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03"/>
  <workbookPr/>
  <mc:AlternateContent xmlns:mc="http://schemas.openxmlformats.org/markup-compatibility/2006">
    <mc:Choice Requires="x15">
      <x15ac:absPath xmlns:x15ac="http://schemas.microsoft.com/office/spreadsheetml/2010/11/ac" url="R:\220102_pk_dolanky_rekonstrukce_plat\220102_32_22102_pk_dolanky\RR_MM_Cistopis\UPRAVY\Rozpočet\2025_08_07_doplnění kabelových lávek\"/>
    </mc:Choice>
  </mc:AlternateContent>
  <xr:revisionPtr revIDLastSave="0" documentId="13_ncr:1_{70834B65-F137-43AC-93D4-8CBFCE12DBD4}" xr6:coauthVersionLast="47" xr6:coauthVersionMax="47" xr10:uidLastSave="{00000000-0000-0000-0000-000000000000}"/>
  <bookViews>
    <workbookView xWindow="-24120" yWindow="1965" windowWidth="24240" windowHeight="17520" xr2:uid="{00000000-000D-0000-FFFF-FFFF00000000}"/>
  </bookViews>
  <sheets>
    <sheet name="Rekapitulace stavby" sheetId="1" r:id="rId1"/>
    <sheet name="PS 01 - Rekonstrukce stro..." sheetId="2" r:id="rId2"/>
    <sheet name="SO 01 - Rekonstrukce plat..." sheetId="3" r:id="rId3"/>
    <sheet name="SO 02 - Rekonstrukce vyst..." sheetId="4" r:id="rId4"/>
    <sheet name="SO 03 - Venkovní osvětlen..." sheetId="5" r:id="rId5"/>
    <sheet name="VON - Vedlejší a ostatní ..." sheetId="6" r:id="rId6"/>
    <sheet name="Seznam figur" sheetId="7" r:id="rId7"/>
    <sheet name="Pokyny pro vyplnění" sheetId="8" r:id="rId8"/>
  </sheets>
  <definedNames>
    <definedName name="_xlnm._FilterDatabase" localSheetId="1" hidden="1">'PS 01 - Rekonstrukce stro...'!$C$92:$K$411</definedName>
    <definedName name="_xlnm._FilterDatabase" localSheetId="2" hidden="1">'SO 01 - Rekonstrukce plat...'!$C$94:$K$1139</definedName>
    <definedName name="_xlnm._FilterDatabase" localSheetId="3" hidden="1">'SO 02 - Rekonstrukce vyst...'!$C$93:$K$1033</definedName>
    <definedName name="_xlnm._FilterDatabase" localSheetId="4" hidden="1">'SO 03 - Venkovní osvětlen...'!$C$84:$K$160</definedName>
    <definedName name="_xlnm._FilterDatabase" localSheetId="5" hidden="1">'VON - Vedlejší a ostatní ...'!$C$82:$K$115</definedName>
    <definedName name="_xlnm.Print_Titles" localSheetId="1">'PS 01 - Rekonstrukce stro...'!$92:$92</definedName>
    <definedName name="_xlnm.Print_Titles" localSheetId="0">'Rekapitulace stavby'!$52:$52</definedName>
    <definedName name="_xlnm.Print_Titles" localSheetId="6">'Seznam figur'!$9:$9</definedName>
    <definedName name="_xlnm.Print_Titles" localSheetId="2">'SO 01 - Rekonstrukce plat...'!$94:$94</definedName>
    <definedName name="_xlnm.Print_Titles" localSheetId="3">'SO 02 - Rekonstrukce vyst...'!$93:$93</definedName>
    <definedName name="_xlnm.Print_Titles" localSheetId="4">'SO 03 - Venkovní osvětlen...'!$84:$84</definedName>
    <definedName name="_xlnm.Print_Titles" localSheetId="5">'VON - Vedlejší a ostatní ...'!$82:$82</definedName>
    <definedName name="_xlnm.Print_Area" localSheetId="7">'Pokyny pro vyplnění'!$B$2:$K$71,'Pokyny pro vyplnění'!$B$74:$K$118,'Pokyny pro vyplnění'!$B$121:$K$161,'Pokyny pro vyplnění'!$B$164:$K$219</definedName>
    <definedName name="_xlnm.Print_Area" localSheetId="1">'PS 01 - Rekonstrukce stro...'!$C$4:$J$39,'PS 01 - Rekonstrukce stro...'!$C$45:$J$74,'PS 01 - Rekonstrukce stro...'!$C$80:$K$411</definedName>
    <definedName name="_xlnm.Print_Area" localSheetId="0">'Rekapitulace stavby'!$D$4:$AO$36,'Rekapitulace stavby'!$C$42:$AQ$60</definedName>
    <definedName name="_xlnm.Print_Area" localSheetId="6">'Seznam figur'!$C$4:$G$1319</definedName>
    <definedName name="_xlnm.Print_Area" localSheetId="2">'SO 01 - Rekonstrukce plat...'!$C$4:$J$39,'SO 01 - Rekonstrukce plat...'!$C$45:$J$76,'SO 01 - Rekonstrukce plat...'!$C$82:$K$1139</definedName>
    <definedName name="_xlnm.Print_Area" localSheetId="3">'SO 02 - Rekonstrukce vyst...'!$C$4:$J$39,'SO 02 - Rekonstrukce vyst...'!$C$45:$J$75,'SO 02 - Rekonstrukce vyst...'!$C$81:$K$1033</definedName>
    <definedName name="_xlnm.Print_Area" localSheetId="4">'SO 03 - Venkovní osvětlen...'!$C$4:$J$39,'SO 03 - Venkovní osvětlen...'!$C$45:$J$66,'SO 03 - Venkovní osvětlen...'!$C$72:$K$160</definedName>
    <definedName name="_xlnm.Print_Area" localSheetId="5">'VON - Vedlejší a ostatní ...'!$C$4:$J$39,'VON - Vedlejší a ostatní ...'!$C$45:$J$64,'VON - Vedlejší a ostatní ...'!$C$70:$K$115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7" l="1"/>
  <c r="J37" i="6"/>
  <c r="J36" i="6"/>
  <c r="AY59" i="1"/>
  <c r="J35" i="6"/>
  <c r="AX59" i="1" s="1"/>
  <c r="BI113" i="6"/>
  <c r="BH113" i="6"/>
  <c r="BG113" i="6"/>
  <c r="BF113" i="6"/>
  <c r="T113" i="6"/>
  <c r="R113" i="6"/>
  <c r="P113" i="6"/>
  <c r="BI111" i="6"/>
  <c r="BH111" i="6"/>
  <c r="BG111" i="6"/>
  <c r="BF111" i="6"/>
  <c r="T111" i="6"/>
  <c r="R111" i="6"/>
  <c r="P111" i="6"/>
  <c r="BI109" i="6"/>
  <c r="BH109" i="6"/>
  <c r="BG109" i="6"/>
  <c r="BF109" i="6"/>
  <c r="T109" i="6"/>
  <c r="R109" i="6"/>
  <c r="P109" i="6"/>
  <c r="BI107" i="6"/>
  <c r="BH107" i="6"/>
  <c r="BG107" i="6"/>
  <c r="BF107" i="6"/>
  <c r="T107" i="6"/>
  <c r="R107" i="6"/>
  <c r="P107" i="6"/>
  <c r="BI105" i="6"/>
  <c r="BH105" i="6"/>
  <c r="BG105" i="6"/>
  <c r="BF105" i="6"/>
  <c r="T105" i="6"/>
  <c r="R105" i="6"/>
  <c r="P105" i="6"/>
  <c r="BI103" i="6"/>
  <c r="BH103" i="6"/>
  <c r="BG103" i="6"/>
  <c r="BF103" i="6"/>
  <c r="T103" i="6"/>
  <c r="R103" i="6"/>
  <c r="P103" i="6"/>
  <c r="BI101" i="6"/>
  <c r="BH101" i="6"/>
  <c r="BG101" i="6"/>
  <c r="BF101" i="6"/>
  <c r="T101" i="6"/>
  <c r="R101" i="6"/>
  <c r="P101" i="6"/>
  <c r="BI98" i="6"/>
  <c r="BH98" i="6"/>
  <c r="BG98" i="6"/>
  <c r="BF98" i="6"/>
  <c r="T98" i="6"/>
  <c r="T97" i="6"/>
  <c r="R98" i="6"/>
  <c r="R97" i="6"/>
  <c r="P98" i="6"/>
  <c r="P97" i="6"/>
  <c r="BI94" i="6"/>
  <c r="BH94" i="6"/>
  <c r="BG94" i="6"/>
  <c r="BF94" i="6"/>
  <c r="T94" i="6"/>
  <c r="R94" i="6"/>
  <c r="P94" i="6"/>
  <c r="BI92" i="6"/>
  <c r="BH92" i="6"/>
  <c r="BG92" i="6"/>
  <c r="BF92" i="6"/>
  <c r="T92" i="6"/>
  <c r="R92" i="6"/>
  <c r="P92" i="6"/>
  <c r="BI90" i="6"/>
  <c r="BH90" i="6"/>
  <c r="BG90" i="6"/>
  <c r="BF90" i="6"/>
  <c r="T90" i="6"/>
  <c r="R90" i="6"/>
  <c r="P90" i="6"/>
  <c r="BI88" i="6"/>
  <c r="BH88" i="6"/>
  <c r="BG88" i="6"/>
  <c r="BF88" i="6"/>
  <c r="T88" i="6"/>
  <c r="R88" i="6"/>
  <c r="P88" i="6"/>
  <c r="BI86" i="6"/>
  <c r="BH86" i="6"/>
  <c r="BG86" i="6"/>
  <c r="BF86" i="6"/>
  <c r="T86" i="6"/>
  <c r="R86" i="6"/>
  <c r="P86" i="6"/>
  <c r="J80" i="6"/>
  <c r="J79" i="6"/>
  <c r="F79" i="6"/>
  <c r="F77" i="6"/>
  <c r="E75" i="6"/>
  <c r="J55" i="6"/>
  <c r="J54" i="6"/>
  <c r="F54" i="6"/>
  <c r="F52" i="6"/>
  <c r="E50" i="6"/>
  <c r="J18" i="6"/>
  <c r="E18" i="6"/>
  <c r="F55" i="6"/>
  <c r="J17" i="6"/>
  <c r="J12" i="6"/>
  <c r="J77" i="6"/>
  <c r="E7" i="6"/>
  <c r="E73" i="6" s="1"/>
  <c r="J37" i="5"/>
  <c r="J36" i="5"/>
  <c r="AY58" i="1"/>
  <c r="J35" i="5"/>
  <c r="AX58" i="1"/>
  <c r="BI157" i="5"/>
  <c r="BH157" i="5"/>
  <c r="BG157" i="5"/>
  <c r="BF157" i="5"/>
  <c r="T157" i="5"/>
  <c r="R157" i="5"/>
  <c r="P157" i="5"/>
  <c r="BI153" i="5"/>
  <c r="BH153" i="5"/>
  <c r="BG153" i="5"/>
  <c r="BF153" i="5"/>
  <c r="T153" i="5"/>
  <c r="R153" i="5"/>
  <c r="P153" i="5"/>
  <c r="BI149" i="5"/>
  <c r="BH149" i="5"/>
  <c r="BG149" i="5"/>
  <c r="BF149" i="5"/>
  <c r="T149" i="5"/>
  <c r="R149" i="5"/>
  <c r="P149" i="5"/>
  <c r="BI145" i="5"/>
  <c r="BH145" i="5"/>
  <c r="BG145" i="5"/>
  <c r="BF145" i="5"/>
  <c r="T145" i="5"/>
  <c r="R145" i="5"/>
  <c r="P145" i="5"/>
  <c r="BI141" i="5"/>
  <c r="BH141" i="5"/>
  <c r="BG141" i="5"/>
  <c r="BF141" i="5"/>
  <c r="T141" i="5"/>
  <c r="R141" i="5"/>
  <c r="P141" i="5"/>
  <c r="BI137" i="5"/>
  <c r="BH137" i="5"/>
  <c r="BG137" i="5"/>
  <c r="BF137" i="5"/>
  <c r="T137" i="5"/>
  <c r="R137" i="5"/>
  <c r="P137" i="5"/>
  <c r="BI133" i="5"/>
  <c r="BH133" i="5"/>
  <c r="BG133" i="5"/>
  <c r="BF133" i="5"/>
  <c r="T133" i="5"/>
  <c r="R133" i="5"/>
  <c r="P133" i="5"/>
  <c r="BI129" i="5"/>
  <c r="BH129" i="5"/>
  <c r="BG129" i="5"/>
  <c r="BF129" i="5"/>
  <c r="T129" i="5"/>
  <c r="R129" i="5"/>
  <c r="P129" i="5"/>
  <c r="BI123" i="5"/>
  <c r="BH123" i="5"/>
  <c r="BG123" i="5"/>
  <c r="BF123" i="5"/>
  <c r="T123" i="5"/>
  <c r="R123" i="5"/>
  <c r="P123" i="5"/>
  <c r="BI117" i="5"/>
  <c r="BH117" i="5"/>
  <c r="BG117" i="5"/>
  <c r="BF117" i="5"/>
  <c r="T117" i="5"/>
  <c r="R117" i="5"/>
  <c r="P117" i="5"/>
  <c r="BI110" i="5"/>
  <c r="BH110" i="5"/>
  <c r="BG110" i="5"/>
  <c r="BF110" i="5"/>
  <c r="T110" i="5"/>
  <c r="R110" i="5"/>
  <c r="P110" i="5"/>
  <c r="BI104" i="5"/>
  <c r="BH104" i="5"/>
  <c r="BG104" i="5"/>
  <c r="BF104" i="5"/>
  <c r="T104" i="5"/>
  <c r="T103" i="5" s="1"/>
  <c r="R104" i="5"/>
  <c r="R103" i="5"/>
  <c r="P104" i="5"/>
  <c r="P103" i="5" s="1"/>
  <c r="BI99" i="5"/>
  <c r="BH99" i="5"/>
  <c r="BG99" i="5"/>
  <c r="BF99" i="5"/>
  <c r="T99" i="5"/>
  <c r="R99" i="5"/>
  <c r="P99" i="5"/>
  <c r="BI93" i="5"/>
  <c r="BH93" i="5"/>
  <c r="BG93" i="5"/>
  <c r="BF93" i="5"/>
  <c r="T93" i="5"/>
  <c r="R93" i="5"/>
  <c r="P93" i="5"/>
  <c r="BI88" i="5"/>
  <c r="BH88" i="5"/>
  <c r="BG88" i="5"/>
  <c r="BF88" i="5"/>
  <c r="T88" i="5"/>
  <c r="R88" i="5"/>
  <c r="P88" i="5"/>
  <c r="J82" i="5"/>
  <c r="J81" i="5"/>
  <c r="F81" i="5"/>
  <c r="F79" i="5"/>
  <c r="E77" i="5"/>
  <c r="J55" i="5"/>
  <c r="J54" i="5"/>
  <c r="F54" i="5"/>
  <c r="F52" i="5"/>
  <c r="E50" i="5"/>
  <c r="J18" i="5"/>
  <c r="E18" i="5"/>
  <c r="F82" i="5"/>
  <c r="J17" i="5"/>
  <c r="J12" i="5"/>
  <c r="J79" i="5" s="1"/>
  <c r="E7" i="5"/>
  <c r="E48" i="5" s="1"/>
  <c r="J37" i="4"/>
  <c r="J36" i="4"/>
  <c r="AY57" i="1"/>
  <c r="J35" i="4"/>
  <c r="AX57" i="1" s="1"/>
  <c r="BI1031" i="4"/>
  <c r="BH1031" i="4"/>
  <c r="BG1031" i="4"/>
  <c r="BF1031" i="4"/>
  <c r="T1031" i="4"/>
  <c r="R1031" i="4"/>
  <c r="P1031" i="4"/>
  <c r="BI1027" i="4"/>
  <c r="BH1027" i="4"/>
  <c r="BG1027" i="4"/>
  <c r="BF1027" i="4"/>
  <c r="T1027" i="4"/>
  <c r="R1027" i="4"/>
  <c r="P1027" i="4"/>
  <c r="BI1024" i="4"/>
  <c r="BH1024" i="4"/>
  <c r="BG1024" i="4"/>
  <c r="BF1024" i="4"/>
  <c r="T1024" i="4"/>
  <c r="R1024" i="4"/>
  <c r="P1024" i="4"/>
  <c r="BI1018" i="4"/>
  <c r="BH1018" i="4"/>
  <c r="BG1018" i="4"/>
  <c r="BF1018" i="4"/>
  <c r="T1018" i="4"/>
  <c r="R1018" i="4"/>
  <c r="P1018" i="4"/>
  <c r="BI1008" i="4"/>
  <c r="BH1008" i="4"/>
  <c r="BG1008" i="4"/>
  <c r="BF1008" i="4"/>
  <c r="T1008" i="4"/>
  <c r="R1008" i="4"/>
  <c r="P1008" i="4"/>
  <c r="BI1003" i="4"/>
  <c r="BH1003" i="4"/>
  <c r="BG1003" i="4"/>
  <c r="BF1003" i="4"/>
  <c r="T1003" i="4"/>
  <c r="R1003" i="4"/>
  <c r="P1003" i="4"/>
  <c r="BI996" i="4"/>
  <c r="BH996" i="4"/>
  <c r="BG996" i="4"/>
  <c r="BF996" i="4"/>
  <c r="T996" i="4"/>
  <c r="R996" i="4"/>
  <c r="P996" i="4"/>
  <c r="BI990" i="4"/>
  <c r="BH990" i="4"/>
  <c r="BG990" i="4"/>
  <c r="BF990" i="4"/>
  <c r="T990" i="4"/>
  <c r="R990" i="4"/>
  <c r="P990" i="4"/>
  <c r="BI986" i="4"/>
  <c r="BH986" i="4"/>
  <c r="BG986" i="4"/>
  <c r="BF986" i="4"/>
  <c r="T986" i="4"/>
  <c r="R986" i="4"/>
  <c r="P986" i="4"/>
  <c r="BI983" i="4"/>
  <c r="BH983" i="4"/>
  <c r="BG983" i="4"/>
  <c r="BF983" i="4"/>
  <c r="T983" i="4"/>
  <c r="R983" i="4"/>
  <c r="P983" i="4"/>
  <c r="BI975" i="4"/>
  <c r="BH975" i="4"/>
  <c r="BG975" i="4"/>
  <c r="BF975" i="4"/>
  <c r="T975" i="4"/>
  <c r="R975" i="4"/>
  <c r="P975" i="4"/>
  <c r="BI968" i="4"/>
  <c r="BH968" i="4"/>
  <c r="BG968" i="4"/>
  <c r="BF968" i="4"/>
  <c r="T968" i="4"/>
  <c r="R968" i="4"/>
  <c r="P968" i="4"/>
  <c r="BI961" i="4"/>
  <c r="BH961" i="4"/>
  <c r="BG961" i="4"/>
  <c r="BF961" i="4"/>
  <c r="T961" i="4"/>
  <c r="R961" i="4"/>
  <c r="P961" i="4"/>
  <c r="BI944" i="4"/>
  <c r="BH944" i="4"/>
  <c r="BG944" i="4"/>
  <c r="BF944" i="4"/>
  <c r="T944" i="4"/>
  <c r="R944" i="4"/>
  <c r="P944" i="4"/>
  <c r="BI938" i="4"/>
  <c r="BH938" i="4"/>
  <c r="BG938" i="4"/>
  <c r="BF938" i="4"/>
  <c r="T938" i="4"/>
  <c r="R938" i="4"/>
  <c r="P938" i="4"/>
  <c r="BI932" i="4"/>
  <c r="BH932" i="4"/>
  <c r="BG932" i="4"/>
  <c r="BF932" i="4"/>
  <c r="T932" i="4"/>
  <c r="R932" i="4"/>
  <c r="P932" i="4"/>
  <c r="BI926" i="4"/>
  <c r="BH926" i="4"/>
  <c r="BG926" i="4"/>
  <c r="BF926" i="4"/>
  <c r="T926" i="4"/>
  <c r="R926" i="4"/>
  <c r="P926" i="4"/>
  <c r="BI920" i="4"/>
  <c r="BH920" i="4"/>
  <c r="BG920" i="4"/>
  <c r="BF920" i="4"/>
  <c r="T920" i="4"/>
  <c r="R920" i="4"/>
  <c r="P920" i="4"/>
  <c r="BI916" i="4"/>
  <c r="BH916" i="4"/>
  <c r="BG916" i="4"/>
  <c r="BF916" i="4"/>
  <c r="T916" i="4"/>
  <c r="R916" i="4"/>
  <c r="P916" i="4"/>
  <c r="BI912" i="4"/>
  <c r="BH912" i="4"/>
  <c r="BG912" i="4"/>
  <c r="BF912" i="4"/>
  <c r="T912" i="4"/>
  <c r="R912" i="4"/>
  <c r="P912" i="4"/>
  <c r="BI900" i="4"/>
  <c r="BH900" i="4"/>
  <c r="BG900" i="4"/>
  <c r="BF900" i="4"/>
  <c r="T900" i="4"/>
  <c r="R900" i="4"/>
  <c r="P900" i="4"/>
  <c r="BI896" i="4"/>
  <c r="BH896" i="4"/>
  <c r="BG896" i="4"/>
  <c r="BF896" i="4"/>
  <c r="T896" i="4"/>
  <c r="R896" i="4"/>
  <c r="P896" i="4"/>
  <c r="BI891" i="4"/>
  <c r="BH891" i="4"/>
  <c r="BG891" i="4"/>
  <c r="BF891" i="4"/>
  <c r="T891" i="4"/>
  <c r="R891" i="4"/>
  <c r="P891" i="4"/>
  <c r="BI883" i="4"/>
  <c r="BH883" i="4"/>
  <c r="BG883" i="4"/>
  <c r="BF883" i="4"/>
  <c r="T883" i="4"/>
  <c r="R883" i="4"/>
  <c r="P883" i="4"/>
  <c r="BI874" i="4"/>
  <c r="BH874" i="4"/>
  <c r="BG874" i="4"/>
  <c r="BF874" i="4"/>
  <c r="T874" i="4"/>
  <c r="R874" i="4"/>
  <c r="P874" i="4"/>
  <c r="BI869" i="4"/>
  <c r="BH869" i="4"/>
  <c r="BG869" i="4"/>
  <c r="BF869" i="4"/>
  <c r="T869" i="4"/>
  <c r="R869" i="4"/>
  <c r="P869" i="4"/>
  <c r="BI865" i="4"/>
  <c r="BH865" i="4"/>
  <c r="BG865" i="4"/>
  <c r="BF865" i="4"/>
  <c r="T865" i="4"/>
  <c r="R865" i="4"/>
  <c r="P865" i="4"/>
  <c r="BI860" i="4"/>
  <c r="BH860" i="4"/>
  <c r="BG860" i="4"/>
  <c r="BF860" i="4"/>
  <c r="T860" i="4"/>
  <c r="R860" i="4"/>
  <c r="P860" i="4"/>
  <c r="BI857" i="4"/>
  <c r="BH857" i="4"/>
  <c r="BG857" i="4"/>
  <c r="BF857" i="4"/>
  <c r="T857" i="4"/>
  <c r="R857" i="4"/>
  <c r="P857" i="4"/>
  <c r="BI853" i="4"/>
  <c r="BH853" i="4"/>
  <c r="BG853" i="4"/>
  <c r="BF853" i="4"/>
  <c r="T853" i="4"/>
  <c r="R853" i="4"/>
  <c r="P853" i="4"/>
  <c r="BI845" i="4"/>
  <c r="BH845" i="4"/>
  <c r="BG845" i="4"/>
  <c r="BF845" i="4"/>
  <c r="T845" i="4"/>
  <c r="R845" i="4"/>
  <c r="P845" i="4"/>
  <c r="BI840" i="4"/>
  <c r="BH840" i="4"/>
  <c r="BG840" i="4"/>
  <c r="BF840" i="4"/>
  <c r="T840" i="4"/>
  <c r="R840" i="4"/>
  <c r="P840" i="4"/>
  <c r="BI835" i="4"/>
  <c r="BH835" i="4"/>
  <c r="BG835" i="4"/>
  <c r="BF835" i="4"/>
  <c r="T835" i="4"/>
  <c r="R835" i="4"/>
  <c r="P835" i="4"/>
  <c r="BI832" i="4"/>
  <c r="BH832" i="4"/>
  <c r="BG832" i="4"/>
  <c r="BF832" i="4"/>
  <c r="T832" i="4"/>
  <c r="R832" i="4"/>
  <c r="P832" i="4"/>
  <c r="BI826" i="4"/>
  <c r="BH826" i="4"/>
  <c r="BG826" i="4"/>
  <c r="BF826" i="4"/>
  <c r="T826" i="4"/>
  <c r="R826" i="4"/>
  <c r="P826" i="4"/>
  <c r="BI822" i="4"/>
  <c r="BH822" i="4"/>
  <c r="BG822" i="4"/>
  <c r="BF822" i="4"/>
  <c r="T822" i="4"/>
  <c r="R822" i="4"/>
  <c r="P822" i="4"/>
  <c r="BI818" i="4"/>
  <c r="BH818" i="4"/>
  <c r="BG818" i="4"/>
  <c r="BF818" i="4"/>
  <c r="T818" i="4"/>
  <c r="R818" i="4"/>
  <c r="P818" i="4"/>
  <c r="BI814" i="4"/>
  <c r="BH814" i="4"/>
  <c r="BG814" i="4"/>
  <c r="BF814" i="4"/>
  <c r="T814" i="4"/>
  <c r="R814" i="4"/>
  <c r="P814" i="4"/>
  <c r="BI810" i="4"/>
  <c r="BH810" i="4"/>
  <c r="BG810" i="4"/>
  <c r="BF810" i="4"/>
  <c r="T810" i="4"/>
  <c r="R810" i="4"/>
  <c r="P810" i="4"/>
  <c r="BI806" i="4"/>
  <c r="BH806" i="4"/>
  <c r="BG806" i="4"/>
  <c r="BF806" i="4"/>
  <c r="T806" i="4"/>
  <c r="R806" i="4"/>
  <c r="P806" i="4"/>
  <c r="BI800" i="4"/>
  <c r="BH800" i="4"/>
  <c r="BG800" i="4"/>
  <c r="BF800" i="4"/>
  <c r="T800" i="4"/>
  <c r="R800" i="4"/>
  <c r="P800" i="4"/>
  <c r="BI788" i="4"/>
  <c r="BH788" i="4"/>
  <c r="BG788" i="4"/>
  <c r="BF788" i="4"/>
  <c r="T788" i="4"/>
  <c r="R788" i="4"/>
  <c r="P788" i="4"/>
  <c r="BI784" i="4"/>
  <c r="BH784" i="4"/>
  <c r="BG784" i="4"/>
  <c r="BF784" i="4"/>
  <c r="T784" i="4"/>
  <c r="R784" i="4"/>
  <c r="P784" i="4"/>
  <c r="BI775" i="4"/>
  <c r="BH775" i="4"/>
  <c r="BG775" i="4"/>
  <c r="BF775" i="4"/>
  <c r="T775" i="4"/>
  <c r="R775" i="4"/>
  <c r="P775" i="4"/>
  <c r="BI763" i="4"/>
  <c r="BH763" i="4"/>
  <c r="BG763" i="4"/>
  <c r="BF763" i="4"/>
  <c r="T763" i="4"/>
  <c r="R763" i="4"/>
  <c r="P763" i="4"/>
  <c r="BI759" i="4"/>
  <c r="BH759" i="4"/>
  <c r="BG759" i="4"/>
  <c r="BF759" i="4"/>
  <c r="T759" i="4"/>
  <c r="R759" i="4"/>
  <c r="P759" i="4"/>
  <c r="BI755" i="4"/>
  <c r="BH755" i="4"/>
  <c r="BG755" i="4"/>
  <c r="BF755" i="4"/>
  <c r="T755" i="4"/>
  <c r="R755" i="4"/>
  <c r="P755" i="4"/>
  <c r="BI751" i="4"/>
  <c r="BH751" i="4"/>
  <c r="BG751" i="4"/>
  <c r="BF751" i="4"/>
  <c r="T751" i="4"/>
  <c r="R751" i="4"/>
  <c r="P751" i="4"/>
  <c r="BI738" i="4"/>
  <c r="BH738" i="4"/>
  <c r="BG738" i="4"/>
  <c r="BF738" i="4"/>
  <c r="T738" i="4"/>
  <c r="R738" i="4"/>
  <c r="P738" i="4"/>
  <c r="BI729" i="4"/>
  <c r="BH729" i="4"/>
  <c r="BG729" i="4"/>
  <c r="BF729" i="4"/>
  <c r="T729" i="4"/>
  <c r="R729" i="4"/>
  <c r="P729" i="4"/>
  <c r="BI720" i="4"/>
  <c r="BH720" i="4"/>
  <c r="BG720" i="4"/>
  <c r="BF720" i="4"/>
  <c r="T720" i="4"/>
  <c r="R720" i="4"/>
  <c r="P720" i="4"/>
  <c r="BI718" i="4"/>
  <c r="BH718" i="4"/>
  <c r="BG718" i="4"/>
  <c r="BF718" i="4"/>
  <c r="T718" i="4"/>
  <c r="R718" i="4"/>
  <c r="P718" i="4"/>
  <c r="BI716" i="4"/>
  <c r="BH716" i="4"/>
  <c r="BG716" i="4"/>
  <c r="BF716" i="4"/>
  <c r="T716" i="4"/>
  <c r="R716" i="4"/>
  <c r="P716" i="4"/>
  <c r="BI714" i="4"/>
  <c r="BH714" i="4"/>
  <c r="BG714" i="4"/>
  <c r="BF714" i="4"/>
  <c r="T714" i="4"/>
  <c r="R714" i="4"/>
  <c r="P714" i="4"/>
  <c r="BI712" i="4"/>
  <c r="BH712" i="4"/>
  <c r="BG712" i="4"/>
  <c r="BF712" i="4"/>
  <c r="T712" i="4"/>
  <c r="R712" i="4"/>
  <c r="P712" i="4"/>
  <c r="BI710" i="4"/>
  <c r="BH710" i="4"/>
  <c r="BG710" i="4"/>
  <c r="BF710" i="4"/>
  <c r="T710" i="4"/>
  <c r="R710" i="4"/>
  <c r="P710" i="4"/>
  <c r="BI706" i="4"/>
  <c r="BH706" i="4"/>
  <c r="BG706" i="4"/>
  <c r="BF706" i="4"/>
  <c r="T706" i="4"/>
  <c r="R706" i="4"/>
  <c r="P706" i="4"/>
  <c r="BI699" i="4"/>
  <c r="BH699" i="4"/>
  <c r="BG699" i="4"/>
  <c r="BF699" i="4"/>
  <c r="T699" i="4"/>
  <c r="R699" i="4"/>
  <c r="P699" i="4"/>
  <c r="BI691" i="4"/>
  <c r="BH691" i="4"/>
  <c r="BG691" i="4"/>
  <c r="BF691" i="4"/>
  <c r="T691" i="4"/>
  <c r="R691" i="4"/>
  <c r="P691" i="4"/>
  <c r="BI687" i="4"/>
  <c r="BH687" i="4"/>
  <c r="BG687" i="4"/>
  <c r="BF687" i="4"/>
  <c r="T687" i="4"/>
  <c r="R687" i="4"/>
  <c r="P687" i="4"/>
  <c r="BI682" i="4"/>
  <c r="BH682" i="4"/>
  <c r="BG682" i="4"/>
  <c r="BF682" i="4"/>
  <c r="T682" i="4"/>
  <c r="R682" i="4"/>
  <c r="P682" i="4"/>
  <c r="BI677" i="4"/>
  <c r="BH677" i="4"/>
  <c r="BG677" i="4"/>
  <c r="BF677" i="4"/>
  <c r="T677" i="4"/>
  <c r="R677" i="4"/>
  <c r="P677" i="4"/>
  <c r="BI673" i="4"/>
  <c r="BH673" i="4"/>
  <c r="BG673" i="4"/>
  <c r="BF673" i="4"/>
  <c r="T673" i="4"/>
  <c r="R673" i="4"/>
  <c r="P673" i="4"/>
  <c r="BI669" i="4"/>
  <c r="BH669" i="4"/>
  <c r="BG669" i="4"/>
  <c r="BF669" i="4"/>
  <c r="T669" i="4"/>
  <c r="R669" i="4"/>
  <c r="P669" i="4"/>
  <c r="BI659" i="4"/>
  <c r="BH659" i="4"/>
  <c r="BG659" i="4"/>
  <c r="BF659" i="4"/>
  <c r="T659" i="4"/>
  <c r="R659" i="4"/>
  <c r="P659" i="4"/>
  <c r="BI656" i="4"/>
  <c r="BH656" i="4"/>
  <c r="BG656" i="4"/>
  <c r="BF656" i="4"/>
  <c r="T656" i="4"/>
  <c r="R656" i="4"/>
  <c r="P656" i="4"/>
  <c r="BI653" i="4"/>
  <c r="BH653" i="4"/>
  <c r="BG653" i="4"/>
  <c r="BF653" i="4"/>
  <c r="T653" i="4"/>
  <c r="R653" i="4"/>
  <c r="P653" i="4"/>
  <c r="BI651" i="4"/>
  <c r="BH651" i="4"/>
  <c r="BG651" i="4"/>
  <c r="BF651" i="4"/>
  <c r="T651" i="4"/>
  <c r="R651" i="4"/>
  <c r="P651" i="4"/>
  <c r="BI647" i="4"/>
  <c r="BH647" i="4"/>
  <c r="BG647" i="4"/>
  <c r="BF647" i="4"/>
  <c r="T647" i="4"/>
  <c r="R647" i="4"/>
  <c r="P647" i="4"/>
  <c r="BI644" i="4"/>
  <c r="BH644" i="4"/>
  <c r="BG644" i="4"/>
  <c r="BF644" i="4"/>
  <c r="T644" i="4"/>
  <c r="R644" i="4"/>
  <c r="P644" i="4"/>
  <c r="BI642" i="4"/>
  <c r="BH642" i="4"/>
  <c r="BG642" i="4"/>
  <c r="BF642" i="4"/>
  <c r="T642" i="4"/>
  <c r="R642" i="4"/>
  <c r="P642" i="4"/>
  <c r="BI638" i="4"/>
  <c r="BH638" i="4"/>
  <c r="BG638" i="4"/>
  <c r="BF638" i="4"/>
  <c r="T638" i="4"/>
  <c r="R638" i="4"/>
  <c r="P638" i="4"/>
  <c r="BI635" i="4"/>
  <c r="BH635" i="4"/>
  <c r="BG635" i="4"/>
  <c r="BF635" i="4"/>
  <c r="T635" i="4"/>
  <c r="R635" i="4"/>
  <c r="P635" i="4"/>
  <c r="BI630" i="4"/>
  <c r="BH630" i="4"/>
  <c r="BG630" i="4"/>
  <c r="BF630" i="4"/>
  <c r="T630" i="4"/>
  <c r="R630" i="4"/>
  <c r="P630" i="4"/>
  <c r="BI626" i="4"/>
  <c r="BH626" i="4"/>
  <c r="BG626" i="4"/>
  <c r="BF626" i="4"/>
  <c r="T626" i="4"/>
  <c r="R626" i="4"/>
  <c r="P626" i="4"/>
  <c r="BI621" i="4"/>
  <c r="BH621" i="4"/>
  <c r="BG621" i="4"/>
  <c r="BF621" i="4"/>
  <c r="T621" i="4"/>
  <c r="R621" i="4"/>
  <c r="P621" i="4"/>
  <c r="BI612" i="4"/>
  <c r="BH612" i="4"/>
  <c r="BG612" i="4"/>
  <c r="BF612" i="4"/>
  <c r="T612" i="4"/>
  <c r="R612" i="4"/>
  <c r="P612" i="4"/>
  <c r="BI605" i="4"/>
  <c r="BH605" i="4"/>
  <c r="BG605" i="4"/>
  <c r="BF605" i="4"/>
  <c r="T605" i="4"/>
  <c r="R605" i="4"/>
  <c r="P605" i="4"/>
  <c r="BI598" i="4"/>
  <c r="BH598" i="4"/>
  <c r="BG598" i="4"/>
  <c r="BF598" i="4"/>
  <c r="T598" i="4"/>
  <c r="R598" i="4"/>
  <c r="P598" i="4"/>
  <c r="BI594" i="4"/>
  <c r="BH594" i="4"/>
  <c r="BG594" i="4"/>
  <c r="BF594" i="4"/>
  <c r="T594" i="4"/>
  <c r="R594" i="4"/>
  <c r="P594" i="4"/>
  <c r="BI590" i="4"/>
  <c r="BH590" i="4"/>
  <c r="BG590" i="4"/>
  <c r="BF590" i="4"/>
  <c r="T590" i="4"/>
  <c r="R590" i="4"/>
  <c r="P590" i="4"/>
  <c r="BI585" i="4"/>
  <c r="BH585" i="4"/>
  <c r="BG585" i="4"/>
  <c r="BF585" i="4"/>
  <c r="T585" i="4"/>
  <c r="R585" i="4"/>
  <c r="P585" i="4"/>
  <c r="BI580" i="4"/>
  <c r="BH580" i="4"/>
  <c r="BG580" i="4"/>
  <c r="BF580" i="4"/>
  <c r="T580" i="4"/>
  <c r="R580" i="4"/>
  <c r="P580" i="4"/>
  <c r="BI576" i="4"/>
  <c r="BH576" i="4"/>
  <c r="BG576" i="4"/>
  <c r="BF576" i="4"/>
  <c r="T576" i="4"/>
  <c r="R576" i="4"/>
  <c r="P576" i="4"/>
  <c r="BI572" i="4"/>
  <c r="BH572" i="4"/>
  <c r="BG572" i="4"/>
  <c r="BF572" i="4"/>
  <c r="T572" i="4"/>
  <c r="R572" i="4"/>
  <c r="P572" i="4"/>
  <c r="BI568" i="4"/>
  <c r="BH568" i="4"/>
  <c r="BG568" i="4"/>
  <c r="BF568" i="4"/>
  <c r="T568" i="4"/>
  <c r="R568" i="4"/>
  <c r="P568" i="4"/>
  <c r="BI563" i="4"/>
  <c r="BH563" i="4"/>
  <c r="BG563" i="4"/>
  <c r="BF563" i="4"/>
  <c r="T563" i="4"/>
  <c r="R563" i="4"/>
  <c r="P563" i="4"/>
  <c r="BI559" i="4"/>
  <c r="BH559" i="4"/>
  <c r="BG559" i="4"/>
  <c r="BF559" i="4"/>
  <c r="T559" i="4"/>
  <c r="R559" i="4"/>
  <c r="P559" i="4"/>
  <c r="BI555" i="4"/>
  <c r="BH555" i="4"/>
  <c r="BG555" i="4"/>
  <c r="BF555" i="4"/>
  <c r="T555" i="4"/>
  <c r="R555" i="4"/>
  <c r="P555" i="4"/>
  <c r="BI548" i="4"/>
  <c r="BH548" i="4"/>
  <c r="BG548" i="4"/>
  <c r="BF548" i="4"/>
  <c r="T548" i="4"/>
  <c r="R548" i="4"/>
  <c r="P548" i="4"/>
  <c r="BI542" i="4"/>
  <c r="BH542" i="4"/>
  <c r="BG542" i="4"/>
  <c r="BF542" i="4"/>
  <c r="T542" i="4"/>
  <c r="R542" i="4"/>
  <c r="P542" i="4"/>
  <c r="BI536" i="4"/>
  <c r="BH536" i="4"/>
  <c r="BG536" i="4"/>
  <c r="BF536" i="4"/>
  <c r="T536" i="4"/>
  <c r="R536" i="4"/>
  <c r="P536" i="4"/>
  <c r="BI528" i="4"/>
  <c r="BH528" i="4"/>
  <c r="BG528" i="4"/>
  <c r="BF528" i="4"/>
  <c r="T528" i="4"/>
  <c r="R528" i="4"/>
  <c r="P528" i="4"/>
  <c r="BI522" i="4"/>
  <c r="BH522" i="4"/>
  <c r="BG522" i="4"/>
  <c r="BF522" i="4"/>
  <c r="T522" i="4"/>
  <c r="R522" i="4"/>
  <c r="P522" i="4"/>
  <c r="BI516" i="4"/>
  <c r="BH516" i="4"/>
  <c r="BG516" i="4"/>
  <c r="BF516" i="4"/>
  <c r="T516" i="4"/>
  <c r="R516" i="4"/>
  <c r="P516" i="4"/>
  <c r="BI509" i="4"/>
  <c r="BH509" i="4"/>
  <c r="BG509" i="4"/>
  <c r="BF509" i="4"/>
  <c r="T509" i="4"/>
  <c r="R509" i="4"/>
  <c r="P509" i="4"/>
  <c r="BI502" i="4"/>
  <c r="BH502" i="4"/>
  <c r="BG502" i="4"/>
  <c r="BF502" i="4"/>
  <c r="T502" i="4"/>
  <c r="R502" i="4"/>
  <c r="P502" i="4"/>
  <c r="BI495" i="4"/>
  <c r="BH495" i="4"/>
  <c r="BG495" i="4"/>
  <c r="BF495" i="4"/>
  <c r="T495" i="4"/>
  <c r="R495" i="4"/>
  <c r="P495" i="4"/>
  <c r="BI491" i="4"/>
  <c r="BH491" i="4"/>
  <c r="BG491" i="4"/>
  <c r="BF491" i="4"/>
  <c r="T491" i="4"/>
  <c r="R491" i="4"/>
  <c r="P491" i="4"/>
  <c r="BI486" i="4"/>
  <c r="BH486" i="4"/>
  <c r="BG486" i="4"/>
  <c r="BF486" i="4"/>
  <c r="T486" i="4"/>
  <c r="R486" i="4"/>
  <c r="P486" i="4"/>
  <c r="BI481" i="4"/>
  <c r="BH481" i="4"/>
  <c r="BG481" i="4"/>
  <c r="BF481" i="4"/>
  <c r="T481" i="4"/>
  <c r="R481" i="4"/>
  <c r="P481" i="4"/>
  <c r="BI473" i="4"/>
  <c r="BH473" i="4"/>
  <c r="BG473" i="4"/>
  <c r="BF473" i="4"/>
  <c r="T473" i="4"/>
  <c r="R473" i="4"/>
  <c r="P473" i="4"/>
  <c r="BI464" i="4"/>
  <c r="BH464" i="4"/>
  <c r="BG464" i="4"/>
  <c r="BF464" i="4"/>
  <c r="T464" i="4"/>
  <c r="R464" i="4"/>
  <c r="P464" i="4"/>
  <c r="BI456" i="4"/>
  <c r="BH456" i="4"/>
  <c r="BG456" i="4"/>
  <c r="BF456" i="4"/>
  <c r="T456" i="4"/>
  <c r="R456" i="4"/>
  <c r="P456" i="4"/>
  <c r="BI453" i="4"/>
  <c r="BH453" i="4"/>
  <c r="BG453" i="4"/>
  <c r="BF453" i="4"/>
  <c r="T453" i="4"/>
  <c r="R453" i="4"/>
  <c r="P453" i="4"/>
  <c r="BI448" i="4"/>
  <c r="BH448" i="4"/>
  <c r="BG448" i="4"/>
  <c r="BF448" i="4"/>
  <c r="T448" i="4"/>
  <c r="R448" i="4"/>
  <c r="P448" i="4"/>
  <c r="BI441" i="4"/>
  <c r="BH441" i="4"/>
  <c r="BG441" i="4"/>
  <c r="BF441" i="4"/>
  <c r="T441" i="4"/>
  <c r="R441" i="4"/>
  <c r="P441" i="4"/>
  <c r="BI433" i="4"/>
  <c r="BH433" i="4"/>
  <c r="BG433" i="4"/>
  <c r="BF433" i="4"/>
  <c r="T433" i="4"/>
  <c r="R433" i="4"/>
  <c r="P433" i="4"/>
  <c r="BI429" i="4"/>
  <c r="BH429" i="4"/>
  <c r="BG429" i="4"/>
  <c r="BF429" i="4"/>
  <c r="T429" i="4"/>
  <c r="R429" i="4"/>
  <c r="P429" i="4"/>
  <c r="BI426" i="4"/>
  <c r="BH426" i="4"/>
  <c r="BG426" i="4"/>
  <c r="BF426" i="4"/>
  <c r="T426" i="4"/>
  <c r="R426" i="4"/>
  <c r="P426" i="4"/>
  <c r="BI418" i="4"/>
  <c r="BH418" i="4"/>
  <c r="BG418" i="4"/>
  <c r="BF418" i="4"/>
  <c r="T418" i="4"/>
  <c r="R418" i="4"/>
  <c r="P418" i="4"/>
  <c r="BI395" i="4"/>
  <c r="BH395" i="4"/>
  <c r="BG395" i="4"/>
  <c r="BF395" i="4"/>
  <c r="T395" i="4"/>
  <c r="R395" i="4"/>
  <c r="P395" i="4"/>
  <c r="BI367" i="4"/>
  <c r="BH367" i="4"/>
  <c r="BG367" i="4"/>
  <c r="BF367" i="4"/>
  <c r="T367" i="4"/>
  <c r="R367" i="4"/>
  <c r="P367" i="4"/>
  <c r="BI361" i="4"/>
  <c r="BH361" i="4"/>
  <c r="BG361" i="4"/>
  <c r="BF361" i="4"/>
  <c r="T361" i="4"/>
  <c r="R361" i="4"/>
  <c r="P361" i="4"/>
  <c r="BI356" i="4"/>
  <c r="BH356" i="4"/>
  <c r="BG356" i="4"/>
  <c r="BF356" i="4"/>
  <c r="T356" i="4"/>
  <c r="R356" i="4"/>
  <c r="P356" i="4"/>
  <c r="BI345" i="4"/>
  <c r="BH345" i="4"/>
  <c r="BG345" i="4"/>
  <c r="BF345" i="4"/>
  <c r="T345" i="4"/>
  <c r="R345" i="4"/>
  <c r="P345" i="4"/>
  <c r="BI337" i="4"/>
  <c r="BH337" i="4"/>
  <c r="BG337" i="4"/>
  <c r="BF337" i="4"/>
  <c r="T337" i="4"/>
  <c r="R337" i="4"/>
  <c r="P337" i="4"/>
  <c r="BI332" i="4"/>
  <c r="BH332" i="4"/>
  <c r="BG332" i="4"/>
  <c r="BF332" i="4"/>
  <c r="T332" i="4"/>
  <c r="R332" i="4"/>
  <c r="P332" i="4"/>
  <c r="BI328" i="4"/>
  <c r="BH328" i="4"/>
  <c r="BG328" i="4"/>
  <c r="BF328" i="4"/>
  <c r="T328" i="4"/>
  <c r="R328" i="4"/>
  <c r="P328" i="4"/>
  <c r="BI323" i="4"/>
  <c r="BH323" i="4"/>
  <c r="BG323" i="4"/>
  <c r="BF323" i="4"/>
  <c r="T323" i="4"/>
  <c r="R323" i="4"/>
  <c r="P323" i="4"/>
  <c r="BI319" i="4"/>
  <c r="BH319" i="4"/>
  <c r="BG319" i="4"/>
  <c r="BF319" i="4"/>
  <c r="T319" i="4"/>
  <c r="R319" i="4"/>
  <c r="P319" i="4"/>
  <c r="BI315" i="4"/>
  <c r="BH315" i="4"/>
  <c r="BG315" i="4"/>
  <c r="BF315" i="4"/>
  <c r="T315" i="4"/>
  <c r="R315" i="4"/>
  <c r="P315" i="4"/>
  <c r="BI304" i="4"/>
  <c r="BH304" i="4"/>
  <c r="BG304" i="4"/>
  <c r="BF304" i="4"/>
  <c r="T304" i="4"/>
  <c r="R304" i="4"/>
  <c r="P304" i="4"/>
  <c r="BI292" i="4"/>
  <c r="BH292" i="4"/>
  <c r="BG292" i="4"/>
  <c r="BF292" i="4"/>
  <c r="T292" i="4"/>
  <c r="R292" i="4"/>
  <c r="P292" i="4"/>
  <c r="BI288" i="4"/>
  <c r="BH288" i="4"/>
  <c r="BG288" i="4"/>
  <c r="BF288" i="4"/>
  <c r="T288" i="4"/>
  <c r="R288" i="4"/>
  <c r="P288" i="4"/>
  <c r="BI282" i="4"/>
  <c r="BH282" i="4"/>
  <c r="BG282" i="4"/>
  <c r="BF282" i="4"/>
  <c r="T282" i="4"/>
  <c r="R282" i="4"/>
  <c r="P282" i="4"/>
  <c r="BI276" i="4"/>
  <c r="BH276" i="4"/>
  <c r="BG276" i="4"/>
  <c r="BF276" i="4"/>
  <c r="T276" i="4"/>
  <c r="R276" i="4"/>
  <c r="P276" i="4"/>
  <c r="BI269" i="4"/>
  <c r="BH269" i="4"/>
  <c r="BG269" i="4"/>
  <c r="BF269" i="4"/>
  <c r="T269" i="4"/>
  <c r="R269" i="4"/>
  <c r="P269" i="4"/>
  <c r="BI264" i="4"/>
  <c r="BH264" i="4"/>
  <c r="BG264" i="4"/>
  <c r="BF264" i="4"/>
  <c r="T264" i="4"/>
  <c r="R264" i="4"/>
  <c r="P264" i="4"/>
  <c r="BI255" i="4"/>
  <c r="BH255" i="4"/>
  <c r="BG255" i="4"/>
  <c r="BF255" i="4"/>
  <c r="T255" i="4"/>
  <c r="R255" i="4"/>
  <c r="P255" i="4"/>
  <c r="BI246" i="4"/>
  <c r="BH246" i="4"/>
  <c r="BG246" i="4"/>
  <c r="BF246" i="4"/>
  <c r="T246" i="4"/>
  <c r="R246" i="4"/>
  <c r="P246" i="4"/>
  <c r="BI234" i="4"/>
  <c r="BH234" i="4"/>
  <c r="BG234" i="4"/>
  <c r="BF234" i="4"/>
  <c r="T234" i="4"/>
  <c r="R234" i="4"/>
  <c r="P234" i="4"/>
  <c r="BI227" i="4"/>
  <c r="BH227" i="4"/>
  <c r="BG227" i="4"/>
  <c r="BF227" i="4"/>
  <c r="T227" i="4"/>
  <c r="R227" i="4"/>
  <c r="P227" i="4"/>
  <c r="BI223" i="4"/>
  <c r="BH223" i="4"/>
  <c r="BG223" i="4"/>
  <c r="BF223" i="4"/>
  <c r="T223" i="4"/>
  <c r="R223" i="4"/>
  <c r="P223" i="4"/>
  <c r="BI218" i="4"/>
  <c r="BH218" i="4"/>
  <c r="BG218" i="4"/>
  <c r="BF218" i="4"/>
  <c r="T218" i="4"/>
  <c r="R218" i="4"/>
  <c r="P218" i="4"/>
  <c r="BI215" i="4"/>
  <c r="BH215" i="4"/>
  <c r="BG215" i="4"/>
  <c r="BF215" i="4"/>
  <c r="T215" i="4"/>
  <c r="R215" i="4"/>
  <c r="P215" i="4"/>
  <c r="BI212" i="4"/>
  <c r="BH212" i="4"/>
  <c r="BG212" i="4"/>
  <c r="BF212" i="4"/>
  <c r="T212" i="4"/>
  <c r="R212" i="4"/>
  <c r="P212" i="4"/>
  <c r="BI202" i="4"/>
  <c r="BH202" i="4"/>
  <c r="BG202" i="4"/>
  <c r="BF202" i="4"/>
  <c r="T202" i="4"/>
  <c r="R202" i="4"/>
  <c r="P202" i="4"/>
  <c r="BI198" i="4"/>
  <c r="BH198" i="4"/>
  <c r="BG198" i="4"/>
  <c r="BF198" i="4"/>
  <c r="T198" i="4"/>
  <c r="R198" i="4"/>
  <c r="P198" i="4"/>
  <c r="BI191" i="4"/>
  <c r="BH191" i="4"/>
  <c r="BG191" i="4"/>
  <c r="BF191" i="4"/>
  <c r="T191" i="4"/>
  <c r="R191" i="4"/>
  <c r="P191" i="4"/>
  <c r="BI188" i="4"/>
  <c r="BH188" i="4"/>
  <c r="BG188" i="4"/>
  <c r="BF188" i="4"/>
  <c r="T188" i="4"/>
  <c r="R188" i="4"/>
  <c r="P188" i="4"/>
  <c r="BI182" i="4"/>
  <c r="BH182" i="4"/>
  <c r="BG182" i="4"/>
  <c r="BF182" i="4"/>
  <c r="T182" i="4"/>
  <c r="R182" i="4"/>
  <c r="P182" i="4"/>
  <c r="BI175" i="4"/>
  <c r="BH175" i="4"/>
  <c r="BG175" i="4"/>
  <c r="BF175" i="4"/>
  <c r="T175" i="4"/>
  <c r="R175" i="4"/>
  <c r="P175" i="4"/>
  <c r="BI168" i="4"/>
  <c r="BH168" i="4"/>
  <c r="BG168" i="4"/>
  <c r="BF168" i="4"/>
  <c r="T168" i="4"/>
  <c r="R168" i="4"/>
  <c r="P168" i="4"/>
  <c r="BI162" i="4"/>
  <c r="BH162" i="4"/>
  <c r="BG162" i="4"/>
  <c r="BF162" i="4"/>
  <c r="T162" i="4"/>
  <c r="R162" i="4"/>
  <c r="P162" i="4"/>
  <c r="BI155" i="4"/>
  <c r="BH155" i="4"/>
  <c r="BG155" i="4"/>
  <c r="BF155" i="4"/>
  <c r="T155" i="4"/>
  <c r="R155" i="4"/>
  <c r="P155" i="4"/>
  <c r="BI150" i="4"/>
  <c r="BH150" i="4"/>
  <c r="BG150" i="4"/>
  <c r="BF150" i="4"/>
  <c r="T150" i="4"/>
  <c r="R150" i="4"/>
  <c r="P150" i="4"/>
  <c r="BI140" i="4"/>
  <c r="BH140" i="4"/>
  <c r="BG140" i="4"/>
  <c r="BF140" i="4"/>
  <c r="T140" i="4"/>
  <c r="R140" i="4"/>
  <c r="P140" i="4"/>
  <c r="BI130" i="4"/>
  <c r="BH130" i="4"/>
  <c r="BG130" i="4"/>
  <c r="BF130" i="4"/>
  <c r="T130" i="4"/>
  <c r="R130" i="4"/>
  <c r="P130" i="4"/>
  <c r="BI120" i="4"/>
  <c r="BH120" i="4"/>
  <c r="BG120" i="4"/>
  <c r="BF120" i="4"/>
  <c r="T120" i="4"/>
  <c r="R120" i="4"/>
  <c r="P120" i="4"/>
  <c r="BI114" i="4"/>
  <c r="BH114" i="4"/>
  <c r="BG114" i="4"/>
  <c r="BF114" i="4"/>
  <c r="T114" i="4"/>
  <c r="R114" i="4"/>
  <c r="P114" i="4"/>
  <c r="BI107" i="4"/>
  <c r="BH107" i="4"/>
  <c r="BG107" i="4"/>
  <c r="BF107" i="4"/>
  <c r="T107" i="4"/>
  <c r="R107" i="4"/>
  <c r="P107" i="4"/>
  <c r="BI102" i="4"/>
  <c r="BH102" i="4"/>
  <c r="BG102" i="4"/>
  <c r="BF102" i="4"/>
  <c r="T102" i="4"/>
  <c r="R102" i="4"/>
  <c r="P102" i="4"/>
  <c r="BI97" i="4"/>
  <c r="BH97" i="4"/>
  <c r="BG97" i="4"/>
  <c r="BF97" i="4"/>
  <c r="T97" i="4"/>
  <c r="R97" i="4"/>
  <c r="P97" i="4"/>
  <c r="J91" i="4"/>
  <c r="J90" i="4"/>
  <c r="F90" i="4"/>
  <c r="F88" i="4"/>
  <c r="E86" i="4"/>
  <c r="J55" i="4"/>
  <c r="J54" i="4"/>
  <c r="F54" i="4"/>
  <c r="F52" i="4"/>
  <c r="E50" i="4"/>
  <c r="J18" i="4"/>
  <c r="E18" i="4"/>
  <c r="F91" i="4"/>
  <c r="J17" i="4"/>
  <c r="J12" i="4"/>
  <c r="J52" i="4"/>
  <c r="E7" i="4"/>
  <c r="E84" i="4" s="1"/>
  <c r="J37" i="3"/>
  <c r="J36" i="3"/>
  <c r="AY56" i="1" s="1"/>
  <c r="J35" i="3"/>
  <c r="AX56" i="1"/>
  <c r="BI1136" i="3"/>
  <c r="BH1136" i="3"/>
  <c r="BG1136" i="3"/>
  <c r="BF1136" i="3"/>
  <c r="T1136" i="3"/>
  <c r="R1136" i="3"/>
  <c r="P1136" i="3"/>
  <c r="BI1131" i="3"/>
  <c r="BH1131" i="3"/>
  <c r="BG1131" i="3"/>
  <c r="BF1131" i="3"/>
  <c r="T1131" i="3"/>
  <c r="R1131" i="3"/>
  <c r="P1131" i="3"/>
  <c r="BI1128" i="3"/>
  <c r="BH1128" i="3"/>
  <c r="BG1128" i="3"/>
  <c r="BF1128" i="3"/>
  <c r="T1128" i="3"/>
  <c r="R1128" i="3"/>
  <c r="P1128" i="3"/>
  <c r="BI1124" i="3"/>
  <c r="BH1124" i="3"/>
  <c r="BG1124" i="3"/>
  <c r="BF1124" i="3"/>
  <c r="T1124" i="3"/>
  <c r="R1124" i="3"/>
  <c r="P1124" i="3"/>
  <c r="BI1120" i="3"/>
  <c r="BH1120" i="3"/>
  <c r="BG1120" i="3"/>
  <c r="BF1120" i="3"/>
  <c r="T1120" i="3"/>
  <c r="T1119" i="3" s="1"/>
  <c r="R1120" i="3"/>
  <c r="R1119" i="3"/>
  <c r="P1120" i="3"/>
  <c r="P1119" i="3"/>
  <c r="BI1114" i="3"/>
  <c r="BH1114" i="3"/>
  <c r="BG1114" i="3"/>
  <c r="BF1114" i="3"/>
  <c r="T1114" i="3"/>
  <c r="R1114" i="3"/>
  <c r="P1114" i="3"/>
  <c r="BI1110" i="3"/>
  <c r="BH1110" i="3"/>
  <c r="BG1110" i="3"/>
  <c r="BF1110" i="3"/>
  <c r="T1110" i="3"/>
  <c r="R1110" i="3"/>
  <c r="P1110" i="3"/>
  <c r="BI1105" i="3"/>
  <c r="BH1105" i="3"/>
  <c r="BG1105" i="3"/>
  <c r="BF1105" i="3"/>
  <c r="T1105" i="3"/>
  <c r="R1105" i="3"/>
  <c r="P1105" i="3"/>
  <c r="BI1101" i="3"/>
  <c r="BH1101" i="3"/>
  <c r="BG1101" i="3"/>
  <c r="BF1101" i="3"/>
  <c r="T1101" i="3"/>
  <c r="R1101" i="3"/>
  <c r="P1101" i="3"/>
  <c r="BI1092" i="3"/>
  <c r="BH1092" i="3"/>
  <c r="BG1092" i="3"/>
  <c r="BF1092" i="3"/>
  <c r="T1092" i="3"/>
  <c r="R1092" i="3"/>
  <c r="P1092" i="3"/>
  <c r="BI1088" i="3"/>
  <c r="BH1088" i="3"/>
  <c r="BG1088" i="3"/>
  <c r="BF1088" i="3"/>
  <c r="T1088" i="3"/>
  <c r="R1088" i="3"/>
  <c r="P1088" i="3"/>
  <c r="BI1084" i="3"/>
  <c r="BH1084" i="3"/>
  <c r="BG1084" i="3"/>
  <c r="BF1084" i="3"/>
  <c r="T1084" i="3"/>
  <c r="R1084" i="3"/>
  <c r="P1084" i="3"/>
  <c r="BI1079" i="3"/>
  <c r="BH1079" i="3"/>
  <c r="BG1079" i="3"/>
  <c r="BF1079" i="3"/>
  <c r="T1079" i="3"/>
  <c r="R1079" i="3"/>
  <c r="P1079" i="3"/>
  <c r="BI1075" i="3"/>
  <c r="BH1075" i="3"/>
  <c r="BG1075" i="3"/>
  <c r="BF1075" i="3"/>
  <c r="T1075" i="3"/>
  <c r="R1075" i="3"/>
  <c r="P1075" i="3"/>
  <c r="BI1069" i="3"/>
  <c r="BH1069" i="3"/>
  <c r="BG1069" i="3"/>
  <c r="BF1069" i="3"/>
  <c r="T1069" i="3"/>
  <c r="R1069" i="3"/>
  <c r="P1069" i="3"/>
  <c r="BI1065" i="3"/>
  <c r="BH1065" i="3"/>
  <c r="BG1065" i="3"/>
  <c r="BF1065" i="3"/>
  <c r="T1065" i="3"/>
  <c r="R1065" i="3"/>
  <c r="P1065" i="3"/>
  <c r="BI1061" i="3"/>
  <c r="BH1061" i="3"/>
  <c r="BG1061" i="3"/>
  <c r="BF1061" i="3"/>
  <c r="T1061" i="3"/>
  <c r="R1061" i="3"/>
  <c r="P1061" i="3"/>
  <c r="BI1058" i="3"/>
  <c r="BH1058" i="3"/>
  <c r="BG1058" i="3"/>
  <c r="BF1058" i="3"/>
  <c r="T1058" i="3"/>
  <c r="R1058" i="3"/>
  <c r="P1058" i="3"/>
  <c r="BI1055" i="3"/>
  <c r="BH1055" i="3"/>
  <c r="BG1055" i="3"/>
  <c r="BF1055" i="3"/>
  <c r="T1055" i="3"/>
  <c r="R1055" i="3"/>
  <c r="P1055" i="3"/>
  <c r="BI1047" i="3"/>
  <c r="BH1047" i="3"/>
  <c r="BG1047" i="3"/>
  <c r="BF1047" i="3"/>
  <c r="T1047" i="3"/>
  <c r="R1047" i="3"/>
  <c r="P1047" i="3"/>
  <c r="BI1043" i="3"/>
  <c r="BH1043" i="3"/>
  <c r="BG1043" i="3"/>
  <c r="BF1043" i="3"/>
  <c r="T1043" i="3"/>
  <c r="R1043" i="3"/>
  <c r="P1043" i="3"/>
  <c r="BI1038" i="3"/>
  <c r="BH1038" i="3"/>
  <c r="BG1038" i="3"/>
  <c r="BF1038" i="3"/>
  <c r="T1038" i="3"/>
  <c r="R1038" i="3"/>
  <c r="P1038" i="3"/>
  <c r="BI1034" i="3"/>
  <c r="BH1034" i="3"/>
  <c r="BG1034" i="3"/>
  <c r="BF1034" i="3"/>
  <c r="T1034" i="3"/>
  <c r="R1034" i="3"/>
  <c r="P1034" i="3"/>
  <c r="BI1030" i="3"/>
  <c r="BH1030" i="3"/>
  <c r="BG1030" i="3"/>
  <c r="BF1030" i="3"/>
  <c r="T1030" i="3"/>
  <c r="R1030" i="3"/>
  <c r="P1030" i="3"/>
  <c r="BI1025" i="3"/>
  <c r="BH1025" i="3"/>
  <c r="BG1025" i="3"/>
  <c r="BF1025" i="3"/>
  <c r="T1025" i="3"/>
  <c r="R1025" i="3"/>
  <c r="P1025" i="3"/>
  <c r="BI1022" i="3"/>
  <c r="BH1022" i="3"/>
  <c r="BG1022" i="3"/>
  <c r="BF1022" i="3"/>
  <c r="T1022" i="3"/>
  <c r="R1022" i="3"/>
  <c r="P1022" i="3"/>
  <c r="BI1013" i="3"/>
  <c r="BH1013" i="3"/>
  <c r="BG1013" i="3"/>
  <c r="BF1013" i="3"/>
  <c r="T1013" i="3"/>
  <c r="R1013" i="3"/>
  <c r="P1013" i="3"/>
  <c r="BI1009" i="3"/>
  <c r="BH1009" i="3"/>
  <c r="BG1009" i="3"/>
  <c r="BF1009" i="3"/>
  <c r="T1009" i="3"/>
  <c r="R1009" i="3"/>
  <c r="P1009" i="3"/>
  <c r="BI1000" i="3"/>
  <c r="BH1000" i="3"/>
  <c r="BG1000" i="3"/>
  <c r="BF1000" i="3"/>
  <c r="T1000" i="3"/>
  <c r="R1000" i="3"/>
  <c r="P1000" i="3"/>
  <c r="BI994" i="3"/>
  <c r="BH994" i="3"/>
  <c r="BG994" i="3"/>
  <c r="BF994" i="3"/>
  <c r="T994" i="3"/>
  <c r="R994" i="3"/>
  <c r="P994" i="3"/>
  <c r="BI988" i="3"/>
  <c r="BH988" i="3"/>
  <c r="BG988" i="3"/>
  <c r="BF988" i="3"/>
  <c r="T988" i="3"/>
  <c r="R988" i="3"/>
  <c r="P988" i="3"/>
  <c r="BI974" i="3"/>
  <c r="BH974" i="3"/>
  <c r="BG974" i="3"/>
  <c r="BF974" i="3"/>
  <c r="T974" i="3"/>
  <c r="R974" i="3"/>
  <c r="P974" i="3"/>
  <c r="BI970" i="3"/>
  <c r="BH970" i="3"/>
  <c r="BG970" i="3"/>
  <c r="BF970" i="3"/>
  <c r="T970" i="3"/>
  <c r="R970" i="3"/>
  <c r="P970" i="3"/>
  <c r="BI962" i="3"/>
  <c r="BH962" i="3"/>
  <c r="BG962" i="3"/>
  <c r="BF962" i="3"/>
  <c r="T962" i="3"/>
  <c r="R962" i="3"/>
  <c r="P962" i="3"/>
  <c r="BI955" i="3"/>
  <c r="BH955" i="3"/>
  <c r="BG955" i="3"/>
  <c r="BF955" i="3"/>
  <c r="T955" i="3"/>
  <c r="R955" i="3"/>
  <c r="P955" i="3"/>
  <c r="BI945" i="3"/>
  <c r="BH945" i="3"/>
  <c r="BG945" i="3"/>
  <c r="BF945" i="3"/>
  <c r="T945" i="3"/>
  <c r="R945" i="3"/>
  <c r="P945" i="3"/>
  <c r="BI935" i="3"/>
  <c r="BH935" i="3"/>
  <c r="BG935" i="3"/>
  <c r="BF935" i="3"/>
  <c r="T935" i="3"/>
  <c r="R935" i="3"/>
  <c r="P935" i="3"/>
  <c r="BI918" i="3"/>
  <c r="BH918" i="3"/>
  <c r="BG918" i="3"/>
  <c r="BF918" i="3"/>
  <c r="T918" i="3"/>
  <c r="R918" i="3"/>
  <c r="P918" i="3"/>
  <c r="BI913" i="3"/>
  <c r="BH913" i="3"/>
  <c r="BG913" i="3"/>
  <c r="BF913" i="3"/>
  <c r="T913" i="3"/>
  <c r="R913" i="3"/>
  <c r="P913" i="3"/>
  <c r="BI909" i="3"/>
  <c r="BH909" i="3"/>
  <c r="BG909" i="3"/>
  <c r="BF909" i="3"/>
  <c r="T909" i="3"/>
  <c r="R909" i="3"/>
  <c r="P909" i="3"/>
  <c r="BI905" i="3"/>
  <c r="BH905" i="3"/>
  <c r="BG905" i="3"/>
  <c r="BF905" i="3"/>
  <c r="T905" i="3"/>
  <c r="R905" i="3"/>
  <c r="P905" i="3"/>
  <c r="BI901" i="3"/>
  <c r="BH901" i="3"/>
  <c r="BG901" i="3"/>
  <c r="BF901" i="3"/>
  <c r="T901" i="3"/>
  <c r="R901" i="3"/>
  <c r="P901" i="3"/>
  <c r="BI890" i="3"/>
  <c r="BH890" i="3"/>
  <c r="BG890" i="3"/>
  <c r="BF890" i="3"/>
  <c r="T890" i="3"/>
  <c r="R890" i="3"/>
  <c r="P890" i="3"/>
  <c r="BI887" i="3"/>
  <c r="BH887" i="3"/>
  <c r="BG887" i="3"/>
  <c r="BF887" i="3"/>
  <c r="T887" i="3"/>
  <c r="R887" i="3"/>
  <c r="P887" i="3"/>
  <c r="BI885" i="3"/>
  <c r="BH885" i="3"/>
  <c r="BG885" i="3"/>
  <c r="BF885" i="3"/>
  <c r="T885" i="3"/>
  <c r="R885" i="3"/>
  <c r="P885" i="3"/>
  <c r="BI883" i="3"/>
  <c r="BH883" i="3"/>
  <c r="BG883" i="3"/>
  <c r="BF883" i="3"/>
  <c r="T883" i="3"/>
  <c r="R883" i="3"/>
  <c r="P883" i="3"/>
  <c r="BI877" i="3"/>
  <c r="BH877" i="3"/>
  <c r="BG877" i="3"/>
  <c r="BF877" i="3"/>
  <c r="T877" i="3"/>
  <c r="R877" i="3"/>
  <c r="P877" i="3"/>
  <c r="BI873" i="3"/>
  <c r="BH873" i="3"/>
  <c r="BG873" i="3"/>
  <c r="BF873" i="3"/>
  <c r="T873" i="3"/>
  <c r="R873" i="3"/>
  <c r="P873" i="3"/>
  <c r="BI869" i="3"/>
  <c r="BH869" i="3"/>
  <c r="BG869" i="3"/>
  <c r="BF869" i="3"/>
  <c r="T869" i="3"/>
  <c r="R869" i="3"/>
  <c r="P869" i="3"/>
  <c r="BI855" i="3"/>
  <c r="BH855" i="3"/>
  <c r="BG855" i="3"/>
  <c r="BF855" i="3"/>
  <c r="T855" i="3"/>
  <c r="R855" i="3"/>
  <c r="P855" i="3"/>
  <c r="BI841" i="3"/>
  <c r="BH841" i="3"/>
  <c r="BG841" i="3"/>
  <c r="BF841" i="3"/>
  <c r="T841" i="3"/>
  <c r="R841" i="3"/>
  <c r="P841" i="3"/>
  <c r="BI836" i="3"/>
  <c r="BH836" i="3"/>
  <c r="BG836" i="3"/>
  <c r="BF836" i="3"/>
  <c r="T836" i="3"/>
  <c r="R836" i="3"/>
  <c r="P836" i="3"/>
  <c r="BI828" i="3"/>
  <c r="BH828" i="3"/>
  <c r="BG828" i="3"/>
  <c r="BF828" i="3"/>
  <c r="T828" i="3"/>
  <c r="R828" i="3"/>
  <c r="P828" i="3"/>
  <c r="BI821" i="3"/>
  <c r="BH821" i="3"/>
  <c r="BG821" i="3"/>
  <c r="BF821" i="3"/>
  <c r="T821" i="3"/>
  <c r="R821" i="3"/>
  <c r="P821" i="3"/>
  <c r="BI816" i="3"/>
  <c r="BH816" i="3"/>
  <c r="BG816" i="3"/>
  <c r="BF816" i="3"/>
  <c r="T816" i="3"/>
  <c r="R816" i="3"/>
  <c r="P816" i="3"/>
  <c r="BI810" i="3"/>
  <c r="BH810" i="3"/>
  <c r="BG810" i="3"/>
  <c r="BF810" i="3"/>
  <c r="T810" i="3"/>
  <c r="R810" i="3"/>
  <c r="P810" i="3"/>
  <c r="BI802" i="3"/>
  <c r="BH802" i="3"/>
  <c r="BG802" i="3"/>
  <c r="BF802" i="3"/>
  <c r="T802" i="3"/>
  <c r="R802" i="3"/>
  <c r="P802" i="3"/>
  <c r="BI771" i="3"/>
  <c r="BH771" i="3"/>
  <c r="BG771" i="3"/>
  <c r="BF771" i="3"/>
  <c r="T771" i="3"/>
  <c r="R771" i="3"/>
  <c r="P771" i="3"/>
  <c r="BI766" i="3"/>
  <c r="BH766" i="3"/>
  <c r="BG766" i="3"/>
  <c r="BF766" i="3"/>
  <c r="T766" i="3"/>
  <c r="R766" i="3"/>
  <c r="P766" i="3"/>
  <c r="BI757" i="3"/>
  <c r="BH757" i="3"/>
  <c r="BG757" i="3"/>
  <c r="BF757" i="3"/>
  <c r="T757" i="3"/>
  <c r="R757" i="3"/>
  <c r="P757" i="3"/>
  <c r="BI748" i="3"/>
  <c r="BH748" i="3"/>
  <c r="BG748" i="3"/>
  <c r="BF748" i="3"/>
  <c r="T748" i="3"/>
  <c r="R748" i="3"/>
  <c r="P748" i="3"/>
  <c r="BI741" i="3"/>
  <c r="BH741" i="3"/>
  <c r="BG741" i="3"/>
  <c r="BF741" i="3"/>
  <c r="T741" i="3"/>
  <c r="R741" i="3"/>
  <c r="P741" i="3"/>
  <c r="BI737" i="3"/>
  <c r="BH737" i="3"/>
  <c r="BG737" i="3"/>
  <c r="BF737" i="3"/>
  <c r="T737" i="3"/>
  <c r="R737" i="3"/>
  <c r="P737" i="3"/>
  <c r="BI733" i="3"/>
  <c r="BH733" i="3"/>
  <c r="BG733" i="3"/>
  <c r="BF733" i="3"/>
  <c r="T733" i="3"/>
  <c r="R733" i="3"/>
  <c r="P733" i="3"/>
  <c r="BI729" i="3"/>
  <c r="BH729" i="3"/>
  <c r="BG729" i="3"/>
  <c r="BF729" i="3"/>
  <c r="T729" i="3"/>
  <c r="R729" i="3"/>
  <c r="P729" i="3"/>
  <c r="BI725" i="3"/>
  <c r="BH725" i="3"/>
  <c r="BG725" i="3"/>
  <c r="BF725" i="3"/>
  <c r="T725" i="3"/>
  <c r="R725" i="3"/>
  <c r="P725" i="3"/>
  <c r="BI720" i="3"/>
  <c r="BH720" i="3"/>
  <c r="BG720" i="3"/>
  <c r="BF720" i="3"/>
  <c r="T720" i="3"/>
  <c r="R720" i="3"/>
  <c r="P720" i="3"/>
  <c r="BI715" i="3"/>
  <c r="BH715" i="3"/>
  <c r="BG715" i="3"/>
  <c r="BF715" i="3"/>
  <c r="T715" i="3"/>
  <c r="R715" i="3"/>
  <c r="P715" i="3"/>
  <c r="BI709" i="3"/>
  <c r="BH709" i="3"/>
  <c r="BG709" i="3"/>
  <c r="BF709" i="3"/>
  <c r="T709" i="3"/>
  <c r="R709" i="3"/>
  <c r="P709" i="3"/>
  <c r="BI706" i="3"/>
  <c r="BH706" i="3"/>
  <c r="BG706" i="3"/>
  <c r="BF706" i="3"/>
  <c r="T706" i="3"/>
  <c r="R706" i="3"/>
  <c r="P706" i="3"/>
  <c r="BI702" i="3"/>
  <c r="BH702" i="3"/>
  <c r="BG702" i="3"/>
  <c r="BF702" i="3"/>
  <c r="T702" i="3"/>
  <c r="R702" i="3"/>
  <c r="P702" i="3"/>
  <c r="BI698" i="3"/>
  <c r="BH698" i="3"/>
  <c r="BG698" i="3"/>
  <c r="BF698" i="3"/>
  <c r="T698" i="3"/>
  <c r="R698" i="3"/>
  <c r="P698" i="3"/>
  <c r="BI693" i="3"/>
  <c r="BH693" i="3"/>
  <c r="BG693" i="3"/>
  <c r="BF693" i="3"/>
  <c r="T693" i="3"/>
  <c r="R693" i="3"/>
  <c r="P693" i="3"/>
  <c r="BI689" i="3"/>
  <c r="BH689" i="3"/>
  <c r="BG689" i="3"/>
  <c r="BF689" i="3"/>
  <c r="T689" i="3"/>
  <c r="R689" i="3"/>
  <c r="P689" i="3"/>
  <c r="BI686" i="3"/>
  <c r="BH686" i="3"/>
  <c r="BG686" i="3"/>
  <c r="BF686" i="3"/>
  <c r="T686" i="3"/>
  <c r="R686" i="3"/>
  <c r="P686" i="3"/>
  <c r="BI679" i="3"/>
  <c r="BH679" i="3"/>
  <c r="BG679" i="3"/>
  <c r="BF679" i="3"/>
  <c r="T679" i="3"/>
  <c r="R679" i="3"/>
  <c r="P679" i="3"/>
  <c r="BI672" i="3"/>
  <c r="BH672" i="3"/>
  <c r="BG672" i="3"/>
  <c r="BF672" i="3"/>
  <c r="T672" i="3"/>
  <c r="R672" i="3"/>
  <c r="P672" i="3"/>
  <c r="BI668" i="3"/>
  <c r="BH668" i="3"/>
  <c r="BG668" i="3"/>
  <c r="BF668" i="3"/>
  <c r="T668" i="3"/>
  <c r="R668" i="3"/>
  <c r="P668" i="3"/>
  <c r="BI661" i="3"/>
  <c r="BH661" i="3"/>
  <c r="BG661" i="3"/>
  <c r="BF661" i="3"/>
  <c r="T661" i="3"/>
  <c r="R661" i="3"/>
  <c r="P661" i="3"/>
  <c r="BI655" i="3"/>
  <c r="BH655" i="3"/>
  <c r="BG655" i="3"/>
  <c r="BF655" i="3"/>
  <c r="T655" i="3"/>
  <c r="R655" i="3"/>
  <c r="P655" i="3"/>
  <c r="BI651" i="3"/>
  <c r="BH651" i="3"/>
  <c r="BG651" i="3"/>
  <c r="BF651" i="3"/>
  <c r="T651" i="3"/>
  <c r="R651" i="3"/>
  <c r="P651" i="3"/>
  <c r="BI647" i="3"/>
  <c r="BH647" i="3"/>
  <c r="BG647" i="3"/>
  <c r="BF647" i="3"/>
  <c r="T647" i="3"/>
  <c r="R647" i="3"/>
  <c r="P647" i="3"/>
  <c r="BI642" i="3"/>
  <c r="BH642" i="3"/>
  <c r="BG642" i="3"/>
  <c r="BF642" i="3"/>
  <c r="T642" i="3"/>
  <c r="R642" i="3"/>
  <c r="P642" i="3"/>
  <c r="BI640" i="3"/>
  <c r="BH640" i="3"/>
  <c r="BG640" i="3"/>
  <c r="BF640" i="3"/>
  <c r="T640" i="3"/>
  <c r="R640" i="3"/>
  <c r="P640" i="3"/>
  <c r="BI637" i="3"/>
  <c r="BH637" i="3"/>
  <c r="BG637" i="3"/>
  <c r="BF637" i="3"/>
  <c r="T637" i="3"/>
  <c r="R637" i="3"/>
  <c r="P637" i="3"/>
  <c r="BI631" i="3"/>
  <c r="BH631" i="3"/>
  <c r="BG631" i="3"/>
  <c r="BF631" i="3"/>
  <c r="T631" i="3"/>
  <c r="R631" i="3"/>
  <c r="P631" i="3"/>
  <c r="BI627" i="3"/>
  <c r="BH627" i="3"/>
  <c r="BG627" i="3"/>
  <c r="BF627" i="3"/>
  <c r="T627" i="3"/>
  <c r="R627" i="3"/>
  <c r="P627" i="3"/>
  <c r="BI624" i="3"/>
  <c r="BH624" i="3"/>
  <c r="BG624" i="3"/>
  <c r="BF624" i="3"/>
  <c r="T624" i="3"/>
  <c r="R624" i="3"/>
  <c r="P624" i="3"/>
  <c r="BI618" i="3"/>
  <c r="BH618" i="3"/>
  <c r="BG618" i="3"/>
  <c r="BF618" i="3"/>
  <c r="T618" i="3"/>
  <c r="R618" i="3"/>
  <c r="P618" i="3"/>
  <c r="BI615" i="3"/>
  <c r="BH615" i="3"/>
  <c r="BG615" i="3"/>
  <c r="BF615" i="3"/>
  <c r="T615" i="3"/>
  <c r="R615" i="3"/>
  <c r="P615" i="3"/>
  <c r="BI610" i="3"/>
  <c r="BH610" i="3"/>
  <c r="BG610" i="3"/>
  <c r="BF610" i="3"/>
  <c r="T610" i="3"/>
  <c r="R610" i="3"/>
  <c r="P610" i="3"/>
  <c r="BI606" i="3"/>
  <c r="BH606" i="3"/>
  <c r="BG606" i="3"/>
  <c r="BF606" i="3"/>
  <c r="T606" i="3"/>
  <c r="R606" i="3"/>
  <c r="P606" i="3"/>
  <c r="BI600" i="3"/>
  <c r="BH600" i="3"/>
  <c r="BG600" i="3"/>
  <c r="BF600" i="3"/>
  <c r="T600" i="3"/>
  <c r="R600" i="3"/>
  <c r="P600" i="3"/>
  <c r="BI585" i="3"/>
  <c r="BH585" i="3"/>
  <c r="BG585" i="3"/>
  <c r="BF585" i="3"/>
  <c r="T585" i="3"/>
  <c r="R585" i="3"/>
  <c r="P585" i="3"/>
  <c r="BI583" i="3"/>
  <c r="BH583" i="3"/>
  <c r="BG583" i="3"/>
  <c r="BF583" i="3"/>
  <c r="T583" i="3"/>
  <c r="R583" i="3"/>
  <c r="P583" i="3"/>
  <c r="BI569" i="3"/>
  <c r="BH569" i="3"/>
  <c r="BG569" i="3"/>
  <c r="BF569" i="3"/>
  <c r="T569" i="3"/>
  <c r="R569" i="3"/>
  <c r="P569" i="3"/>
  <c r="BI565" i="3"/>
  <c r="BH565" i="3"/>
  <c r="BG565" i="3"/>
  <c r="BF565" i="3"/>
  <c r="T565" i="3"/>
  <c r="R565" i="3"/>
  <c r="P565" i="3"/>
  <c r="BI551" i="3"/>
  <c r="BH551" i="3"/>
  <c r="BG551" i="3"/>
  <c r="BF551" i="3"/>
  <c r="T551" i="3"/>
  <c r="R551" i="3"/>
  <c r="P551" i="3"/>
  <c r="BI539" i="3"/>
  <c r="BH539" i="3"/>
  <c r="BG539" i="3"/>
  <c r="BF539" i="3"/>
  <c r="T539" i="3"/>
  <c r="R539" i="3"/>
  <c r="P539" i="3"/>
  <c r="BI533" i="3"/>
  <c r="BH533" i="3"/>
  <c r="BG533" i="3"/>
  <c r="BF533" i="3"/>
  <c r="T533" i="3"/>
  <c r="R533" i="3"/>
  <c r="P533" i="3"/>
  <c r="BI527" i="3"/>
  <c r="BH527" i="3"/>
  <c r="BG527" i="3"/>
  <c r="BF527" i="3"/>
  <c r="T527" i="3"/>
  <c r="R527" i="3"/>
  <c r="P527" i="3"/>
  <c r="BI518" i="3"/>
  <c r="BH518" i="3"/>
  <c r="BG518" i="3"/>
  <c r="BF518" i="3"/>
  <c r="T518" i="3"/>
  <c r="R518" i="3"/>
  <c r="P518" i="3"/>
  <c r="BI507" i="3"/>
  <c r="BH507" i="3"/>
  <c r="BG507" i="3"/>
  <c r="BF507" i="3"/>
  <c r="T507" i="3"/>
  <c r="R507" i="3"/>
  <c r="P507" i="3"/>
  <c r="BI500" i="3"/>
  <c r="BH500" i="3"/>
  <c r="BG500" i="3"/>
  <c r="BF500" i="3"/>
  <c r="T500" i="3"/>
  <c r="R500" i="3"/>
  <c r="P500" i="3"/>
  <c r="BI491" i="3"/>
  <c r="BH491" i="3"/>
  <c r="BG491" i="3"/>
  <c r="BF491" i="3"/>
  <c r="T491" i="3"/>
  <c r="R491" i="3"/>
  <c r="P491" i="3"/>
  <c r="BI488" i="3"/>
  <c r="BH488" i="3"/>
  <c r="BG488" i="3"/>
  <c r="BF488" i="3"/>
  <c r="T488" i="3"/>
  <c r="R488" i="3"/>
  <c r="P488" i="3"/>
  <c r="BI479" i="3"/>
  <c r="BH479" i="3"/>
  <c r="BG479" i="3"/>
  <c r="BF479" i="3"/>
  <c r="T479" i="3"/>
  <c r="R479" i="3"/>
  <c r="P479" i="3"/>
  <c r="BI473" i="3"/>
  <c r="BH473" i="3"/>
  <c r="BG473" i="3"/>
  <c r="BF473" i="3"/>
  <c r="T473" i="3"/>
  <c r="R473" i="3"/>
  <c r="P473" i="3"/>
  <c r="BI460" i="3"/>
  <c r="BH460" i="3"/>
  <c r="BG460" i="3"/>
  <c r="BF460" i="3"/>
  <c r="T460" i="3"/>
  <c r="R460" i="3"/>
  <c r="P460" i="3"/>
  <c r="BI456" i="3"/>
  <c r="BH456" i="3"/>
  <c r="BG456" i="3"/>
  <c r="BF456" i="3"/>
  <c r="T456" i="3"/>
  <c r="R456" i="3"/>
  <c r="P456" i="3"/>
  <c r="BI452" i="3"/>
  <c r="BH452" i="3"/>
  <c r="BG452" i="3"/>
  <c r="BF452" i="3"/>
  <c r="T452" i="3"/>
  <c r="R452" i="3"/>
  <c r="P452" i="3"/>
  <c r="BI446" i="3"/>
  <c r="BH446" i="3"/>
  <c r="BG446" i="3"/>
  <c r="BF446" i="3"/>
  <c r="T446" i="3"/>
  <c r="R446" i="3"/>
  <c r="P446" i="3"/>
  <c r="BI442" i="3"/>
  <c r="BH442" i="3"/>
  <c r="BG442" i="3"/>
  <c r="BF442" i="3"/>
  <c r="T442" i="3"/>
  <c r="R442" i="3"/>
  <c r="P442" i="3"/>
  <c r="BI437" i="3"/>
  <c r="BH437" i="3"/>
  <c r="BG437" i="3"/>
  <c r="BF437" i="3"/>
  <c r="T437" i="3"/>
  <c r="R437" i="3"/>
  <c r="P437" i="3"/>
  <c r="BI430" i="3"/>
  <c r="BH430" i="3"/>
  <c r="BG430" i="3"/>
  <c r="BF430" i="3"/>
  <c r="T430" i="3"/>
  <c r="R430" i="3"/>
  <c r="P430" i="3"/>
  <c r="BI416" i="3"/>
  <c r="BH416" i="3"/>
  <c r="BG416" i="3"/>
  <c r="BF416" i="3"/>
  <c r="T416" i="3"/>
  <c r="R416" i="3"/>
  <c r="P416" i="3"/>
  <c r="BI408" i="3"/>
  <c r="BH408" i="3"/>
  <c r="BG408" i="3"/>
  <c r="BF408" i="3"/>
  <c r="T408" i="3"/>
  <c r="R408" i="3"/>
  <c r="P408" i="3"/>
  <c r="BI404" i="3"/>
  <c r="BH404" i="3"/>
  <c r="BG404" i="3"/>
  <c r="BF404" i="3"/>
  <c r="T404" i="3"/>
  <c r="R404" i="3"/>
  <c r="P404" i="3"/>
  <c r="BI376" i="3"/>
  <c r="BH376" i="3"/>
  <c r="BG376" i="3"/>
  <c r="BF376" i="3"/>
  <c r="T376" i="3"/>
  <c r="R376" i="3"/>
  <c r="P376" i="3"/>
  <c r="BI339" i="3"/>
  <c r="BH339" i="3"/>
  <c r="BG339" i="3"/>
  <c r="BF339" i="3"/>
  <c r="T339" i="3"/>
  <c r="R339" i="3"/>
  <c r="P339" i="3"/>
  <c r="BI335" i="3"/>
  <c r="BH335" i="3"/>
  <c r="BG335" i="3"/>
  <c r="BF335" i="3"/>
  <c r="T335" i="3"/>
  <c r="R335" i="3"/>
  <c r="P335" i="3"/>
  <c r="BI330" i="3"/>
  <c r="BH330" i="3"/>
  <c r="BG330" i="3"/>
  <c r="BF330" i="3"/>
  <c r="T330" i="3"/>
  <c r="R330" i="3"/>
  <c r="P330" i="3"/>
  <c r="BI326" i="3"/>
  <c r="BH326" i="3"/>
  <c r="BG326" i="3"/>
  <c r="BF326" i="3"/>
  <c r="T326" i="3"/>
  <c r="R326" i="3"/>
  <c r="P326" i="3"/>
  <c r="BI323" i="3"/>
  <c r="BH323" i="3"/>
  <c r="BG323" i="3"/>
  <c r="BF323" i="3"/>
  <c r="T323" i="3"/>
  <c r="R323" i="3"/>
  <c r="P323" i="3"/>
  <c r="BI318" i="3"/>
  <c r="BH318" i="3"/>
  <c r="BG318" i="3"/>
  <c r="BF318" i="3"/>
  <c r="T318" i="3"/>
  <c r="R318" i="3"/>
  <c r="P318" i="3"/>
  <c r="BI315" i="3"/>
  <c r="BH315" i="3"/>
  <c r="BG315" i="3"/>
  <c r="BF315" i="3"/>
  <c r="T315" i="3"/>
  <c r="R315" i="3"/>
  <c r="P315" i="3"/>
  <c r="BI309" i="3"/>
  <c r="BH309" i="3"/>
  <c r="BG309" i="3"/>
  <c r="BF309" i="3"/>
  <c r="T309" i="3"/>
  <c r="R309" i="3"/>
  <c r="P309" i="3"/>
  <c r="BI304" i="3"/>
  <c r="BH304" i="3"/>
  <c r="BG304" i="3"/>
  <c r="BF304" i="3"/>
  <c r="T304" i="3"/>
  <c r="R304" i="3"/>
  <c r="P304" i="3"/>
  <c r="BI299" i="3"/>
  <c r="BH299" i="3"/>
  <c r="BG299" i="3"/>
  <c r="BF299" i="3"/>
  <c r="T299" i="3"/>
  <c r="R299" i="3"/>
  <c r="P299" i="3"/>
  <c r="BI294" i="3"/>
  <c r="BH294" i="3"/>
  <c r="BG294" i="3"/>
  <c r="BF294" i="3"/>
  <c r="T294" i="3"/>
  <c r="R294" i="3"/>
  <c r="P294" i="3"/>
  <c r="BI290" i="3"/>
  <c r="BH290" i="3"/>
  <c r="BG290" i="3"/>
  <c r="BF290" i="3"/>
  <c r="T290" i="3"/>
  <c r="R290" i="3"/>
  <c r="P290" i="3"/>
  <c r="BI286" i="3"/>
  <c r="BH286" i="3"/>
  <c r="BG286" i="3"/>
  <c r="BF286" i="3"/>
  <c r="T286" i="3"/>
  <c r="R286" i="3"/>
  <c r="P286" i="3"/>
  <c r="BI280" i="3"/>
  <c r="BH280" i="3"/>
  <c r="BG280" i="3"/>
  <c r="BF280" i="3"/>
  <c r="T280" i="3"/>
  <c r="R280" i="3"/>
  <c r="P280" i="3"/>
  <c r="BI276" i="3"/>
  <c r="BH276" i="3"/>
  <c r="BG276" i="3"/>
  <c r="BF276" i="3"/>
  <c r="T276" i="3"/>
  <c r="R276" i="3"/>
  <c r="P276" i="3"/>
  <c r="BI269" i="3"/>
  <c r="BH269" i="3"/>
  <c r="BG269" i="3"/>
  <c r="BF269" i="3"/>
  <c r="T269" i="3"/>
  <c r="R269" i="3"/>
  <c r="P269" i="3"/>
  <c r="BI265" i="3"/>
  <c r="BH265" i="3"/>
  <c r="BG265" i="3"/>
  <c r="BF265" i="3"/>
  <c r="T265" i="3"/>
  <c r="R265" i="3"/>
  <c r="P265" i="3"/>
  <c r="BI262" i="3"/>
  <c r="BH262" i="3"/>
  <c r="BG262" i="3"/>
  <c r="BF262" i="3"/>
  <c r="T262" i="3"/>
  <c r="R262" i="3"/>
  <c r="P262" i="3"/>
  <c r="BI258" i="3"/>
  <c r="BH258" i="3"/>
  <c r="BG258" i="3"/>
  <c r="BF258" i="3"/>
  <c r="T258" i="3"/>
  <c r="R258" i="3"/>
  <c r="P258" i="3"/>
  <c r="BI255" i="3"/>
  <c r="BH255" i="3"/>
  <c r="BG255" i="3"/>
  <c r="BF255" i="3"/>
  <c r="T255" i="3"/>
  <c r="R255" i="3"/>
  <c r="P255" i="3"/>
  <c r="BI251" i="3"/>
  <c r="BH251" i="3"/>
  <c r="BG251" i="3"/>
  <c r="BF251" i="3"/>
  <c r="T251" i="3"/>
  <c r="R251" i="3"/>
  <c r="P251" i="3"/>
  <c r="BI244" i="3"/>
  <c r="BH244" i="3"/>
  <c r="BG244" i="3"/>
  <c r="BF244" i="3"/>
  <c r="T244" i="3"/>
  <c r="R244" i="3"/>
  <c r="P244" i="3"/>
  <c r="BI241" i="3"/>
  <c r="BH241" i="3"/>
  <c r="BG241" i="3"/>
  <c r="BF241" i="3"/>
  <c r="T241" i="3"/>
  <c r="R241" i="3"/>
  <c r="P241" i="3"/>
  <c r="BI227" i="3"/>
  <c r="BH227" i="3"/>
  <c r="BG227" i="3"/>
  <c r="BF227" i="3"/>
  <c r="T227" i="3"/>
  <c r="R227" i="3"/>
  <c r="P227" i="3"/>
  <c r="BI204" i="3"/>
  <c r="BH204" i="3"/>
  <c r="BG204" i="3"/>
  <c r="BF204" i="3"/>
  <c r="T204" i="3"/>
  <c r="R204" i="3"/>
  <c r="P204" i="3"/>
  <c r="BI197" i="3"/>
  <c r="BH197" i="3"/>
  <c r="BG197" i="3"/>
  <c r="BF197" i="3"/>
  <c r="T197" i="3"/>
  <c r="R197" i="3"/>
  <c r="P197" i="3"/>
  <c r="BI190" i="3"/>
  <c r="BH190" i="3"/>
  <c r="BG190" i="3"/>
  <c r="BF190" i="3"/>
  <c r="T190" i="3"/>
  <c r="R190" i="3"/>
  <c r="P190" i="3"/>
  <c r="BI183" i="3"/>
  <c r="BH183" i="3"/>
  <c r="BG183" i="3"/>
  <c r="BF183" i="3"/>
  <c r="T183" i="3"/>
  <c r="R183" i="3"/>
  <c r="P183" i="3"/>
  <c r="BI172" i="3"/>
  <c r="BH172" i="3"/>
  <c r="BG172" i="3"/>
  <c r="BF172" i="3"/>
  <c r="T172" i="3"/>
  <c r="R172" i="3"/>
  <c r="P172" i="3"/>
  <c r="BI160" i="3"/>
  <c r="BH160" i="3"/>
  <c r="BG160" i="3"/>
  <c r="BF160" i="3"/>
  <c r="T160" i="3"/>
  <c r="R160" i="3"/>
  <c r="P160" i="3"/>
  <c r="BI142" i="3"/>
  <c r="BH142" i="3"/>
  <c r="BG142" i="3"/>
  <c r="BF142" i="3"/>
  <c r="T142" i="3"/>
  <c r="R142" i="3"/>
  <c r="P142" i="3"/>
  <c r="BI129" i="3"/>
  <c r="BH129" i="3"/>
  <c r="BG129" i="3"/>
  <c r="BF129" i="3"/>
  <c r="T129" i="3"/>
  <c r="R129" i="3"/>
  <c r="P129" i="3"/>
  <c r="BI127" i="3"/>
  <c r="BH127" i="3"/>
  <c r="BG127" i="3"/>
  <c r="BF127" i="3"/>
  <c r="T127" i="3"/>
  <c r="R127" i="3"/>
  <c r="P127" i="3"/>
  <c r="BI125" i="3"/>
  <c r="BH125" i="3"/>
  <c r="BG125" i="3"/>
  <c r="BF125" i="3"/>
  <c r="T125" i="3"/>
  <c r="R125" i="3"/>
  <c r="P125" i="3"/>
  <c r="BI122" i="3"/>
  <c r="BH122" i="3"/>
  <c r="BG122" i="3"/>
  <c r="BF122" i="3"/>
  <c r="T122" i="3"/>
  <c r="R122" i="3"/>
  <c r="P122" i="3"/>
  <c r="BI119" i="3"/>
  <c r="BH119" i="3"/>
  <c r="BG119" i="3"/>
  <c r="BF119" i="3"/>
  <c r="T119" i="3"/>
  <c r="R119" i="3"/>
  <c r="P119" i="3"/>
  <c r="BI117" i="3"/>
  <c r="BH117" i="3"/>
  <c r="BG117" i="3"/>
  <c r="BF117" i="3"/>
  <c r="T117" i="3"/>
  <c r="R117" i="3"/>
  <c r="P117" i="3"/>
  <c r="BI111" i="3"/>
  <c r="BH111" i="3"/>
  <c r="BG111" i="3"/>
  <c r="BF111" i="3"/>
  <c r="T111" i="3"/>
  <c r="R111" i="3"/>
  <c r="P111" i="3"/>
  <c r="BI104" i="3"/>
  <c r="BH104" i="3"/>
  <c r="BG104" i="3"/>
  <c r="BF104" i="3"/>
  <c r="T104" i="3"/>
  <c r="R104" i="3"/>
  <c r="P104" i="3"/>
  <c r="BI98" i="3"/>
  <c r="BH98" i="3"/>
  <c r="BG98" i="3"/>
  <c r="BF98" i="3"/>
  <c r="T98" i="3"/>
  <c r="R98" i="3"/>
  <c r="P98" i="3"/>
  <c r="J92" i="3"/>
  <c r="J91" i="3"/>
  <c r="F91" i="3"/>
  <c r="F89" i="3"/>
  <c r="E87" i="3"/>
  <c r="J55" i="3"/>
  <c r="J54" i="3"/>
  <c r="F54" i="3"/>
  <c r="F52" i="3"/>
  <c r="E50" i="3"/>
  <c r="J18" i="3"/>
  <c r="E18" i="3"/>
  <c r="F92" i="3"/>
  <c r="J17" i="3"/>
  <c r="J12" i="3"/>
  <c r="J52" i="3"/>
  <c r="E7" i="3"/>
  <c r="E85" i="3"/>
  <c r="J37" i="2"/>
  <c r="J36" i="2"/>
  <c r="AY55" i="1"/>
  <c r="J35" i="2"/>
  <c r="AX55" i="1" s="1"/>
  <c r="BI409" i="2"/>
  <c r="BH409" i="2"/>
  <c r="BG409" i="2"/>
  <c r="BF409" i="2"/>
  <c r="T409" i="2"/>
  <c r="R409" i="2"/>
  <c r="P409" i="2"/>
  <c r="BI407" i="2"/>
  <c r="BH407" i="2"/>
  <c r="BG407" i="2"/>
  <c r="BF407" i="2"/>
  <c r="T407" i="2"/>
  <c r="R407" i="2"/>
  <c r="P407" i="2"/>
  <c r="BI405" i="2"/>
  <c r="BH405" i="2"/>
  <c r="BG405" i="2"/>
  <c r="BF405" i="2"/>
  <c r="T405" i="2"/>
  <c r="R405" i="2"/>
  <c r="P405" i="2"/>
  <c r="BI403" i="2"/>
  <c r="BH403" i="2"/>
  <c r="BG403" i="2"/>
  <c r="BF403" i="2"/>
  <c r="T403" i="2"/>
  <c r="R403" i="2"/>
  <c r="P403" i="2"/>
  <c r="BI401" i="2"/>
  <c r="BH401" i="2"/>
  <c r="BG401" i="2"/>
  <c r="BF401" i="2"/>
  <c r="T401" i="2"/>
  <c r="R401" i="2"/>
  <c r="P401" i="2"/>
  <c r="BI398" i="2"/>
  <c r="BH398" i="2"/>
  <c r="BG398" i="2"/>
  <c r="BF398" i="2"/>
  <c r="T398" i="2"/>
  <c r="T397" i="2"/>
  <c r="R398" i="2"/>
  <c r="R397" i="2"/>
  <c r="P398" i="2"/>
  <c r="P397" i="2" s="1"/>
  <c r="BI391" i="2"/>
  <c r="BH391" i="2"/>
  <c r="BG391" i="2"/>
  <c r="BF391" i="2"/>
  <c r="T391" i="2"/>
  <c r="R391" i="2"/>
  <c r="P391" i="2"/>
  <c r="BI385" i="2"/>
  <c r="BH385" i="2"/>
  <c r="BG385" i="2"/>
  <c r="BF385" i="2"/>
  <c r="T385" i="2"/>
  <c r="R385" i="2"/>
  <c r="P385" i="2"/>
  <c r="BI383" i="2"/>
  <c r="BH383" i="2"/>
  <c r="BG383" i="2"/>
  <c r="BF383" i="2"/>
  <c r="T383" i="2"/>
  <c r="R383" i="2"/>
  <c r="P383" i="2"/>
  <c r="BI381" i="2"/>
  <c r="BH381" i="2"/>
  <c r="BG381" i="2"/>
  <c r="BF381" i="2"/>
  <c r="T381" i="2"/>
  <c r="R381" i="2"/>
  <c r="P381" i="2"/>
  <c r="BI379" i="2"/>
  <c r="BH379" i="2"/>
  <c r="BG379" i="2"/>
  <c r="BF379" i="2"/>
  <c r="T379" i="2"/>
  <c r="R379" i="2"/>
  <c r="P379" i="2"/>
  <c r="BI377" i="2"/>
  <c r="BH377" i="2"/>
  <c r="BG377" i="2"/>
  <c r="BF377" i="2"/>
  <c r="T377" i="2"/>
  <c r="R377" i="2"/>
  <c r="P377" i="2"/>
  <c r="BI374" i="2"/>
  <c r="BH374" i="2"/>
  <c r="BG374" i="2"/>
  <c r="BF374" i="2"/>
  <c r="T374" i="2"/>
  <c r="R374" i="2"/>
  <c r="P374" i="2"/>
  <c r="BI372" i="2"/>
  <c r="BH372" i="2"/>
  <c r="BG372" i="2"/>
  <c r="BF372" i="2"/>
  <c r="T372" i="2"/>
  <c r="R372" i="2"/>
  <c r="P372" i="2"/>
  <c r="BI370" i="2"/>
  <c r="BH370" i="2"/>
  <c r="BG370" i="2"/>
  <c r="BF370" i="2"/>
  <c r="T370" i="2"/>
  <c r="R370" i="2"/>
  <c r="P370" i="2"/>
  <c r="BI365" i="2"/>
  <c r="BH365" i="2"/>
  <c r="BG365" i="2"/>
  <c r="BF365" i="2"/>
  <c r="T365" i="2"/>
  <c r="T364" i="2" s="1"/>
  <c r="R365" i="2"/>
  <c r="R364" i="2" s="1"/>
  <c r="P365" i="2"/>
  <c r="P364" i="2"/>
  <c r="BI361" i="2"/>
  <c r="BH361" i="2"/>
  <c r="BG361" i="2"/>
  <c r="BF361" i="2"/>
  <c r="T361" i="2"/>
  <c r="R361" i="2"/>
  <c r="P361" i="2"/>
  <c r="BI358" i="2"/>
  <c r="BH358" i="2"/>
  <c r="BG358" i="2"/>
  <c r="BF358" i="2"/>
  <c r="T358" i="2"/>
  <c r="R358" i="2"/>
  <c r="P358" i="2"/>
  <c r="BI355" i="2"/>
  <c r="BH355" i="2"/>
  <c r="BG355" i="2"/>
  <c r="BF355" i="2"/>
  <c r="T355" i="2"/>
  <c r="R355" i="2"/>
  <c r="P355" i="2"/>
  <c r="BI352" i="2"/>
  <c r="BH352" i="2"/>
  <c r="BG352" i="2"/>
  <c r="BF352" i="2"/>
  <c r="T352" i="2"/>
  <c r="R352" i="2"/>
  <c r="P352" i="2"/>
  <c r="BI349" i="2"/>
  <c r="BH349" i="2"/>
  <c r="BG349" i="2"/>
  <c r="BF349" i="2"/>
  <c r="T349" i="2"/>
  <c r="R349" i="2"/>
  <c r="P349" i="2"/>
  <c r="BI346" i="2"/>
  <c r="BH346" i="2"/>
  <c r="BG346" i="2"/>
  <c r="BF346" i="2"/>
  <c r="T346" i="2"/>
  <c r="R346" i="2"/>
  <c r="P346" i="2"/>
  <c r="BI343" i="2"/>
  <c r="BH343" i="2"/>
  <c r="BG343" i="2"/>
  <c r="BF343" i="2"/>
  <c r="T343" i="2"/>
  <c r="R343" i="2"/>
  <c r="P343" i="2"/>
  <c r="BI340" i="2"/>
  <c r="BH340" i="2"/>
  <c r="BG340" i="2"/>
  <c r="BF340" i="2"/>
  <c r="T340" i="2"/>
  <c r="R340" i="2"/>
  <c r="P340" i="2"/>
  <c r="BI337" i="2"/>
  <c r="BH337" i="2"/>
  <c r="BG337" i="2"/>
  <c r="BF337" i="2"/>
  <c r="T337" i="2"/>
  <c r="R337" i="2"/>
  <c r="P337" i="2"/>
  <c r="BI334" i="2"/>
  <c r="BH334" i="2"/>
  <c r="BG334" i="2"/>
  <c r="BF334" i="2"/>
  <c r="T334" i="2"/>
  <c r="R334" i="2"/>
  <c r="P334" i="2"/>
  <c r="BI331" i="2"/>
  <c r="BH331" i="2"/>
  <c r="BG331" i="2"/>
  <c r="BF331" i="2"/>
  <c r="T331" i="2"/>
  <c r="R331" i="2"/>
  <c r="P331" i="2"/>
  <c r="BI328" i="2"/>
  <c r="BH328" i="2"/>
  <c r="BG328" i="2"/>
  <c r="BF328" i="2"/>
  <c r="T328" i="2"/>
  <c r="R328" i="2"/>
  <c r="P328" i="2"/>
  <c r="BI325" i="2"/>
  <c r="BH325" i="2"/>
  <c r="BG325" i="2"/>
  <c r="BF325" i="2"/>
  <c r="T325" i="2"/>
  <c r="R325" i="2"/>
  <c r="P325" i="2"/>
  <c r="BI322" i="2"/>
  <c r="BH322" i="2"/>
  <c r="BG322" i="2"/>
  <c r="BF322" i="2"/>
  <c r="T322" i="2"/>
  <c r="R322" i="2"/>
  <c r="P322" i="2"/>
  <c r="BI319" i="2"/>
  <c r="BH319" i="2"/>
  <c r="BG319" i="2"/>
  <c r="BF319" i="2"/>
  <c r="T319" i="2"/>
  <c r="R319" i="2"/>
  <c r="P319" i="2"/>
  <c r="BI316" i="2"/>
  <c r="BH316" i="2"/>
  <c r="BG316" i="2"/>
  <c r="BF316" i="2"/>
  <c r="T316" i="2"/>
  <c r="R316" i="2"/>
  <c r="P316" i="2"/>
  <c r="BI313" i="2"/>
  <c r="BH313" i="2"/>
  <c r="BG313" i="2"/>
  <c r="BF313" i="2"/>
  <c r="T313" i="2"/>
  <c r="R313" i="2"/>
  <c r="P313" i="2"/>
  <c r="BI310" i="2"/>
  <c r="BH310" i="2"/>
  <c r="BG310" i="2"/>
  <c r="BF310" i="2"/>
  <c r="T310" i="2"/>
  <c r="R310" i="2"/>
  <c r="P310" i="2"/>
  <c r="BI307" i="2"/>
  <c r="BH307" i="2"/>
  <c r="BG307" i="2"/>
  <c r="BF307" i="2"/>
  <c r="T307" i="2"/>
  <c r="R307" i="2"/>
  <c r="P307" i="2"/>
  <c r="BI304" i="2"/>
  <c r="BH304" i="2"/>
  <c r="BG304" i="2"/>
  <c r="BF304" i="2"/>
  <c r="T304" i="2"/>
  <c r="R304" i="2"/>
  <c r="P304" i="2"/>
  <c r="BI300" i="2"/>
  <c r="BH300" i="2"/>
  <c r="BG300" i="2"/>
  <c r="BF300" i="2"/>
  <c r="T300" i="2"/>
  <c r="R300" i="2"/>
  <c r="P300" i="2"/>
  <c r="BI297" i="2"/>
  <c r="BH297" i="2"/>
  <c r="BG297" i="2"/>
  <c r="BF297" i="2"/>
  <c r="T297" i="2"/>
  <c r="R297" i="2"/>
  <c r="P297" i="2"/>
  <c r="BI294" i="2"/>
  <c r="BH294" i="2"/>
  <c r="BG294" i="2"/>
  <c r="BF294" i="2"/>
  <c r="T294" i="2"/>
  <c r="R294" i="2"/>
  <c r="P294" i="2"/>
  <c r="BI291" i="2"/>
  <c r="BH291" i="2"/>
  <c r="BG291" i="2"/>
  <c r="BF291" i="2"/>
  <c r="T291" i="2"/>
  <c r="R291" i="2"/>
  <c r="P291" i="2"/>
  <c r="BI288" i="2"/>
  <c r="BH288" i="2"/>
  <c r="BG288" i="2"/>
  <c r="BF288" i="2"/>
  <c r="T288" i="2"/>
  <c r="R288" i="2"/>
  <c r="P288" i="2"/>
  <c r="BI285" i="2"/>
  <c r="BH285" i="2"/>
  <c r="BG285" i="2"/>
  <c r="BF285" i="2"/>
  <c r="T285" i="2"/>
  <c r="R285" i="2"/>
  <c r="P285" i="2"/>
  <c r="BI282" i="2"/>
  <c r="BH282" i="2"/>
  <c r="BG282" i="2"/>
  <c r="BF282" i="2"/>
  <c r="T282" i="2"/>
  <c r="R282" i="2"/>
  <c r="P282" i="2"/>
  <c r="BI279" i="2"/>
  <c r="BH279" i="2"/>
  <c r="BG279" i="2"/>
  <c r="BF279" i="2"/>
  <c r="T279" i="2"/>
  <c r="R279" i="2"/>
  <c r="P279" i="2"/>
  <c r="BI276" i="2"/>
  <c r="BH276" i="2"/>
  <c r="BG276" i="2"/>
  <c r="BF276" i="2"/>
  <c r="T276" i="2"/>
  <c r="R276" i="2"/>
  <c r="P276" i="2"/>
  <c r="BI272" i="2"/>
  <c r="BH272" i="2"/>
  <c r="BG272" i="2"/>
  <c r="BF272" i="2"/>
  <c r="T272" i="2"/>
  <c r="R272" i="2"/>
  <c r="P272" i="2"/>
  <c r="BI269" i="2"/>
  <c r="BH269" i="2"/>
  <c r="BG269" i="2"/>
  <c r="BF269" i="2"/>
  <c r="T269" i="2"/>
  <c r="R269" i="2"/>
  <c r="P269" i="2"/>
  <c r="BI266" i="2"/>
  <c r="BH266" i="2"/>
  <c r="BG266" i="2"/>
  <c r="BF266" i="2"/>
  <c r="T266" i="2"/>
  <c r="R266" i="2"/>
  <c r="P266" i="2"/>
  <c r="BI263" i="2"/>
  <c r="BH263" i="2"/>
  <c r="BG263" i="2"/>
  <c r="BF263" i="2"/>
  <c r="T263" i="2"/>
  <c r="R263" i="2"/>
  <c r="P263" i="2"/>
  <c r="BI260" i="2"/>
  <c r="BH260" i="2"/>
  <c r="BG260" i="2"/>
  <c r="BF260" i="2"/>
  <c r="T260" i="2"/>
  <c r="R260" i="2"/>
  <c r="P260" i="2"/>
  <c r="BI257" i="2"/>
  <c r="BH257" i="2"/>
  <c r="BG257" i="2"/>
  <c r="BF257" i="2"/>
  <c r="T257" i="2"/>
  <c r="R257" i="2"/>
  <c r="P257" i="2"/>
  <c r="BI254" i="2"/>
  <c r="BH254" i="2"/>
  <c r="BG254" i="2"/>
  <c r="BF254" i="2"/>
  <c r="T254" i="2"/>
  <c r="R254" i="2"/>
  <c r="P254" i="2"/>
  <c r="BI251" i="2"/>
  <c r="BH251" i="2"/>
  <c r="BG251" i="2"/>
  <c r="BF251" i="2"/>
  <c r="T251" i="2"/>
  <c r="R251" i="2"/>
  <c r="P251" i="2"/>
  <c r="BI248" i="2"/>
  <c r="BH248" i="2"/>
  <c r="BG248" i="2"/>
  <c r="BF248" i="2"/>
  <c r="T248" i="2"/>
  <c r="R248" i="2"/>
  <c r="P248" i="2"/>
  <c r="BI245" i="2"/>
  <c r="BH245" i="2"/>
  <c r="BG245" i="2"/>
  <c r="BF245" i="2"/>
  <c r="T245" i="2"/>
  <c r="R245" i="2"/>
  <c r="P245" i="2"/>
  <c r="BI242" i="2"/>
  <c r="BH242" i="2"/>
  <c r="BG242" i="2"/>
  <c r="BF242" i="2"/>
  <c r="T242" i="2"/>
  <c r="R242" i="2"/>
  <c r="P242" i="2"/>
  <c r="BI239" i="2"/>
  <c r="BH239" i="2"/>
  <c r="BG239" i="2"/>
  <c r="BF239" i="2"/>
  <c r="T239" i="2"/>
  <c r="R239" i="2"/>
  <c r="P239" i="2"/>
  <c r="BI235" i="2"/>
  <c r="BH235" i="2"/>
  <c r="BG235" i="2"/>
  <c r="BF235" i="2"/>
  <c r="T235" i="2"/>
  <c r="R235" i="2"/>
  <c r="P235" i="2"/>
  <c r="BI232" i="2"/>
  <c r="BH232" i="2"/>
  <c r="BG232" i="2"/>
  <c r="BF232" i="2"/>
  <c r="T232" i="2"/>
  <c r="R232" i="2"/>
  <c r="P232" i="2"/>
  <c r="BI229" i="2"/>
  <c r="BH229" i="2"/>
  <c r="BG229" i="2"/>
  <c r="BF229" i="2"/>
  <c r="T229" i="2"/>
  <c r="R229" i="2"/>
  <c r="P229" i="2"/>
  <c r="BI226" i="2"/>
  <c r="BH226" i="2"/>
  <c r="BG226" i="2"/>
  <c r="BF226" i="2"/>
  <c r="T226" i="2"/>
  <c r="R226" i="2"/>
  <c r="P226" i="2"/>
  <c r="BI223" i="2"/>
  <c r="BH223" i="2"/>
  <c r="BG223" i="2"/>
  <c r="BF223" i="2"/>
  <c r="T223" i="2"/>
  <c r="R223" i="2"/>
  <c r="P223" i="2"/>
  <c r="BI220" i="2"/>
  <c r="BH220" i="2"/>
  <c r="BG220" i="2"/>
  <c r="BF220" i="2"/>
  <c r="T220" i="2"/>
  <c r="R220" i="2"/>
  <c r="P220" i="2"/>
  <c r="BI217" i="2"/>
  <c r="BH217" i="2"/>
  <c r="BG217" i="2"/>
  <c r="BF217" i="2"/>
  <c r="T217" i="2"/>
  <c r="R217" i="2"/>
  <c r="P217" i="2"/>
  <c r="BI214" i="2"/>
  <c r="BH214" i="2"/>
  <c r="BG214" i="2"/>
  <c r="BF214" i="2"/>
  <c r="T214" i="2"/>
  <c r="R214" i="2"/>
  <c r="P214" i="2"/>
  <c r="BI211" i="2"/>
  <c r="BH211" i="2"/>
  <c r="BG211" i="2"/>
  <c r="BF211" i="2"/>
  <c r="T211" i="2"/>
  <c r="R211" i="2"/>
  <c r="P211" i="2"/>
  <c r="BI208" i="2"/>
  <c r="BH208" i="2"/>
  <c r="BG208" i="2"/>
  <c r="BF208" i="2"/>
  <c r="T208" i="2"/>
  <c r="R208" i="2"/>
  <c r="P208" i="2"/>
  <c r="BI205" i="2"/>
  <c r="BH205" i="2"/>
  <c r="BG205" i="2"/>
  <c r="BF205" i="2"/>
  <c r="T205" i="2"/>
  <c r="R205" i="2"/>
  <c r="P205" i="2"/>
  <c r="BI201" i="2"/>
  <c r="BH201" i="2"/>
  <c r="BG201" i="2"/>
  <c r="BF201" i="2"/>
  <c r="T201" i="2"/>
  <c r="R201" i="2"/>
  <c r="P201" i="2"/>
  <c r="BI196" i="2"/>
  <c r="BH196" i="2"/>
  <c r="BG196" i="2"/>
  <c r="BF196" i="2"/>
  <c r="T196" i="2"/>
  <c r="R196" i="2"/>
  <c r="P196" i="2"/>
  <c r="BI193" i="2"/>
  <c r="BH193" i="2"/>
  <c r="BG193" i="2"/>
  <c r="BF193" i="2"/>
  <c r="T193" i="2"/>
  <c r="R193" i="2"/>
  <c r="P193" i="2"/>
  <c r="BI190" i="2"/>
  <c r="BH190" i="2"/>
  <c r="BG190" i="2"/>
  <c r="BF190" i="2"/>
  <c r="T190" i="2"/>
  <c r="R190" i="2"/>
  <c r="P190" i="2"/>
  <c r="BI187" i="2"/>
  <c r="BH187" i="2"/>
  <c r="BG187" i="2"/>
  <c r="BF187" i="2"/>
  <c r="T187" i="2"/>
  <c r="R187" i="2"/>
  <c r="P187" i="2"/>
  <c r="BI184" i="2"/>
  <c r="BH184" i="2"/>
  <c r="BG184" i="2"/>
  <c r="BF184" i="2"/>
  <c r="T184" i="2"/>
  <c r="R184" i="2"/>
  <c r="P184" i="2"/>
  <c r="BI181" i="2"/>
  <c r="BH181" i="2"/>
  <c r="BG181" i="2"/>
  <c r="BF181" i="2"/>
  <c r="T181" i="2"/>
  <c r="R181" i="2"/>
  <c r="P181" i="2"/>
  <c r="BI178" i="2"/>
  <c r="BH178" i="2"/>
  <c r="BG178" i="2"/>
  <c r="BF178" i="2"/>
  <c r="T178" i="2"/>
  <c r="R178" i="2"/>
  <c r="P178" i="2"/>
  <c r="BI175" i="2"/>
  <c r="BH175" i="2"/>
  <c r="BG175" i="2"/>
  <c r="BF175" i="2"/>
  <c r="T175" i="2"/>
  <c r="R175" i="2"/>
  <c r="P175" i="2"/>
  <c r="BI172" i="2"/>
  <c r="BH172" i="2"/>
  <c r="BG172" i="2"/>
  <c r="BF172" i="2"/>
  <c r="T172" i="2"/>
  <c r="R172" i="2"/>
  <c r="P172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R166" i="2"/>
  <c r="P166" i="2"/>
  <c r="BI163" i="2"/>
  <c r="BH163" i="2"/>
  <c r="BG163" i="2"/>
  <c r="BF163" i="2"/>
  <c r="T163" i="2"/>
  <c r="R163" i="2"/>
  <c r="P163" i="2"/>
  <c r="BI159" i="2"/>
  <c r="BH159" i="2"/>
  <c r="BG159" i="2"/>
  <c r="BF159" i="2"/>
  <c r="T159" i="2"/>
  <c r="R159" i="2"/>
  <c r="P159" i="2"/>
  <c r="BI156" i="2"/>
  <c r="BH156" i="2"/>
  <c r="BG156" i="2"/>
  <c r="BF156" i="2"/>
  <c r="T156" i="2"/>
  <c r="R156" i="2"/>
  <c r="P156" i="2"/>
  <c r="BI153" i="2"/>
  <c r="BH153" i="2"/>
  <c r="BG153" i="2"/>
  <c r="BF153" i="2"/>
  <c r="T153" i="2"/>
  <c r="R153" i="2"/>
  <c r="P153" i="2"/>
  <c r="BI150" i="2"/>
  <c r="BH150" i="2"/>
  <c r="BG150" i="2"/>
  <c r="BF150" i="2"/>
  <c r="T150" i="2"/>
  <c r="R150" i="2"/>
  <c r="P150" i="2"/>
  <c r="BI147" i="2"/>
  <c r="BH147" i="2"/>
  <c r="BG147" i="2"/>
  <c r="BF147" i="2"/>
  <c r="T147" i="2"/>
  <c r="R147" i="2"/>
  <c r="P147" i="2"/>
  <c r="BI144" i="2"/>
  <c r="BH144" i="2"/>
  <c r="BG144" i="2"/>
  <c r="BF144" i="2"/>
  <c r="T144" i="2"/>
  <c r="R144" i="2"/>
  <c r="P144" i="2"/>
  <c r="BI141" i="2"/>
  <c r="BH141" i="2"/>
  <c r="BG141" i="2"/>
  <c r="BF141" i="2"/>
  <c r="T141" i="2"/>
  <c r="R141" i="2"/>
  <c r="P141" i="2"/>
  <c r="BI138" i="2"/>
  <c r="BH138" i="2"/>
  <c r="BG138" i="2"/>
  <c r="BF138" i="2"/>
  <c r="T138" i="2"/>
  <c r="R138" i="2"/>
  <c r="P138" i="2"/>
  <c r="BI135" i="2"/>
  <c r="BH135" i="2"/>
  <c r="BG135" i="2"/>
  <c r="BF135" i="2"/>
  <c r="T135" i="2"/>
  <c r="R135" i="2"/>
  <c r="P135" i="2"/>
  <c r="BI132" i="2"/>
  <c r="BH132" i="2"/>
  <c r="BG132" i="2"/>
  <c r="BF132" i="2"/>
  <c r="T132" i="2"/>
  <c r="R132" i="2"/>
  <c r="P132" i="2"/>
  <c r="BI129" i="2"/>
  <c r="BH129" i="2"/>
  <c r="BG129" i="2"/>
  <c r="BF129" i="2"/>
  <c r="T129" i="2"/>
  <c r="R129" i="2"/>
  <c r="P129" i="2"/>
  <c r="BI126" i="2"/>
  <c r="BH126" i="2"/>
  <c r="BG126" i="2"/>
  <c r="BF126" i="2"/>
  <c r="T126" i="2"/>
  <c r="R126" i="2"/>
  <c r="P126" i="2"/>
  <c r="BI123" i="2"/>
  <c r="BH123" i="2"/>
  <c r="BG123" i="2"/>
  <c r="BF123" i="2"/>
  <c r="T123" i="2"/>
  <c r="R123" i="2"/>
  <c r="P123" i="2"/>
  <c r="BI120" i="2"/>
  <c r="BH120" i="2"/>
  <c r="BG120" i="2"/>
  <c r="BF120" i="2"/>
  <c r="T120" i="2"/>
  <c r="R120" i="2"/>
  <c r="P120" i="2"/>
  <c r="BI117" i="2"/>
  <c r="BH117" i="2"/>
  <c r="BG117" i="2"/>
  <c r="BF117" i="2"/>
  <c r="T117" i="2"/>
  <c r="R117" i="2"/>
  <c r="P117" i="2"/>
  <c r="BI114" i="2"/>
  <c r="BH114" i="2"/>
  <c r="BG114" i="2"/>
  <c r="BF114" i="2"/>
  <c r="T114" i="2"/>
  <c r="R114" i="2"/>
  <c r="P114" i="2"/>
  <c r="BI110" i="2"/>
  <c r="BH110" i="2"/>
  <c r="BG110" i="2"/>
  <c r="BF110" i="2"/>
  <c r="T110" i="2"/>
  <c r="R110" i="2"/>
  <c r="P110" i="2"/>
  <c r="BI107" i="2"/>
  <c r="BH107" i="2"/>
  <c r="BG107" i="2"/>
  <c r="BF107" i="2"/>
  <c r="T107" i="2"/>
  <c r="R107" i="2"/>
  <c r="P107" i="2"/>
  <c r="BI104" i="2"/>
  <c r="BH104" i="2"/>
  <c r="BG104" i="2"/>
  <c r="BF104" i="2"/>
  <c r="T104" i="2"/>
  <c r="R104" i="2"/>
  <c r="P104" i="2"/>
  <c r="BI101" i="2"/>
  <c r="BH101" i="2"/>
  <c r="BG101" i="2"/>
  <c r="BF101" i="2"/>
  <c r="J34" i="2" s="1"/>
  <c r="T101" i="2"/>
  <c r="R101" i="2"/>
  <c r="P101" i="2"/>
  <c r="BI98" i="2"/>
  <c r="BH98" i="2"/>
  <c r="BG98" i="2"/>
  <c r="BF98" i="2"/>
  <c r="T98" i="2"/>
  <c r="R98" i="2"/>
  <c r="P98" i="2"/>
  <c r="BI95" i="2"/>
  <c r="BH95" i="2"/>
  <c r="BG95" i="2"/>
  <c r="BF95" i="2"/>
  <c r="T95" i="2"/>
  <c r="R95" i="2"/>
  <c r="P95" i="2"/>
  <c r="J90" i="2"/>
  <c r="F89" i="2"/>
  <c r="F87" i="2"/>
  <c r="E85" i="2"/>
  <c r="J55" i="2"/>
  <c r="F54" i="2"/>
  <c r="F52" i="2"/>
  <c r="E50" i="2"/>
  <c r="J21" i="2"/>
  <c r="E21" i="2"/>
  <c r="J89" i="2" s="1"/>
  <c r="J20" i="2"/>
  <c r="J18" i="2"/>
  <c r="E18" i="2"/>
  <c r="F55" i="2"/>
  <c r="J17" i="2"/>
  <c r="J12" i="2"/>
  <c r="J87" i="2" s="1"/>
  <c r="E7" i="2"/>
  <c r="E48" i="2"/>
  <c r="L50" i="1"/>
  <c r="AM50" i="1"/>
  <c r="AM49" i="1"/>
  <c r="L49" i="1"/>
  <c r="AM47" i="1"/>
  <c r="L47" i="1"/>
  <c r="L45" i="1"/>
  <c r="L44" i="1"/>
  <c r="J263" i="2"/>
  <c r="BK181" i="2"/>
  <c r="J110" i="2"/>
  <c r="BK269" i="2"/>
  <c r="BK391" i="2"/>
  <c r="J372" i="2"/>
  <c r="J349" i="2"/>
  <c r="J1110" i="3"/>
  <c r="J962" i="3"/>
  <c r="J816" i="3"/>
  <c r="BK698" i="3"/>
  <c r="BK569" i="3"/>
  <c r="BK326" i="3"/>
  <c r="J1055" i="3"/>
  <c r="BK98" i="3"/>
  <c r="J729" i="3"/>
  <c r="J408" i="3"/>
  <c r="J527" i="3"/>
  <c r="BK315" i="3"/>
  <c r="J715" i="3"/>
  <c r="J111" i="3"/>
  <c r="J926" i="4"/>
  <c r="J810" i="4"/>
  <c r="BK669" i="4"/>
  <c r="BK635" i="4"/>
  <c r="BK227" i="4"/>
  <c r="J975" i="4"/>
  <c r="J120" i="4"/>
  <c r="J367" i="4"/>
  <c r="BK1018" i="4"/>
  <c r="J832" i="4"/>
  <c r="BK687" i="4"/>
  <c r="J612" i="4"/>
  <c r="BK491" i="4"/>
  <c r="BK345" i="4"/>
  <c r="BK218" i="4"/>
  <c r="BK162" i="4"/>
  <c r="BK784" i="4"/>
  <c r="BK835" i="4"/>
  <c r="BK315" i="4"/>
  <c r="BK133" i="5"/>
  <c r="J88" i="5"/>
  <c r="BK105" i="6"/>
  <c r="J92" i="6"/>
  <c r="BK211" i="2"/>
  <c r="BK141" i="2"/>
  <c r="J374" i="2"/>
  <c r="BK352" i="2"/>
  <c r="BK1120" i="3"/>
  <c r="BK955" i="3"/>
  <c r="BK686" i="3"/>
  <c r="J533" i="3"/>
  <c r="BK1079" i="3"/>
  <c r="J955" i="3"/>
  <c r="BK748" i="3"/>
  <c r="J460" i="3"/>
  <c r="BK241" i="3"/>
  <c r="J661" i="3"/>
  <c r="BK836" i="3"/>
  <c r="BK1013" i="3"/>
  <c r="BK262" i="3"/>
  <c r="J944" i="4"/>
  <c r="J188" i="4"/>
  <c r="BK755" i="4"/>
  <c r="J464" i="4"/>
  <c r="BK916" i="4"/>
  <c r="J651" i="4"/>
  <c r="BK486" i="4"/>
  <c r="BK212" i="4"/>
  <c r="BK473" i="4"/>
  <c r="BK117" i="5"/>
  <c r="J90" i="6"/>
  <c r="J319" i="2"/>
  <c r="BK294" i="2"/>
  <c r="BK260" i="2"/>
  <c r="J172" i="2"/>
  <c r="BK114" i="2"/>
  <c r="BK334" i="2"/>
  <c r="J260" i="2"/>
  <c r="BK229" i="2"/>
  <c r="J190" i="2"/>
  <c r="BK135" i="2"/>
  <c r="J95" i="2"/>
  <c r="J239" i="2"/>
  <c r="J169" i="2"/>
  <c r="BK712" i="4"/>
  <c r="BK418" i="4"/>
  <c r="J155" i="4"/>
  <c r="BK938" i="4"/>
  <c r="J920" i="4"/>
  <c r="BK572" i="4"/>
  <c r="BK448" i="4"/>
  <c r="BK673" i="4"/>
  <c r="J141" i="5"/>
  <c r="BK88" i="5"/>
  <c r="J109" i="6"/>
  <c r="J322" i="2"/>
  <c r="J285" i="2"/>
  <c r="J175" i="2"/>
  <c r="BK401" i="2"/>
  <c r="J325" i="2"/>
  <c r="BK217" i="2"/>
  <c r="J153" i="2"/>
  <c r="J405" i="2"/>
  <c r="BK123" i="2"/>
  <c r="J251" i="2"/>
  <c r="J377" i="2"/>
  <c r="BK349" i="2"/>
  <c r="J1124" i="3"/>
  <c r="J901" i="3"/>
  <c r="BK709" i="3"/>
  <c r="BK551" i="3"/>
  <c r="J262" i="3"/>
  <c r="BK935" i="3"/>
  <c r="J709" i="3"/>
  <c r="BK408" i="3"/>
  <c r="BK720" i="3"/>
  <c r="BK885" i="3"/>
  <c r="BK129" i="3"/>
  <c r="BK763" i="4"/>
  <c r="J626" i="4"/>
  <c r="BK246" i="4"/>
  <c r="BK97" i="4"/>
  <c r="BK857" i="4"/>
  <c r="J630" i="4"/>
  <c r="BK429" i="4"/>
  <c r="J656" i="4"/>
  <c r="J729" i="4"/>
  <c r="J559" i="4"/>
  <c r="J94" i="6"/>
  <c r="BK325" i="2"/>
  <c r="BK310" i="2"/>
  <c r="BK263" i="2"/>
  <c r="J248" i="2"/>
  <c r="BK184" i="2"/>
  <c r="J132" i="2"/>
  <c r="J334" i="2"/>
  <c r="J300" i="2"/>
  <c r="BK178" i="2"/>
  <c r="J101" i="2"/>
  <c r="J1022" i="3"/>
  <c r="BK905" i="3"/>
  <c r="J883" i="3"/>
  <c r="J913" i="3"/>
  <c r="BK887" i="3"/>
  <c r="BK706" i="3"/>
  <c r="BK647" i="3"/>
  <c r="J491" i="3"/>
  <c r="J335" i="3"/>
  <c r="J244" i="3"/>
  <c r="BK125" i="3"/>
  <c r="J693" i="3"/>
  <c r="BK565" i="3"/>
  <c r="J122" i="3"/>
  <c r="J725" i="3"/>
  <c r="BK491" i="3"/>
  <c r="J251" i="3"/>
  <c r="J104" i="3"/>
  <c r="J569" i="3"/>
  <c r="BK294" i="3"/>
  <c r="J1018" i="4"/>
  <c r="J968" i="4"/>
  <c r="J869" i="4"/>
  <c r="J775" i="4"/>
  <c r="BK718" i="4"/>
  <c r="J598" i="4"/>
  <c r="J568" i="4"/>
  <c r="J481" i="4"/>
  <c r="J395" i="4"/>
  <c r="J191" i="4"/>
  <c r="BK120" i="4"/>
  <c r="BK891" i="4"/>
  <c r="BK441" i="4"/>
  <c r="BK516" i="4"/>
  <c r="BK1003" i="4"/>
  <c r="BK800" i="4"/>
  <c r="J706" i="4"/>
  <c r="J638" i="4"/>
  <c r="BK495" i="4"/>
  <c r="J361" i="4"/>
  <c r="BK223" i="4"/>
  <c r="J687" i="4"/>
  <c r="J916" i="4"/>
  <c r="J332" i="4"/>
  <c r="J635" i="4"/>
  <c r="BK149" i="5"/>
  <c r="J117" i="5"/>
  <c r="J133" i="5"/>
  <c r="J313" i="2"/>
  <c r="J297" i="2"/>
  <c r="J269" i="2"/>
  <c r="BK214" i="2"/>
  <c r="BK144" i="2"/>
  <c r="BK405" i="2"/>
  <c r="BK266" i="2"/>
  <c r="J403" i="2"/>
  <c r="J272" i="2"/>
  <c r="BK355" i="2"/>
  <c r="BK1131" i="3"/>
  <c r="BK1034" i="3"/>
  <c r="BK909" i="3"/>
  <c r="J706" i="3"/>
  <c r="J565" i="3"/>
  <c r="BK197" i="3"/>
  <c r="BK918" i="3"/>
  <c r="BK828" i="3"/>
  <c r="J507" i="3"/>
  <c r="BK204" i="3"/>
  <c r="J129" i="3"/>
  <c r="BK518" i="3"/>
  <c r="BK900" i="4"/>
  <c r="J691" i="4"/>
  <c r="J315" i="4"/>
  <c r="BK102" i="4"/>
  <c r="BK198" i="4"/>
  <c r="J860" i="4"/>
  <c r="BK605" i="4"/>
  <c r="J429" i="4"/>
  <c r="BK215" i="4"/>
  <c r="BK563" i="4"/>
  <c r="BK98" i="6"/>
  <c r="BK322" i="2"/>
  <c r="BK288" i="2"/>
  <c r="J205" i="2"/>
  <c r="BK101" i="2"/>
  <c r="BK337" i="2"/>
  <c r="BK223" i="2"/>
  <c r="BK407" i="2"/>
  <c r="J196" i="2"/>
  <c r="BK285" i="2"/>
  <c r="BK110" i="2"/>
  <c r="J365" i="2"/>
  <c r="J1105" i="3"/>
  <c r="BK1038" i="3"/>
  <c r="J945" i="3"/>
  <c r="J258" i="3"/>
  <c r="J125" i="3"/>
  <c r="BK637" i="3"/>
  <c r="J551" i="3"/>
  <c r="BK339" i="3"/>
  <c r="J117" i="3"/>
  <c r="BK1084" i="3"/>
  <c r="BK437" i="3"/>
  <c r="J98" i="3"/>
  <c r="F34" i="2"/>
  <c r="J668" i="3"/>
  <c r="BK316" i="2"/>
  <c r="J279" i="2"/>
  <c r="J229" i="2"/>
  <c r="BK169" i="2"/>
  <c r="BK232" i="2"/>
  <c r="J201" i="2"/>
  <c r="BK175" i="2"/>
  <c r="J117" i="2"/>
  <c r="J409" i="2"/>
  <c r="J245" i="2"/>
  <c r="J600" i="3"/>
  <c r="BK416" i="3"/>
  <c r="J204" i="3"/>
  <c r="BK994" i="3"/>
  <c r="J909" i="3"/>
  <c r="J841" i="3"/>
  <c r="BK693" i="3"/>
  <c r="J518" i="3"/>
  <c r="BK404" i="3"/>
  <c r="J1120" i="3"/>
  <c r="BK890" i="3"/>
  <c r="J637" i="3"/>
  <c r="J323" i="3"/>
  <c r="J416" i="3"/>
  <c r="BK119" i="3"/>
  <c r="J539" i="3"/>
  <c r="J172" i="3"/>
  <c r="J932" i="4"/>
  <c r="BK822" i="4"/>
  <c r="BK659" i="4"/>
  <c r="J576" i="4"/>
  <c r="J441" i="4"/>
  <c r="J168" i="4"/>
  <c r="J938" i="4"/>
  <c r="BK691" i="4"/>
  <c r="J682" i="4"/>
  <c r="BK536" i="4"/>
  <c r="J738" i="4"/>
  <c r="BK738" i="4"/>
  <c r="BK157" i="5"/>
  <c r="BK220" i="2"/>
  <c r="BK132" i="2"/>
  <c r="J385" i="2"/>
  <c r="BK172" i="2"/>
  <c r="BK235" i="2"/>
  <c r="BK372" i="2"/>
  <c r="J343" i="2"/>
  <c r="BK1058" i="3"/>
  <c r="J828" i="3"/>
  <c r="BK679" i="3"/>
  <c r="BK527" i="3"/>
  <c r="BK227" i="3"/>
  <c r="BK766" i="3"/>
  <c r="BK615" i="3"/>
  <c r="BK160" i="3"/>
  <c r="J855" i="3"/>
  <c r="BK460" i="3"/>
  <c r="BK945" i="3"/>
  <c r="BK1027" i="4"/>
  <c r="BK860" i="4"/>
  <c r="BK651" i="4"/>
  <c r="BK464" i="4"/>
  <c r="J97" i="4"/>
  <c r="J502" i="4"/>
  <c r="J1008" i="4"/>
  <c r="BK840" i="4"/>
  <c r="J594" i="4"/>
  <c r="BK367" i="4"/>
  <c r="J114" i="4"/>
  <c r="BK853" i="4"/>
  <c r="BK481" i="4"/>
  <c r="BK90" i="6"/>
  <c r="BK500" i="3"/>
  <c r="J1061" i="3"/>
  <c r="J905" i="3"/>
  <c r="J679" i="3"/>
  <c r="BK430" i="3"/>
  <c r="BK1105" i="3"/>
  <c r="J500" i="3"/>
  <c r="BK304" i="3"/>
  <c r="BK689" i="3"/>
  <c r="J1003" i="4"/>
  <c r="BK883" i="4"/>
  <c r="BK642" i="4"/>
  <c r="J356" i="4"/>
  <c r="J130" i="4"/>
  <c r="J677" i="4"/>
  <c r="J986" i="4"/>
  <c r="BK810" i="4"/>
  <c r="BK653" i="4"/>
  <c r="J337" i="4"/>
  <c r="BK140" i="4"/>
  <c r="J835" i="4"/>
  <c r="BK630" i="4"/>
  <c r="J123" i="5"/>
  <c r="BK113" i="6"/>
  <c r="J101" i="6"/>
  <c r="J226" i="2"/>
  <c r="BK163" i="2"/>
  <c r="BK409" i="2"/>
  <c r="BK374" i="2"/>
  <c r="BK365" i="2"/>
  <c r="J352" i="2"/>
  <c r="BK120" i="2"/>
  <c r="BK1101" i="3"/>
  <c r="BK1055" i="3"/>
  <c r="BK1025" i="3"/>
  <c r="BK877" i="3"/>
  <c r="BK810" i="3"/>
  <c r="BK715" i="3"/>
  <c r="BK672" i="3"/>
  <c r="BK583" i="3"/>
  <c r="BK507" i="3"/>
  <c r="BK442" i="3"/>
  <c r="J255" i="3"/>
  <c r="J127" i="3"/>
  <c r="J1088" i="3"/>
  <c r="J1043" i="3"/>
  <c r="J974" i="3"/>
  <c r="J869" i="3"/>
  <c r="J771" i="3"/>
  <c r="J702" i="3"/>
  <c r="BK533" i="3"/>
  <c r="J442" i="3"/>
  <c r="BK269" i="3"/>
  <c r="BK183" i="3"/>
  <c r="J1092" i="3"/>
  <c r="BK539" i="3"/>
  <c r="J227" i="3"/>
  <c r="BK276" i="3"/>
  <c r="BK873" i="3"/>
  <c r="J265" i="3"/>
  <c r="BK288" i="4"/>
  <c r="J162" i="4"/>
  <c r="BK626" i="4"/>
  <c r="BK202" i="4"/>
  <c r="BK107" i="4"/>
  <c r="BK920" i="4"/>
  <c r="BK612" i="4"/>
  <c r="BK818" i="4"/>
  <c r="J763" i="4"/>
  <c r="BK453" i="4"/>
  <c r="BK99" i="5"/>
  <c r="J104" i="5"/>
  <c r="BK94" i="6"/>
  <c r="J98" i="6"/>
  <c r="J220" i="2"/>
  <c r="J123" i="2"/>
  <c r="BK107" i="2"/>
  <c r="BK1009" i="3"/>
  <c r="J720" i="3"/>
  <c r="J183" i="3"/>
  <c r="BK1043" i="3"/>
  <c r="J1101" i="3"/>
  <c r="J160" i="3"/>
  <c r="J1024" i="4"/>
  <c r="J755" i="4"/>
  <c r="J328" i="4"/>
  <c r="J644" i="4"/>
  <c r="BK975" i="4"/>
  <c r="J572" i="4"/>
  <c r="BK234" i="4"/>
  <c r="J509" i="4"/>
  <c r="J491" i="4"/>
  <c r="BK93" i="5"/>
  <c r="BK107" i="6"/>
  <c r="J266" i="2"/>
  <c r="BK95" i="2"/>
  <c r="BK855" i="3"/>
  <c r="J404" i="3"/>
  <c r="BK651" i="3"/>
  <c r="J885" i="3"/>
  <c r="J286" i="3"/>
  <c r="BK845" i="4"/>
  <c r="BK528" i="4"/>
  <c r="J818" i="4"/>
  <c r="BK395" i="4"/>
  <c r="J137" i="5"/>
  <c r="J307" i="2"/>
  <c r="J214" i="2"/>
  <c r="J401" i="2"/>
  <c r="J328" i="2"/>
  <c r="BK147" i="2"/>
  <c r="J276" i="2"/>
  <c r="BK385" i="2"/>
  <c r="J98" i="2"/>
  <c r="J1069" i="3"/>
  <c r="J887" i="3"/>
  <c r="BK702" i="3"/>
  <c r="J315" i="3"/>
  <c r="BK1069" i="3"/>
  <c r="J810" i="3"/>
  <c r="BK624" i="3"/>
  <c r="J290" i="3"/>
  <c r="BK446" i="3"/>
  <c r="BK996" i="4"/>
  <c r="J800" i="4"/>
  <c r="BK621" i="4"/>
  <c r="J418" i="4"/>
  <c r="J150" i="4"/>
  <c r="BK114" i="4"/>
  <c r="J896" i="4"/>
  <c r="BK168" i="4"/>
  <c r="J157" i="5"/>
  <c r="J103" i="6"/>
  <c r="J211" i="2"/>
  <c r="J181" i="2"/>
  <c r="BK190" i="2"/>
  <c r="J398" i="2"/>
  <c r="J1065" i="3"/>
  <c r="BK627" i="3"/>
  <c r="BK117" i="3"/>
  <c r="BK606" i="3"/>
  <c r="J197" i="3"/>
  <c r="BK865" i="4"/>
  <c r="BK542" i="4"/>
  <c r="BK775" i="4"/>
  <c r="J255" i="4"/>
  <c r="J88" i="6"/>
  <c r="BK291" i="2"/>
  <c r="BK208" i="2"/>
  <c r="BK340" i="2"/>
  <c r="BK239" i="2"/>
  <c r="BK156" i="2"/>
  <c r="J970" i="3"/>
  <c r="J1000" i="3"/>
  <c r="BK816" i="3"/>
  <c r="BK610" i="3"/>
  <c r="BK280" i="3"/>
  <c r="J1013" i="3"/>
  <c r="J452" i="3"/>
  <c r="BK323" i="3"/>
  <c r="BK733" i="3"/>
  <c r="BK1031" i="4"/>
  <c r="BK832" i="4"/>
  <c r="BK638" i="4"/>
  <c r="BK282" i="4"/>
  <c r="J548" i="4"/>
  <c r="BK944" i="4"/>
  <c r="J590" i="4"/>
  <c r="BK191" i="4"/>
  <c r="J826" i="4"/>
  <c r="J528" i="4"/>
  <c r="J93" i="5"/>
  <c r="BK319" i="2"/>
  <c r="BK245" i="2"/>
  <c r="J114" i="2"/>
  <c r="BK138" i="2"/>
  <c r="BK381" i="2"/>
  <c r="J1079" i="3"/>
  <c r="BK821" i="3"/>
  <c r="J456" i="3"/>
  <c r="BK725" i="3"/>
  <c r="J988" i="3"/>
  <c r="J990" i="4"/>
  <c r="BK433" i="4"/>
  <c r="J516" i="4"/>
  <c r="J718" i="4"/>
  <c r="J323" i="4"/>
  <c r="BK111" i="6"/>
  <c r="J235" i="2"/>
  <c r="J257" i="2"/>
  <c r="BK129" i="2"/>
  <c r="BK117" i="2"/>
  <c r="BK1136" i="3"/>
  <c r="BK841" i="3"/>
  <c r="J1047" i="3"/>
  <c r="BK255" i="3"/>
  <c r="J672" i="3"/>
  <c r="BK346" i="2"/>
  <c r="J1084" i="3"/>
  <c r="BK640" i="3"/>
  <c r="BK265" i="3"/>
  <c r="BK1088" i="3"/>
  <c r="J821" i="3"/>
  <c r="BK1008" i="4"/>
  <c r="BK751" i="4"/>
  <c r="BK292" i="4"/>
  <c r="J269" i="4"/>
  <c r="BK426" i="4"/>
  <c r="BK269" i="4"/>
  <c r="J163" i="2"/>
  <c r="BK126" i="2"/>
  <c r="BK383" i="2"/>
  <c r="BK913" i="3"/>
  <c r="J339" i="3"/>
  <c r="J890" i="3"/>
  <c r="BK286" i="3"/>
  <c r="BK1092" i="3"/>
  <c r="J309" i="3"/>
  <c r="J218" i="4"/>
  <c r="BK456" i="4"/>
  <c r="BK656" i="4"/>
  <c r="J202" i="4"/>
  <c r="J751" i="4"/>
  <c r="BK771" i="3"/>
  <c r="J802" i="3"/>
  <c r="J276" i="3"/>
  <c r="J631" i="3"/>
  <c r="BK376" i="3"/>
  <c r="J720" i="4"/>
  <c r="BK806" i="4"/>
  <c r="BK912" i="4"/>
  <c r="J453" i="4"/>
  <c r="BK576" i="4"/>
  <c r="J99" i="5"/>
  <c r="BK282" i="2"/>
  <c r="J381" i="2"/>
  <c r="J358" i="2"/>
  <c r="BK1128" i="3"/>
  <c r="J918" i="3"/>
  <c r="J748" i="3"/>
  <c r="J618" i="3"/>
  <c r="BK330" i="3"/>
  <c r="BK1065" i="3"/>
  <c r="BK901" i="3"/>
  <c r="J627" i="3"/>
  <c r="BK299" i="3"/>
  <c r="J686" i="3"/>
  <c r="BK452" i="3"/>
  <c r="J437" i="3"/>
  <c r="BK706" i="4"/>
  <c r="J853" i="4"/>
  <c r="BK874" i="4"/>
  <c r="BK580" i="4"/>
  <c r="J223" i="4"/>
  <c r="BK129" i="5"/>
  <c r="BK103" i="6"/>
  <c r="J407" i="2"/>
  <c r="J141" i="2"/>
  <c r="J291" i="2"/>
  <c r="J178" i="2"/>
  <c r="J379" i="2"/>
  <c r="J361" i="2"/>
  <c r="J1136" i="3"/>
  <c r="BK1061" i="3"/>
  <c r="BK869" i="3"/>
  <c r="BK757" i="3"/>
  <c r="J640" i="3"/>
  <c r="J488" i="3"/>
  <c r="J269" i="3"/>
  <c r="BK1022" i="3"/>
  <c r="BK142" i="3"/>
  <c r="BK600" i="3"/>
  <c r="J299" i="3"/>
  <c r="BK488" i="3"/>
  <c r="BK290" i="3"/>
  <c r="J1009" i="3"/>
  <c r="J318" i="3"/>
  <c r="BK986" i="4"/>
  <c r="J857" i="4"/>
  <c r="BK716" i="4"/>
  <c r="J555" i="4"/>
  <c r="BK155" i="4"/>
  <c r="J714" i="4"/>
  <c r="J495" i="4"/>
  <c r="BK720" i="4"/>
  <c r="J883" i="4"/>
  <c r="J788" i="4"/>
  <c r="BK647" i="4"/>
  <c r="BK559" i="4"/>
  <c r="J433" i="4"/>
  <c r="J198" i="4"/>
  <c r="J647" i="4"/>
  <c r="BK869" i="4"/>
  <c r="J345" i="4"/>
  <c r="J669" i="4"/>
  <c r="BK153" i="5"/>
  <c r="J153" i="5"/>
  <c r="BK110" i="5"/>
  <c r="J86" i="6"/>
  <c r="BK88" i="6"/>
  <c r="BK403" i="2"/>
  <c r="BK379" i="2"/>
  <c r="BK343" i="2"/>
  <c r="BK1047" i="3"/>
  <c r="J741" i="3"/>
  <c r="J624" i="3"/>
  <c r="BK244" i="3"/>
  <c r="J1025" i="3"/>
  <c r="BK883" i="3"/>
  <c r="BK585" i="3"/>
  <c r="J294" i="3"/>
  <c r="J1114" i="3"/>
  <c r="BK309" i="3"/>
  <c r="BK473" i="3"/>
  <c r="J655" i="3"/>
  <c r="BK1024" i="4"/>
  <c r="J784" i="4"/>
  <c r="J107" i="4"/>
  <c r="J276" i="4"/>
  <c r="J996" i="4"/>
  <c r="BK710" i="4"/>
  <c r="BK585" i="4"/>
  <c r="J264" i="4"/>
  <c r="J900" i="4"/>
  <c r="J234" i="4"/>
  <c r="BK123" i="5"/>
  <c r="J105" i="6"/>
  <c r="BK313" i="2"/>
  <c r="J282" i="2"/>
  <c r="J232" i="2"/>
  <c r="J193" i="2"/>
  <c r="J150" i="2"/>
  <c r="J340" i="2"/>
  <c r="BK331" i="2"/>
  <c r="J242" i="2"/>
  <c r="J208" i="2"/>
  <c r="BK166" i="2"/>
  <c r="BK104" i="2"/>
  <c r="J391" i="2"/>
  <c r="BK187" i="2"/>
  <c r="J135" i="2"/>
  <c r="BK377" i="2"/>
  <c r="J370" i="2"/>
  <c r="J355" i="2"/>
  <c r="J126" i="2"/>
  <c r="J1128" i="3"/>
  <c r="BK1114" i="3"/>
  <c r="J1038" i="3"/>
  <c r="J994" i="3"/>
  <c r="J935" i="3"/>
  <c r="J836" i="3"/>
  <c r="J766" i="3"/>
  <c r="J733" i="3"/>
  <c r="J647" i="3"/>
  <c r="J615" i="3"/>
  <c r="BK479" i="3"/>
  <c r="BK251" i="3"/>
  <c r="J119" i="3"/>
  <c r="BK1030" i="3"/>
  <c r="BK962" i="3"/>
  <c r="J877" i="3"/>
  <c r="BK729" i="3"/>
  <c r="J689" i="3"/>
  <c r="BK655" i="3"/>
  <c r="J583" i="3"/>
  <c r="J479" i="3"/>
  <c r="J376" i="3"/>
  <c r="BK258" i="3"/>
  <c r="BK127" i="3"/>
  <c r="J698" i="3"/>
  <c r="BK190" i="3"/>
  <c r="J1027" i="4"/>
  <c r="J891" i="4"/>
  <c r="J840" i="4"/>
  <c r="BK729" i="4"/>
  <c r="BK682" i="4"/>
  <c r="BK548" i="4"/>
  <c r="BK502" i="4"/>
  <c r="J319" i="4"/>
  <c r="BK276" i="4"/>
  <c r="BK175" i="4"/>
  <c r="BK932" i="4"/>
  <c r="BK598" i="4"/>
  <c r="J473" i="4"/>
  <c r="BK990" i="4"/>
  <c r="BK182" i="4"/>
  <c r="J653" i="4"/>
  <c r="J814" i="4"/>
  <c r="BK319" i="4"/>
  <c r="J456" i="4"/>
  <c r="BK145" i="5"/>
  <c r="J149" i="5"/>
  <c r="BK86" i="6"/>
  <c r="BK304" i="2"/>
  <c r="BK242" i="2"/>
  <c r="J144" i="2"/>
  <c r="J337" i="2"/>
  <c r="BK248" i="2"/>
  <c r="J107" i="2"/>
  <c r="BK272" i="2"/>
  <c r="J294" i="2"/>
  <c r="BK159" i="2"/>
  <c r="BK361" i="2"/>
  <c r="J104" i="2"/>
  <c r="J1030" i="3"/>
  <c r="BK802" i="3"/>
  <c r="J430" i="3"/>
  <c r="J1034" i="3"/>
  <c r="J873" i="3"/>
  <c r="BK661" i="3"/>
  <c r="J190" i="3"/>
  <c r="J446" i="3"/>
  <c r="J610" i="3"/>
  <c r="J983" i="4"/>
  <c r="J710" i="4"/>
  <c r="BK323" i="4"/>
  <c r="J486" i="4"/>
  <c r="J961" i="4"/>
  <c r="BK677" i="4"/>
  <c r="J542" i="4"/>
  <c r="BK188" i="4"/>
  <c r="J874" i="4"/>
  <c r="J845" i="4"/>
  <c r="BK304" i="4"/>
  <c r="J316" i="2"/>
  <c r="BK300" i="2"/>
  <c r="BK279" i="2"/>
  <c r="J223" i="2"/>
  <c r="J156" i="2"/>
  <c r="BK398" i="2"/>
  <c r="J331" i="2"/>
  <c r="BK254" i="2"/>
  <c r="BK226" i="2"/>
  <c r="BK205" i="2"/>
  <c r="J138" i="2"/>
  <c r="J120" i="2"/>
  <c r="F35" i="2"/>
  <c r="J140" i="4"/>
  <c r="BK255" i="4"/>
  <c r="J865" i="4"/>
  <c r="BK714" i="4"/>
  <c r="J659" i="4"/>
  <c r="J563" i="4"/>
  <c r="J448" i="4"/>
  <c r="J246" i="4"/>
  <c r="BK150" i="4"/>
  <c r="BK644" i="4"/>
  <c r="J699" i="4"/>
  <c r="BK826" i="4"/>
  <c r="J288" i="4"/>
  <c r="BK137" i="5"/>
  <c r="J129" i="5"/>
  <c r="F37" i="6"/>
  <c r="BK193" i="2"/>
  <c r="BK150" i="2"/>
  <c r="BK370" i="2"/>
  <c r="J217" i="2"/>
  <c r="BK631" i="3"/>
  <c r="J304" i="3"/>
  <c r="J1058" i="3"/>
  <c r="BK642" i="3"/>
  <c r="BK318" i="3"/>
  <c r="J330" i="3"/>
  <c r="J757" i="3"/>
  <c r="J142" i="3"/>
  <c r="BK788" i="4"/>
  <c r="J605" i="4"/>
  <c r="J212" i="4"/>
  <c r="J716" i="4"/>
  <c r="J102" i="4"/>
  <c r="BK968" i="4"/>
  <c r="J673" i="4"/>
  <c r="BK509" i="4"/>
  <c r="J912" i="4"/>
  <c r="BK104" i="5"/>
  <c r="BK101" i="6"/>
  <c r="J310" i="2"/>
  <c r="BK276" i="2"/>
  <c r="J166" i="2"/>
  <c r="BK328" i="2"/>
  <c r="BK196" i="2"/>
  <c r="J159" i="2"/>
  <c r="J304" i="2"/>
  <c r="BK153" i="2"/>
  <c r="J187" i="2"/>
  <c r="J383" i="2"/>
  <c r="J346" i="2"/>
  <c r="J1131" i="3"/>
  <c r="J1075" i="3"/>
  <c r="J585" i="3"/>
  <c r="BK297" i="2"/>
  <c r="BK257" i="2"/>
  <c r="BK201" i="2"/>
  <c r="AS54" i="1"/>
  <c r="BK307" i="2"/>
  <c r="J147" i="2"/>
  <c r="F37" i="2"/>
  <c r="J621" i="4"/>
  <c r="BK337" i="4"/>
  <c r="J536" i="4"/>
  <c r="BK251" i="2"/>
  <c r="J184" i="2"/>
  <c r="BK98" i="2"/>
  <c r="J254" i="2"/>
  <c r="J288" i="2"/>
  <c r="J129" i="2"/>
  <c r="BK358" i="2"/>
  <c r="BK1124" i="3"/>
  <c r="BK1000" i="3"/>
  <c r="BK737" i="3"/>
  <c r="J606" i="3"/>
  <c r="BK1075" i="3"/>
  <c r="BK970" i="3"/>
  <c r="BK668" i="3"/>
  <c r="BK456" i="3"/>
  <c r="BK1110" i="3"/>
  <c r="J473" i="3"/>
  <c r="J241" i="3"/>
  <c r="J642" i="3"/>
  <c r="BK961" i="4"/>
  <c r="BK759" i="4"/>
  <c r="J580" i="4"/>
  <c r="J304" i="4"/>
  <c r="BK699" i="4"/>
  <c r="J182" i="4"/>
  <c r="BK926" i="4"/>
  <c r="J759" i="4"/>
  <c r="J522" i="4"/>
  <c r="J282" i="4"/>
  <c r="BK594" i="4"/>
  <c r="J642" i="4"/>
  <c r="J107" i="6"/>
  <c r="BK109" i="6"/>
  <c r="J326" i="3"/>
  <c r="BK122" i="3"/>
  <c r="BK988" i="3"/>
  <c r="BK618" i="3"/>
  <c r="BK172" i="3"/>
  <c r="J737" i="3"/>
  <c r="J280" i="3"/>
  <c r="BK974" i="3"/>
  <c r="J1031" i="4"/>
  <c r="J806" i="4"/>
  <c r="BK590" i="4"/>
  <c r="BK522" i="4"/>
  <c r="BK264" i="4"/>
  <c r="J292" i="4"/>
  <c r="BK356" i="4"/>
  <c r="J712" i="4"/>
  <c r="BK568" i="4"/>
  <c r="J227" i="4"/>
  <c r="J585" i="4"/>
  <c r="J822" i="4"/>
  <c r="BK130" i="4"/>
  <c r="BK141" i="5"/>
  <c r="BK92" i="6"/>
  <c r="F36" i="2"/>
  <c r="BK104" i="3"/>
  <c r="BK335" i="3"/>
  <c r="BK741" i="3"/>
  <c r="BK111" i="3"/>
  <c r="J651" i="3"/>
  <c r="BK332" i="4"/>
  <c r="J215" i="4"/>
  <c r="BK896" i="4"/>
  <c r="J426" i="4"/>
  <c r="BK361" i="4"/>
  <c r="BK983" i="4"/>
  <c r="BK814" i="4"/>
  <c r="J175" i="4"/>
  <c r="BK328" i="4"/>
  <c r="BK555" i="4"/>
  <c r="J145" i="5"/>
  <c r="J110" i="5"/>
  <c r="J111" i="6"/>
  <c r="J113" i="6"/>
  <c r="P535" i="4" l="1"/>
  <c r="T535" i="4"/>
  <c r="T783" i="4"/>
  <c r="T839" i="4"/>
  <c r="R535" i="4"/>
  <c r="P783" i="4"/>
  <c r="R783" i="4"/>
  <c r="P839" i="4"/>
  <c r="R839" i="4"/>
  <c r="T94" i="2"/>
  <c r="BK204" i="2"/>
  <c r="J204" i="2"/>
  <c r="J63" i="2" s="1"/>
  <c r="BK303" i="2"/>
  <c r="J303" i="2"/>
  <c r="J67" i="2"/>
  <c r="R329" i="3"/>
  <c r="T517" i="3"/>
  <c r="T889" i="3"/>
  <c r="T969" i="3"/>
  <c r="BK94" i="2"/>
  <c r="J94" i="2"/>
  <c r="J60" i="2"/>
  <c r="T162" i="2"/>
  <c r="BK238" i="2"/>
  <c r="J238" i="2" s="1"/>
  <c r="J65" i="2" s="1"/>
  <c r="R275" i="2"/>
  <c r="R237" i="2" s="1"/>
  <c r="T369" i="2"/>
  <c r="BK400" i="2"/>
  <c r="J400" i="2"/>
  <c r="J73" i="2"/>
  <c r="T329" i="3"/>
  <c r="R517" i="3"/>
  <c r="T605" i="3"/>
  <c r="P1029" i="3"/>
  <c r="P986" i="3" s="1"/>
  <c r="P162" i="2"/>
  <c r="R238" i="2"/>
  <c r="BK376" i="2"/>
  <c r="R97" i="3"/>
  <c r="P298" i="3"/>
  <c r="BK517" i="3"/>
  <c r="J517" i="3"/>
  <c r="J65" i="3" s="1"/>
  <c r="R889" i="3"/>
  <c r="R969" i="3"/>
  <c r="BK1123" i="3"/>
  <c r="J1123" i="3" s="1"/>
  <c r="J75" i="3" s="1"/>
  <c r="R113" i="2"/>
  <c r="P238" i="2"/>
  <c r="T650" i="3"/>
  <c r="R987" i="3"/>
  <c r="R1123" i="3"/>
  <c r="R1118" i="3"/>
  <c r="R94" i="2"/>
  <c r="R204" i="2"/>
  <c r="P275" i="2"/>
  <c r="R376" i="2"/>
  <c r="T97" i="3"/>
  <c r="R298" i="3"/>
  <c r="P459" i="3"/>
  <c r="BK889" i="3"/>
  <c r="J889" i="3"/>
  <c r="J68" i="3"/>
  <c r="T987" i="3"/>
  <c r="T96" i="4"/>
  <c r="P547" i="4"/>
  <c r="BK162" i="2"/>
  <c r="J162" i="2"/>
  <c r="J62" i="2"/>
  <c r="P303" i="2"/>
  <c r="P400" i="2"/>
  <c r="R650" i="3"/>
  <c r="P987" i="3"/>
  <c r="R96" i="4"/>
  <c r="P360" i="4"/>
  <c r="P455" i="4"/>
  <c r="P95" i="4" s="1"/>
  <c r="P737" i="4"/>
  <c r="R799" i="4"/>
  <c r="R798" i="4" s="1"/>
  <c r="P113" i="2"/>
  <c r="R303" i="2"/>
  <c r="R369" i="2"/>
  <c r="R368" i="2" s="1"/>
  <c r="R400" i="2"/>
  <c r="P650" i="3"/>
  <c r="BK987" i="3"/>
  <c r="J987" i="3"/>
  <c r="J71" i="3"/>
  <c r="T1123" i="3"/>
  <c r="T1118" i="3" s="1"/>
  <c r="P87" i="5"/>
  <c r="P86" i="5"/>
  <c r="BK132" i="5"/>
  <c r="J132" i="5" s="1"/>
  <c r="J65" i="5" s="1"/>
  <c r="BK113" i="2"/>
  <c r="J113" i="2" s="1"/>
  <c r="J61" i="2" s="1"/>
  <c r="P204" i="2"/>
  <c r="BK275" i="2"/>
  <c r="J275" i="2"/>
  <c r="J66" i="2" s="1"/>
  <c r="P376" i="2"/>
  <c r="P368" i="2" s="1"/>
  <c r="BK298" i="3"/>
  <c r="J298" i="3"/>
  <c r="J62" i="3" s="1"/>
  <c r="BK459" i="3"/>
  <c r="J459" i="3"/>
  <c r="J64" i="3" s="1"/>
  <c r="BK605" i="3"/>
  <c r="J605" i="3"/>
  <c r="J66" i="3"/>
  <c r="R1029" i="3"/>
  <c r="R986" i="3" s="1"/>
  <c r="BK281" i="4"/>
  <c r="J281" i="4"/>
  <c r="J62" i="4"/>
  <c r="R547" i="4"/>
  <c r="BK852" i="4"/>
  <c r="R1023" i="4"/>
  <c r="R1022" i="4" s="1"/>
  <c r="R109" i="5"/>
  <c r="R108" i="5"/>
  <c r="T113" i="2"/>
  <c r="T303" i="2"/>
  <c r="BK369" i="2"/>
  <c r="J369" i="2" s="1"/>
  <c r="J70" i="2" s="1"/>
  <c r="P97" i="3"/>
  <c r="T298" i="3"/>
  <c r="R459" i="3"/>
  <c r="P605" i="3"/>
  <c r="BK969" i="3"/>
  <c r="J969" i="3"/>
  <c r="J69" i="3"/>
  <c r="P281" i="4"/>
  <c r="T547" i="4"/>
  <c r="P852" i="4"/>
  <c r="T109" i="5"/>
  <c r="T108" i="5"/>
  <c r="P85" i="6"/>
  <c r="P94" i="2"/>
  <c r="T204" i="2"/>
  <c r="T275" i="2"/>
  <c r="P369" i="2"/>
  <c r="T400" i="2"/>
  <c r="BK97" i="3"/>
  <c r="BK650" i="3"/>
  <c r="J650" i="3" s="1"/>
  <c r="J67" i="3" s="1"/>
  <c r="T1029" i="3"/>
  <c r="P1123" i="3"/>
  <c r="P1118" i="3" s="1"/>
  <c r="R281" i="4"/>
  <c r="T360" i="4"/>
  <c r="BK547" i="4"/>
  <c r="J547" i="4" s="1"/>
  <c r="J66" i="4" s="1"/>
  <c r="BK737" i="4"/>
  <c r="J737" i="4"/>
  <c r="J67" i="4" s="1"/>
  <c r="BK799" i="4"/>
  <c r="J799" i="4"/>
  <c r="J70" i="4"/>
  <c r="T852" i="4"/>
  <c r="T1023" i="4"/>
  <c r="T1022" i="4"/>
  <c r="R87" i="5"/>
  <c r="R86" i="5" s="1"/>
  <c r="BK109" i="5"/>
  <c r="J109" i="5" s="1"/>
  <c r="J64" i="5" s="1"/>
  <c r="BK108" i="5"/>
  <c r="J108" i="5"/>
  <c r="J63" i="5" s="1"/>
  <c r="P132" i="5"/>
  <c r="BK100" i="6"/>
  <c r="J100" i="6"/>
  <c r="J63" i="6"/>
  <c r="P329" i="3"/>
  <c r="T459" i="3"/>
  <c r="P889" i="3"/>
  <c r="P969" i="3"/>
  <c r="P96" i="4"/>
  <c r="BK360" i="4"/>
  <c r="J360" i="4" s="1"/>
  <c r="J63" i="4" s="1"/>
  <c r="R455" i="4"/>
  <c r="R737" i="4"/>
  <c r="T799" i="4"/>
  <c r="BK1023" i="4"/>
  <c r="J1023" i="4"/>
  <c r="J74" i="4" s="1"/>
  <c r="BK87" i="5"/>
  <c r="T132" i="5"/>
  <c r="R162" i="2"/>
  <c r="T238" i="2"/>
  <c r="T237" i="2" s="1"/>
  <c r="T376" i="2"/>
  <c r="BK329" i="3"/>
  <c r="J329" i="3"/>
  <c r="J63" i="3"/>
  <c r="P517" i="3"/>
  <c r="R605" i="3"/>
  <c r="BK1029" i="3"/>
  <c r="J1029" i="3" s="1"/>
  <c r="J72" i="3" s="1"/>
  <c r="BK96" i="4"/>
  <c r="J96" i="4"/>
  <c r="J61" i="4" s="1"/>
  <c r="T281" i="4"/>
  <c r="R360" i="4"/>
  <c r="BK455" i="4"/>
  <c r="BK95" i="4" s="1"/>
  <c r="J95" i="4" s="1"/>
  <c r="J60" i="4" s="1"/>
  <c r="J455" i="4"/>
  <c r="J64" i="4" s="1"/>
  <c r="T455" i="4"/>
  <c r="T737" i="4"/>
  <c r="P799" i="4"/>
  <c r="R852" i="4"/>
  <c r="P1023" i="4"/>
  <c r="P1022" i="4" s="1"/>
  <c r="T87" i="5"/>
  <c r="T86" i="5"/>
  <c r="T85" i="5"/>
  <c r="P109" i="5"/>
  <c r="P108" i="5" s="1"/>
  <c r="R132" i="5"/>
  <c r="BK85" i="6"/>
  <c r="J85" i="6" s="1"/>
  <c r="J61" i="6" s="1"/>
  <c r="R85" i="6"/>
  <c r="T85" i="6"/>
  <c r="P100" i="6"/>
  <c r="R100" i="6"/>
  <c r="T100" i="6"/>
  <c r="BK397" i="2"/>
  <c r="J397" i="2"/>
  <c r="J72" i="2" s="1"/>
  <c r="BK364" i="2"/>
  <c r="J364" i="2" s="1"/>
  <c r="J68" i="2" s="1"/>
  <c r="BK1119" i="3"/>
  <c r="J1119" i="3"/>
  <c r="J74" i="3"/>
  <c r="BK535" i="4"/>
  <c r="J535" i="4" s="1"/>
  <c r="J65" i="4" s="1"/>
  <c r="BK103" i="5"/>
  <c r="J103" i="5"/>
  <c r="J62" i="5" s="1"/>
  <c r="BK783" i="4"/>
  <c r="J783" i="4" s="1"/>
  <c r="J68" i="4" s="1"/>
  <c r="BK839" i="4"/>
  <c r="J839" i="4"/>
  <c r="J71" i="4"/>
  <c r="BK97" i="6"/>
  <c r="J97" i="6" s="1"/>
  <c r="J62" i="6" s="1"/>
  <c r="J87" i="5"/>
  <c r="J61" i="5"/>
  <c r="E48" i="6"/>
  <c r="F80" i="6"/>
  <c r="BE90" i="6"/>
  <c r="BE92" i="6"/>
  <c r="BE98" i="6"/>
  <c r="BE103" i="6"/>
  <c r="BE105" i="6"/>
  <c r="J52" i="6"/>
  <c r="BE86" i="6"/>
  <c r="BE88" i="6"/>
  <c r="BE94" i="6"/>
  <c r="BE101" i="6"/>
  <c r="BE107" i="6"/>
  <c r="BE109" i="6"/>
  <c r="BE111" i="6"/>
  <c r="BE113" i="6"/>
  <c r="BD59" i="1"/>
  <c r="J52" i="5"/>
  <c r="BE133" i="5"/>
  <c r="J852" i="4"/>
  <c r="J72" i="4"/>
  <c r="BE137" i="5"/>
  <c r="BE145" i="5"/>
  <c r="BE149" i="5"/>
  <c r="F55" i="5"/>
  <c r="BE93" i="5"/>
  <c r="E75" i="5"/>
  <c r="BE88" i="5"/>
  <c r="BE99" i="5"/>
  <c r="BE104" i="5"/>
  <c r="BE110" i="5"/>
  <c r="BE117" i="5"/>
  <c r="BE141" i="5"/>
  <c r="BK1022" i="4"/>
  <c r="J1022" i="4" s="1"/>
  <c r="J73" i="4" s="1"/>
  <c r="BE123" i="5"/>
  <c r="BE129" i="5"/>
  <c r="BE153" i="5"/>
  <c r="BE157" i="5"/>
  <c r="J97" i="3"/>
  <c r="J61" i="3"/>
  <c r="BE107" i="4"/>
  <c r="BE114" i="4"/>
  <c r="BE168" i="4"/>
  <c r="BE215" i="4"/>
  <c r="BE361" i="4"/>
  <c r="BE429" i="4"/>
  <c r="BE516" i="4"/>
  <c r="BE605" i="4"/>
  <c r="BE642" i="4"/>
  <c r="BE644" i="4"/>
  <c r="BE682" i="4"/>
  <c r="BE714" i="4"/>
  <c r="BE720" i="4"/>
  <c r="BE788" i="4"/>
  <c r="BE800" i="4"/>
  <c r="BE814" i="4"/>
  <c r="BE896" i="4"/>
  <c r="BE912" i="4"/>
  <c r="BE916" i="4"/>
  <c r="BE926" i="4"/>
  <c r="BE938" i="4"/>
  <c r="BE395" i="4"/>
  <c r="BE548" i="4"/>
  <c r="BE635" i="4"/>
  <c r="BE647" i="4"/>
  <c r="BE651" i="4"/>
  <c r="BE669" i="4"/>
  <c r="BE677" i="4"/>
  <c r="BE710" i="4"/>
  <c r="BE712" i="4"/>
  <c r="BE810" i="4"/>
  <c r="BE845" i="4"/>
  <c r="E48" i="4"/>
  <c r="BE140" i="4"/>
  <c r="BE150" i="4"/>
  <c r="BE188" i="4"/>
  <c r="BE191" i="4"/>
  <c r="BE202" i="4"/>
  <c r="BE264" i="4"/>
  <c r="BE269" i="4"/>
  <c r="BE356" i="4"/>
  <c r="BE441" i="4"/>
  <c r="BE448" i="4"/>
  <c r="BE456" i="4"/>
  <c r="BE481" i="4"/>
  <c r="BE495" i="4"/>
  <c r="BE528" i="4"/>
  <c r="BE542" i="4"/>
  <c r="BE691" i="4"/>
  <c r="BE755" i="4"/>
  <c r="BE784" i="4"/>
  <c r="BE932" i="4"/>
  <c r="BE102" i="4"/>
  <c r="BE155" i="4"/>
  <c r="BE182" i="4"/>
  <c r="BE218" i="4"/>
  <c r="BE223" i="4"/>
  <c r="BE234" i="4"/>
  <c r="BE288" i="4"/>
  <c r="BE292" i="4"/>
  <c r="BE328" i="4"/>
  <c r="BE418" i="4"/>
  <c r="BE426" i="4"/>
  <c r="BE433" i="4"/>
  <c r="BE491" i="4"/>
  <c r="BE502" i="4"/>
  <c r="BE509" i="4"/>
  <c r="BE522" i="4"/>
  <c r="BE536" i="4"/>
  <c r="BE555" i="4"/>
  <c r="BE563" i="4"/>
  <c r="BE568" i="4"/>
  <c r="BE580" i="4"/>
  <c r="BE585" i="4"/>
  <c r="BE598" i="4"/>
  <c r="BE626" i="4"/>
  <c r="BE630" i="4"/>
  <c r="BE656" i="4"/>
  <c r="BE699" i="4"/>
  <c r="BE706" i="4"/>
  <c r="BE718" i="4"/>
  <c r="BE818" i="4"/>
  <c r="BE860" i="4"/>
  <c r="BE865" i="4"/>
  <c r="BE869" i="4"/>
  <c r="BE874" i="4"/>
  <c r="BE961" i="4"/>
  <c r="BE986" i="4"/>
  <c r="BE996" i="4"/>
  <c r="BE1003" i="4"/>
  <c r="BE1008" i="4"/>
  <c r="J88" i="4"/>
  <c r="BE246" i="4"/>
  <c r="BE282" i="4"/>
  <c r="BE304" i="4"/>
  <c r="BE323" i="4"/>
  <c r="BE332" i="4"/>
  <c r="BE345" i="4"/>
  <c r="BE594" i="4"/>
  <c r="BE738" i="4"/>
  <c r="BE975" i="4"/>
  <c r="BK986" i="3"/>
  <c r="J986" i="3"/>
  <c r="J70" i="3" s="1"/>
  <c r="BE162" i="4"/>
  <c r="BE175" i="4"/>
  <c r="BE227" i="4"/>
  <c r="BE255" i="4"/>
  <c r="BE315" i="4"/>
  <c r="BE464" i="4"/>
  <c r="BE559" i="4"/>
  <c r="BE576" i="4"/>
  <c r="BE590" i="4"/>
  <c r="BE612" i="4"/>
  <c r="BE659" i="4"/>
  <c r="BE763" i="4"/>
  <c r="BE826" i="4"/>
  <c r="BE832" i="4"/>
  <c r="BE835" i="4"/>
  <c r="BE840" i="4"/>
  <c r="BE857" i="4"/>
  <c r="BE920" i="4"/>
  <c r="F55" i="4"/>
  <c r="BE97" i="4"/>
  <c r="BE120" i="4"/>
  <c r="BE130" i="4"/>
  <c r="BE198" i="4"/>
  <c r="BE212" i="4"/>
  <c r="BE276" i="4"/>
  <c r="BE319" i="4"/>
  <c r="BE337" i="4"/>
  <c r="BE367" i="4"/>
  <c r="BE453" i="4"/>
  <c r="BE473" i="4"/>
  <c r="BE486" i="4"/>
  <c r="BE572" i="4"/>
  <c r="BE621" i="4"/>
  <c r="BE638" i="4"/>
  <c r="BE653" i="4"/>
  <c r="BE673" i="4"/>
  <c r="BE687" i="4"/>
  <c r="BE716" i="4"/>
  <c r="BE729" i="4"/>
  <c r="BE751" i="4"/>
  <c r="BE759" i="4"/>
  <c r="BE775" i="4"/>
  <c r="BE806" i="4"/>
  <c r="BE822" i="4"/>
  <c r="BE853" i="4"/>
  <c r="BE883" i="4"/>
  <c r="BE891" i="4"/>
  <c r="BE900" i="4"/>
  <c r="BE944" i="4"/>
  <c r="BE968" i="4"/>
  <c r="BE983" i="4"/>
  <c r="BE990" i="4"/>
  <c r="BE1018" i="4"/>
  <c r="BE1024" i="4"/>
  <c r="BE1027" i="4"/>
  <c r="BE1031" i="4"/>
  <c r="E48" i="3"/>
  <c r="BE117" i="3"/>
  <c r="BE119" i="3"/>
  <c r="BE122" i="3"/>
  <c r="BE125" i="3"/>
  <c r="BE286" i="3"/>
  <c r="BE290" i="3"/>
  <c r="BE326" i="3"/>
  <c r="BE335" i="3"/>
  <c r="BE339" i="3"/>
  <c r="BE404" i="3"/>
  <c r="BE416" i="3"/>
  <c r="BE500" i="3"/>
  <c r="BE507" i="3"/>
  <c r="BE606" i="3"/>
  <c r="BE647" i="3"/>
  <c r="BE661" i="3"/>
  <c r="BE679" i="3"/>
  <c r="BE686" i="3"/>
  <c r="BE855" i="3"/>
  <c r="BE883" i="3"/>
  <c r="BE909" i="3"/>
  <c r="BE970" i="3"/>
  <c r="BE98" i="3"/>
  <c r="BE258" i="3"/>
  <c r="BE442" i="3"/>
  <c r="BE583" i="3"/>
  <c r="BE637" i="3"/>
  <c r="BE702" i="3"/>
  <c r="BE709" i="3"/>
  <c r="BE733" i="3"/>
  <c r="BE810" i="3"/>
  <c r="BE1009" i="3"/>
  <c r="BE1013" i="3"/>
  <c r="BE1022" i="3"/>
  <c r="BE1030" i="3"/>
  <c r="J376" i="2"/>
  <c r="J71" i="2"/>
  <c r="BE127" i="3"/>
  <c r="BE172" i="3"/>
  <c r="BE183" i="3"/>
  <c r="BE190" i="3"/>
  <c r="BE197" i="3"/>
  <c r="BE251" i="3"/>
  <c r="BE262" i="3"/>
  <c r="BE265" i="3"/>
  <c r="BE269" i="3"/>
  <c r="BE294" i="3"/>
  <c r="BE330" i="3"/>
  <c r="BE376" i="3"/>
  <c r="BE456" i="3"/>
  <c r="BE533" i="3"/>
  <c r="BE585" i="3"/>
  <c r="BE757" i="3"/>
  <c r="BE766" i="3"/>
  <c r="BE771" i="3"/>
  <c r="BE828" i="3"/>
  <c r="BE836" i="3"/>
  <c r="BE873" i="3"/>
  <c r="BE918" i="3"/>
  <c r="BE935" i="3"/>
  <c r="BE945" i="3"/>
  <c r="BE955" i="3"/>
  <c r="BE988" i="3"/>
  <c r="BE1088" i="3"/>
  <c r="J89" i="3"/>
  <c r="BE111" i="3"/>
  <c r="BE160" i="3"/>
  <c r="BE204" i="3"/>
  <c r="BE241" i="3"/>
  <c r="BE280" i="3"/>
  <c r="BE299" i="3"/>
  <c r="BE304" i="3"/>
  <c r="BE309" i="3"/>
  <c r="BE318" i="3"/>
  <c r="BE323" i="3"/>
  <c r="BE446" i="3"/>
  <c r="BE452" i="3"/>
  <c r="BE460" i="3"/>
  <c r="BE473" i="3"/>
  <c r="BE479" i="3"/>
  <c r="BE518" i="3"/>
  <c r="BE551" i="3"/>
  <c r="BE565" i="3"/>
  <c r="BE600" i="3"/>
  <c r="BE610" i="3"/>
  <c r="BE618" i="3"/>
  <c r="BE627" i="3"/>
  <c r="BE668" i="3"/>
  <c r="BE689" i="3"/>
  <c r="BE693" i="3"/>
  <c r="BE706" i="3"/>
  <c r="BE715" i="3"/>
  <c r="BE802" i="3"/>
  <c r="BE816" i="3"/>
  <c r="BE821" i="3"/>
  <c r="BE841" i="3"/>
  <c r="BE869" i="3"/>
  <c r="BE877" i="3"/>
  <c r="BE885" i="3"/>
  <c r="BE890" i="3"/>
  <c r="BE994" i="3"/>
  <c r="BE1043" i="3"/>
  <c r="BE1065" i="3"/>
  <c r="BE1084" i="3"/>
  <c r="F55" i="3"/>
  <c r="BE104" i="3"/>
  <c r="BE129" i="3"/>
  <c r="BE142" i="3"/>
  <c r="BE227" i="3"/>
  <c r="BE244" i="3"/>
  <c r="BE255" i="3"/>
  <c r="BE276" i="3"/>
  <c r="BE315" i="3"/>
  <c r="BE408" i="3"/>
  <c r="BE430" i="3"/>
  <c r="BE437" i="3"/>
  <c r="BE488" i="3"/>
  <c r="BE491" i="3"/>
  <c r="BE527" i="3"/>
  <c r="BE539" i="3"/>
  <c r="BE569" i="3"/>
  <c r="BE615" i="3"/>
  <c r="BE624" i="3"/>
  <c r="BE631" i="3"/>
  <c r="BE640" i="3"/>
  <c r="BE642" i="3"/>
  <c r="BE651" i="3"/>
  <c r="BE655" i="3"/>
  <c r="BE672" i="3"/>
  <c r="BE698" i="3"/>
  <c r="BE720" i="3"/>
  <c r="BE725" i="3"/>
  <c r="BE729" i="3"/>
  <c r="BE737" i="3"/>
  <c r="BE741" i="3"/>
  <c r="BE748" i="3"/>
  <c r="BE887" i="3"/>
  <c r="BE901" i="3"/>
  <c r="BE905" i="3"/>
  <c r="BE913" i="3"/>
  <c r="BE962" i="3"/>
  <c r="BE974" i="3"/>
  <c r="BE1000" i="3"/>
  <c r="BE1025" i="3"/>
  <c r="BE1034" i="3"/>
  <c r="BE1038" i="3"/>
  <c r="BE1047" i="3"/>
  <c r="BE1055" i="3"/>
  <c r="BE1058" i="3"/>
  <c r="BE1061" i="3"/>
  <c r="BE1069" i="3"/>
  <c r="BE1075" i="3"/>
  <c r="BE1079" i="3"/>
  <c r="BE1092" i="3"/>
  <c r="BE1101" i="3"/>
  <c r="BE1105" i="3"/>
  <c r="BE1110" i="3"/>
  <c r="BE1114" i="3"/>
  <c r="BE1120" i="3"/>
  <c r="BE1124" i="3"/>
  <c r="BE1128" i="3"/>
  <c r="BE1131" i="3"/>
  <c r="BE1136" i="3"/>
  <c r="F90" i="2"/>
  <c r="BE95" i="2"/>
  <c r="BE98" i="2"/>
  <c r="BE101" i="2"/>
  <c r="BE114" i="2"/>
  <c r="BE117" i="2"/>
  <c r="BE153" i="2"/>
  <c r="BE343" i="2"/>
  <c r="BE346" i="2"/>
  <c r="BE349" i="2"/>
  <c r="BE352" i="2"/>
  <c r="BE355" i="2"/>
  <c r="BE358" i="2"/>
  <c r="BE361" i="2"/>
  <c r="BE365" i="2"/>
  <c r="BE370" i="2"/>
  <c r="BE372" i="2"/>
  <c r="BE374" i="2"/>
  <c r="BE377" i="2"/>
  <c r="BE379" i="2"/>
  <c r="BE381" i="2"/>
  <c r="BE383" i="2"/>
  <c r="BE385" i="2"/>
  <c r="BE391" i="2"/>
  <c r="BE120" i="2"/>
  <c r="BE138" i="2"/>
  <c r="BE144" i="2"/>
  <c r="BE181" i="2"/>
  <c r="BE190" i="2"/>
  <c r="BE208" i="2"/>
  <c r="BE245" i="2"/>
  <c r="BE248" i="2"/>
  <c r="BE257" i="2"/>
  <c r="BE272" i="2"/>
  <c r="BE282" i="2"/>
  <c r="BE291" i="2"/>
  <c r="BE294" i="2"/>
  <c r="BE297" i="2"/>
  <c r="BE401" i="2"/>
  <c r="BE403" i="2"/>
  <c r="BE409" i="2"/>
  <c r="AW55" i="1"/>
  <c r="J54" i="2"/>
  <c r="E83" i="2"/>
  <c r="BE132" i="2"/>
  <c r="BE147" i="2"/>
  <c r="BE166" i="2"/>
  <c r="BE178" i="2"/>
  <c r="BE184" i="2"/>
  <c r="BE205" i="2"/>
  <c r="BE217" i="2"/>
  <c r="BE223" i="2"/>
  <c r="BE229" i="2"/>
  <c r="BE242" i="2"/>
  <c r="BE251" i="2"/>
  <c r="BE260" i="2"/>
  <c r="BE263" i="2"/>
  <c r="BE269" i="2"/>
  <c r="BE405" i="2"/>
  <c r="BE407" i="2"/>
  <c r="J52" i="2"/>
  <c r="BE104" i="2"/>
  <c r="BE107" i="2"/>
  <c r="BE123" i="2"/>
  <c r="BE126" i="2"/>
  <c r="BE129" i="2"/>
  <c r="BE135" i="2"/>
  <c r="BE141" i="2"/>
  <c r="BE150" i="2"/>
  <c r="BE156" i="2"/>
  <c r="BE163" i="2"/>
  <c r="BE169" i="2"/>
  <c r="BE172" i="2"/>
  <c r="BE175" i="2"/>
  <c r="BE196" i="2"/>
  <c r="BE201" i="2"/>
  <c r="BE211" i="2"/>
  <c r="BE214" i="2"/>
  <c r="BE235" i="2"/>
  <c r="BE239" i="2"/>
  <c r="BE254" i="2"/>
  <c r="BE322" i="2"/>
  <c r="BE325" i="2"/>
  <c r="BE328" i="2"/>
  <c r="BE331" i="2"/>
  <c r="BE334" i="2"/>
  <c r="BE337" i="2"/>
  <c r="BE340" i="2"/>
  <c r="BE398" i="2"/>
  <c r="BE110" i="2"/>
  <c r="BE159" i="2"/>
  <c r="BE187" i="2"/>
  <c r="BE193" i="2"/>
  <c r="BE220" i="2"/>
  <c r="BE226" i="2"/>
  <c r="BE232" i="2"/>
  <c r="BE266" i="2"/>
  <c r="BE276" i="2"/>
  <c r="BE279" i="2"/>
  <c r="BE285" i="2"/>
  <c r="BE288" i="2"/>
  <c r="BE300" i="2"/>
  <c r="BE304" i="2"/>
  <c r="BE307" i="2"/>
  <c r="BE310" i="2"/>
  <c r="BE313" i="2"/>
  <c r="BE316" i="2"/>
  <c r="BE319" i="2"/>
  <c r="BB55" i="1"/>
  <c r="BC55" i="1"/>
  <c r="BA55" i="1"/>
  <c r="BD55" i="1"/>
  <c r="F37" i="3"/>
  <c r="BD56" i="1"/>
  <c r="F35" i="3"/>
  <c r="BB56" i="1" s="1"/>
  <c r="F34" i="3"/>
  <c r="BA56" i="1" s="1"/>
  <c r="J34" i="5"/>
  <c r="AW58" i="1"/>
  <c r="F34" i="5"/>
  <c r="BA58" i="1" s="1"/>
  <c r="F34" i="6"/>
  <c r="BA59" i="1" s="1"/>
  <c r="F36" i="3"/>
  <c r="BC56" i="1"/>
  <c r="F34" i="4"/>
  <c r="BA57" i="1" s="1"/>
  <c r="F35" i="4"/>
  <c r="BB57" i="1" s="1"/>
  <c r="J34" i="4"/>
  <c r="AW57" i="1"/>
  <c r="J34" i="3"/>
  <c r="AW56" i="1" s="1"/>
  <c r="F35" i="5"/>
  <c r="BB58" i="1" s="1"/>
  <c r="F36" i="5"/>
  <c r="BC58" i="1"/>
  <c r="F36" i="6"/>
  <c r="BC59" i="1"/>
  <c r="F37" i="4"/>
  <c r="BD57" i="1" s="1"/>
  <c r="F36" i="4"/>
  <c r="BC57" i="1"/>
  <c r="F35" i="6"/>
  <c r="BB59" i="1" s="1"/>
  <c r="J34" i="6"/>
  <c r="AW59" i="1" s="1"/>
  <c r="F37" i="5"/>
  <c r="BD58" i="1"/>
  <c r="T84" i="6" l="1"/>
  <c r="T83" i="6"/>
  <c r="P798" i="4"/>
  <c r="P94" i="4"/>
  <c r="AU57" i="1" s="1"/>
  <c r="BK368" i="2"/>
  <c r="J368" i="2"/>
  <c r="J69" i="2"/>
  <c r="P85" i="5"/>
  <c r="AU58" i="1"/>
  <c r="R96" i="3"/>
  <c r="R95" i="3"/>
  <c r="BK96" i="3"/>
  <c r="J96" i="3"/>
  <c r="J60" i="3" s="1"/>
  <c r="P84" i="6"/>
  <c r="P83" i="6" s="1"/>
  <c r="AU59" i="1" s="1"/>
  <c r="R93" i="2"/>
  <c r="BK86" i="5"/>
  <c r="BK85" i="5"/>
  <c r="J85" i="5"/>
  <c r="J59" i="5"/>
  <c r="T95" i="4"/>
  <c r="P237" i="2"/>
  <c r="P93" i="2"/>
  <c r="AU55" i="1" s="1"/>
  <c r="T986" i="3"/>
  <c r="BK798" i="4"/>
  <c r="J798" i="4"/>
  <c r="J69" i="4"/>
  <c r="T96" i="3"/>
  <c r="T95" i="3"/>
  <c r="R95" i="4"/>
  <c r="R94" i="4" s="1"/>
  <c r="T368" i="2"/>
  <c r="T93" i="2" s="1"/>
  <c r="R84" i="6"/>
  <c r="R83" i="6" s="1"/>
  <c r="T798" i="4"/>
  <c r="R85" i="5"/>
  <c r="P96" i="3"/>
  <c r="P95" i="3"/>
  <c r="AU56" i="1"/>
  <c r="BK1118" i="3"/>
  <c r="J1118" i="3"/>
  <c r="J73" i="3"/>
  <c r="BK237" i="2"/>
  <c r="J237" i="2" s="1"/>
  <c r="J64" i="2" s="1"/>
  <c r="BK84" i="6"/>
  <c r="J84" i="6"/>
  <c r="J60" i="6" s="1"/>
  <c r="BK94" i="4"/>
  <c r="J94" i="4"/>
  <c r="BK95" i="3"/>
  <c r="J95" i="3" s="1"/>
  <c r="J30" i="3" s="1"/>
  <c r="AG56" i="1" s="1"/>
  <c r="J33" i="5"/>
  <c r="AV58" i="1" s="1"/>
  <c r="AT58" i="1" s="1"/>
  <c r="BD54" i="1"/>
  <c r="W33" i="1"/>
  <c r="J33" i="3"/>
  <c r="AV56" i="1" s="1"/>
  <c r="AT56" i="1" s="1"/>
  <c r="J33" i="4"/>
  <c r="AV57" i="1" s="1"/>
  <c r="AT57" i="1" s="1"/>
  <c r="F33" i="2"/>
  <c r="AZ55" i="1"/>
  <c r="J33" i="6"/>
  <c r="AV59" i="1"/>
  <c r="AT59" i="1"/>
  <c r="BC54" i="1"/>
  <c r="W32" i="1"/>
  <c r="F33" i="4"/>
  <c r="AZ57" i="1" s="1"/>
  <c r="J33" i="2"/>
  <c r="AV55" i="1" s="1"/>
  <c r="AT55" i="1" s="1"/>
  <c r="J30" i="4"/>
  <c r="AG57" i="1"/>
  <c r="F33" i="5"/>
  <c r="AZ58" i="1"/>
  <c r="F33" i="6"/>
  <c r="AZ59" i="1"/>
  <c r="BA54" i="1"/>
  <c r="AW54" i="1" s="1"/>
  <c r="AK30" i="1" s="1"/>
  <c r="BB54" i="1"/>
  <c r="W31" i="1"/>
  <c r="F33" i="3"/>
  <c r="AZ56" i="1" s="1"/>
  <c r="T94" i="4" l="1"/>
  <c r="BK93" i="2"/>
  <c r="J93" i="2"/>
  <c r="BK83" i="6"/>
  <c r="J83" i="6"/>
  <c r="J30" i="6" s="1"/>
  <c r="AG59" i="1" s="1"/>
  <c r="J86" i="5"/>
  <c r="J60" i="5"/>
  <c r="AN57" i="1"/>
  <c r="J59" i="4"/>
  <c r="AN56" i="1"/>
  <c r="J59" i="3"/>
  <c r="J39" i="4"/>
  <c r="J39" i="3"/>
  <c r="AU54" i="1"/>
  <c r="W30" i="1"/>
  <c r="J30" i="5"/>
  <c r="AG58" i="1"/>
  <c r="J30" i="2"/>
  <c r="AG55" i="1"/>
  <c r="AZ54" i="1"/>
  <c r="W29" i="1"/>
  <c r="AX54" i="1"/>
  <c r="AY54" i="1"/>
  <c r="J39" i="5" l="1"/>
  <c r="J39" i="6"/>
  <c r="J39" i="2"/>
  <c r="J59" i="2"/>
  <c r="J59" i="6"/>
  <c r="AN55" i="1"/>
  <c r="AN58" i="1"/>
  <c r="AN59" i="1"/>
  <c r="AG54" i="1"/>
  <c r="AK26" i="1" s="1"/>
  <c r="AV54" i="1"/>
  <c r="AK29" i="1" s="1"/>
  <c r="AK35" i="1" l="1"/>
  <c r="AT54" i="1"/>
  <c r="AN54" i="1"/>
</calcChain>
</file>

<file path=xl/sharedStrings.xml><?xml version="1.0" encoding="utf-8"?>
<sst xmlns="http://schemas.openxmlformats.org/spreadsheetml/2006/main" count="26083" uniqueCount="3275">
  <si>
    <t>Export Komplet</t>
  </si>
  <si>
    <t>VZ</t>
  </si>
  <si>
    <t>2.0</t>
  </si>
  <si>
    <t>ZAMOK</t>
  </si>
  <si>
    <t>False</t>
  </si>
  <si>
    <t>{21f4ecc5-08de-4497-b8ca-0cb230705ac8}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</si>
  <si>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</si>
  <si>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</si>
  <si>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</si>
  <si>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</si>
  <si>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</si>
  <si>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</si>
  <si>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</si>
  <si>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</si>
  <si>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018064A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</si>
  <si>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</si>
  <si>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</si>
  <si>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PK Dolánky – rekonstrukce</t>
  </si>
  <si>
    <t>KSO:</t>
  </si>
  <si>
    <t>832 51</t>
  </si>
  <si>
    <t>CC-CZ:</t>
  </si>
  <si>
    <t/>
  </si>
  <si>
    <t>Místo:</t>
  </si>
  <si>
    <t>Vodní dílo Dolany – Dolánky na Vltavě</t>
  </si>
  <si>
    <t>Datum:</t>
  </si>
  <si>
    <t>9. 7. 2025</t>
  </si>
  <si>
    <t>Zadavatel:</t>
  </si>
  <si>
    <t>IČ:</t>
  </si>
  <si>
    <t>70889953</t>
  </si>
  <si>
    <t>Povodí Vltavy, státní podnik</t>
  </si>
  <si>
    <t>DIČ:</t>
  </si>
  <si>
    <t>CZ70889953</t>
  </si>
  <si>
    <t>Účastník:</t>
  </si>
  <si>
    <t>Vyplň údaj</t>
  </si>
  <si>
    <t>Projektant:</t>
  </si>
  <si>
    <t>46347526</t>
  </si>
  <si>
    <t>AQUATIS a. s.</t>
  </si>
  <si>
    <t>CZ46347526</t>
  </si>
  <si>
    <t>True</t>
  </si>
  <si>
    <t>Zpracovatel:</t>
  </si>
  <si>
    <t>Bc. Aneta Patková</t>
  </si>
  <si>
    <t>Poznámka:</t>
  </si>
  <si>
    <t xml:space="preserve"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https://podminky.urs.cz._x000D_
Jelikož se jedná o stavbu s omezeným přístupem dopravy, je třeba uvažovat a tedy promítnout do cen všech položek dopravu veškerého materiálu dle možností zhotovitele (Po vodě/po suchu/kombinovaně). Vyjímkou je doprava betonových směsí, která má v rámci rozpočtu svou vlastní příplatkovou položku. 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</si>
  <si>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</si>
  <si>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</si>
  <si>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</si>
  <si>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</si>
  <si>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</si>
  <si>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</si>
  <si>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</si>
  <si>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</si>
  <si>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</si>
  <si>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</si>
  <si>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</si>
  <si>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</si>
  <si>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</si>
  <si>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</si>
  <si>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</si>
  <si>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</si>
  <si>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</si>
  <si>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</si>
  <si>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</si>
  <si>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</si>
  <si>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</si>
  <si>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</si>
  <si>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</si>
  <si>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</si>
  <si>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</si>
  <si>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</si>
  <si>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</si>
  <si>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</si>
  <si>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</si>
  <si>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</si>
  <si>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</si>
  <si>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</si>
  <si>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</si>
  <si>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</si>
  <si>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</si>
  <si>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</si>
  <si>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</si>
  <si>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</si>
  <si>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</si>
  <si>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PS 01</t>
  </si>
  <si>
    <t>Rekonstrukce strojního vybavení plavební komory</t>
  </si>
  <si>
    <t>STA</t>
  </si>
  <si>
    <t>1</t>
  </si>
  <si>
    <t>{4ce73f99-1899-459d-9a9b-bef984b2bd41}</t>
  </si>
  <si>
    <t>2</t>
  </si>
  <si>
    <t>SO 01</t>
  </si>
  <si>
    <t>Rekonstrukce plat plavební komory</t>
  </si>
  <si>
    <t>{a3ede388-f7a6-483f-af38-e379558af353}</t>
  </si>
  <si>
    <t>SO 02</t>
  </si>
  <si>
    <t>Rekonstrukce vystrojení plavební komory</t>
  </si>
  <si>
    <t>{25b7194f-2a89-47e0-87fe-537465b51cab}</t>
  </si>
  <si>
    <t>SO 03</t>
  </si>
  <si>
    <t>Venkovní osvětlení plavební komory</t>
  </si>
  <si>
    <t>{7ac8a6b5-0646-409c-93ea-592d0a3ee106}</t>
  </si>
  <si>
    <t>VON</t>
  </si>
  <si>
    <t>Vedlejší a ostatní náklady</t>
  </si>
  <si>
    <t>{56932bf6-bfdc-465a-a832-8a64de268d7e}</t>
  </si>
  <si>
    <t>KRYCÍ LIST SOUPISU PRACÍ</t>
  </si>
  <si>
    <t>Objekt:</t>
  </si>
  <si>
    <t>PS 01 - Rekonstrukce strojního vybavení plavební komory</t>
  </si>
  <si>
    <t xml:space="preserve"> </t>
  </si>
  <si>
    <t>REKAPITULACE ČLENĚNÍ SOUPISU PRACÍ</t>
  </si>
  <si>
    <t>Kód dílu - Popis</t>
  </si>
  <si>
    <t>Cena celkem [CZK]</t>
  </si>
  <si>
    <t>-1</t>
  </si>
  <si>
    <t>D.1 - NAVÝŠENÍ LÁVEK VZPĚRNÝCH VRAT STŘEDNÍCH</t>
  </si>
  <si>
    <t>D.2. - VÝMĚNA LÁVEK VZPĚRNÝCH VRAT DOLNÍCH</t>
  </si>
  <si>
    <t>D.3. - HYDRAULICÉ ROZVODY</t>
  </si>
  <si>
    <t>D.4. - ROZVODY VZDUCHU</t>
  </si>
  <si>
    <t>5. - NAVÝŠENÍ POHONU VZPERNÝCH VRAT</t>
  </si>
  <si>
    <t xml:space="preserve">    5.1. - POHONY VZPERNÝCH VRAT DO A ŽALUZIÍ</t>
  </si>
  <si>
    <t xml:space="preserve">    5.2. - POHONY VZPERNÝCH VRAT SO</t>
  </si>
  <si>
    <t>6. - NAVÝŠENÍ POHONU SEGMENTOVÝCH UZÁVĚRŮ OBTOKŮ</t>
  </si>
  <si>
    <t>8. - PROTIKOROZNÍ OCHRANA</t>
  </si>
  <si>
    <t>S01 - Hydraulický agregát</t>
  </si>
  <si>
    <t xml:space="preserve">    S01.1 - Hydraulický agregát</t>
  </si>
  <si>
    <t xml:space="preserve">    S01.2 - Hydraulické rozvody</t>
  </si>
  <si>
    <t>9. - VODOTĚSNÉ DVEŘE</t>
  </si>
  <si>
    <t>Ostatní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</si>
  <si>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</si>
  <si>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</si>
  <si>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</si>
  <si>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</si>
  <si>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</si>
  <si>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</si>
  <si>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</si>
  <si>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</si>
  <si>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</si>
  <si>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</si>
  <si>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</si>
  <si>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</si>
  <si>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</si>
  <si>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D.1</t>
  </si>
  <si>
    <t>NAVÝŠENÍ LÁVEK VZPĚRNÝCH VRAT STŘEDNÍCH</t>
  </si>
  <si>
    <t>ROZPOCET</t>
  </si>
  <si>
    <t>M</t>
  </si>
  <si>
    <t>D.1.1</t>
  </si>
  <si>
    <t>L 60x60x8 mm, S 235, dl. 3,5 bm</t>
  </si>
  <si>
    <t>kg</t>
  </si>
  <si>
    <t>8</t>
  </si>
  <si>
    <t>4</t>
  </si>
  <si>
    <t>PP</t>
  </si>
  <si>
    <t>P</t>
  </si>
  <si>
    <t>Poznámka k položce:_x000D_
Viz příloha D.4.7. - technické specifikace</t>
  </si>
  <si>
    <t>D.1.2</t>
  </si>
  <si>
    <t>Plochá ocel = 80 x12, S 235, 3,0 bm</t>
  </si>
  <si>
    <t>3</t>
  </si>
  <si>
    <t>D.1.3</t>
  </si>
  <si>
    <t>Plech 8 mm, S 235, 0,1 m2</t>
  </si>
  <si>
    <t>6</t>
  </si>
  <si>
    <t>K</t>
  </si>
  <si>
    <t>D.1.4</t>
  </si>
  <si>
    <t>Demontáž stávajících lávek</t>
  </si>
  <si>
    <t>kpl.</t>
  </si>
  <si>
    <t>5</t>
  </si>
  <si>
    <t>D.1.5</t>
  </si>
  <si>
    <t>Montáž stávajících lávek</t>
  </si>
  <si>
    <t>10</t>
  </si>
  <si>
    <t>D.1.6</t>
  </si>
  <si>
    <t>Jeřábové práce</t>
  </si>
  <si>
    <t>D.2.</t>
  </si>
  <si>
    <t>VÝMĚNA LÁVEK VZPĚRNÝCH VRAT DOLNÍCH</t>
  </si>
  <si>
    <t>7</t>
  </si>
  <si>
    <t>D.2.1</t>
  </si>
  <si>
    <t>Plech 4 mm, S 235, 4,4 m2</t>
  </si>
  <si>
    <t>14</t>
  </si>
  <si>
    <t>D.2.2</t>
  </si>
  <si>
    <t>Plech 8 mm, S 235, 0,2 m2</t>
  </si>
  <si>
    <t>16</t>
  </si>
  <si>
    <t>9</t>
  </si>
  <si>
    <t>D.2.3</t>
  </si>
  <si>
    <t>Plech 12 mm, S 235, 0.14 m2</t>
  </si>
  <si>
    <t>18</t>
  </si>
  <si>
    <t>D.2.4</t>
  </si>
  <si>
    <t>Plochá ocel =  80x12 mm, S 235, 2,1 bm2</t>
  </si>
  <si>
    <t>20</t>
  </si>
  <si>
    <t>11</t>
  </si>
  <si>
    <t>D.2.5</t>
  </si>
  <si>
    <t>L 50x50x6 mm, S 235 , 12,0 bm</t>
  </si>
  <si>
    <t>22</t>
  </si>
  <si>
    <t>D.2.6</t>
  </si>
  <si>
    <t>L 60x60x8 mm, S 235,  38,0 bm</t>
  </si>
  <si>
    <t>24</t>
  </si>
  <si>
    <t>13</t>
  </si>
  <si>
    <t>D.2.7</t>
  </si>
  <si>
    <t>L 100x65x8 mm, S 235, 12,0 bm</t>
  </si>
  <si>
    <t>26</t>
  </si>
  <si>
    <t>D.2.8</t>
  </si>
  <si>
    <t>U 100 mm, S 235, 26,0 bm</t>
  </si>
  <si>
    <t>28</t>
  </si>
  <si>
    <t>15</t>
  </si>
  <si>
    <t>D.2.9</t>
  </si>
  <si>
    <t>Pororošty P340 mm, vč. příslušenství, S 235, 14,0 m2</t>
  </si>
  <si>
    <t>m2</t>
  </si>
  <si>
    <t>30</t>
  </si>
  <si>
    <t>Pororošty P340 mm, vč. příslušenství, S 235, 14,0 m2 - 460 kg</t>
  </si>
  <si>
    <t>D.2.10</t>
  </si>
  <si>
    <t>TR. 44.40x4 mm, S 235, 28,0 bm</t>
  </si>
  <si>
    <t>32</t>
  </si>
  <si>
    <t>17</t>
  </si>
  <si>
    <t>D.2.11</t>
  </si>
  <si>
    <t>TR. 38x2.6 mm, S 235, 13,0 bm</t>
  </si>
  <si>
    <t>34</t>
  </si>
  <si>
    <t>D.2.12</t>
  </si>
  <si>
    <t>Plochá ocel = 45x10 mm, S 235, 2,4 bm</t>
  </si>
  <si>
    <t>36</t>
  </si>
  <si>
    <t>19</t>
  </si>
  <si>
    <t>D.2.13</t>
  </si>
  <si>
    <t>Šroubové spoje M12-35 mm</t>
  </si>
  <si>
    <t>ks</t>
  </si>
  <si>
    <t>38</t>
  </si>
  <si>
    <t>Šroubové spoje M12-35 mm (šroub 6 hran, matice, podložka) jakosti A2</t>
  </si>
  <si>
    <t>D.2.14</t>
  </si>
  <si>
    <t>Demontáž stávající lávky</t>
  </si>
  <si>
    <t>40</t>
  </si>
  <si>
    <t>D.2.15</t>
  </si>
  <si>
    <t>Montáž nové lávky</t>
  </si>
  <si>
    <t>42</t>
  </si>
  <si>
    <t>D.2.16</t>
  </si>
  <si>
    <t>44</t>
  </si>
  <si>
    <t>D.3.</t>
  </si>
  <si>
    <t>HYDRAULICÉ ROZVODY</t>
  </si>
  <si>
    <t>23</t>
  </si>
  <si>
    <t>D.3.1</t>
  </si>
  <si>
    <t>TR42x3,6 nerez</t>
  </si>
  <si>
    <t>m</t>
  </si>
  <si>
    <t>46</t>
  </si>
  <si>
    <t>Dodávka a montáž - TR42x3,6 nerez</t>
  </si>
  <si>
    <t>D.3.2</t>
  </si>
  <si>
    <t>Hadice DN38 , PN160 (nerezový oplet, koncovky), délky 1,0 m</t>
  </si>
  <si>
    <t>48</t>
  </si>
  <si>
    <t>Dodávka a montáž - Hadice DN38 , PN160 (nerezový oplet, koncovky), délky 1,0 m</t>
  </si>
  <si>
    <t>25</t>
  </si>
  <si>
    <t>D.3.3</t>
  </si>
  <si>
    <t>Hydraulická šroubení DN25, PN160 (nerez)</t>
  </si>
  <si>
    <t>50</t>
  </si>
  <si>
    <t>Dodávka a montáž - Hydraulická šroubení DN25, PN160 (nerez)</t>
  </si>
  <si>
    <t>D.3.4</t>
  </si>
  <si>
    <t>Hydraulická šroubení DN40, PN160 (nerez)</t>
  </si>
  <si>
    <t>52</t>
  </si>
  <si>
    <t>Dodávka a montáž - Hydraulická šroubení DN40, PN160 (nerez)</t>
  </si>
  <si>
    <t>27</t>
  </si>
  <si>
    <t>D.3.5</t>
  </si>
  <si>
    <t>Uzavírací kohouty DN25, PN160 (nerez)</t>
  </si>
  <si>
    <t>54</t>
  </si>
  <si>
    <t>Dodávka a montáž - Uzavírací kohouty DN25, PN160 (nerez)</t>
  </si>
  <si>
    <t>D.3.6</t>
  </si>
  <si>
    <t>Uzavírací kohouty DN40, PN160 (nerez)</t>
  </si>
  <si>
    <t>56</t>
  </si>
  <si>
    <t>Dodávka a montáž - Uzavírací kohouty DN40, PN160 (nerez)</t>
  </si>
  <si>
    <t>29</t>
  </si>
  <si>
    <t>D.3.7</t>
  </si>
  <si>
    <t>Objímky potrubí dvojité TR42</t>
  </si>
  <si>
    <t>58</t>
  </si>
  <si>
    <t>Dodávka a montáž - Objímky potrubí dvojité TR42</t>
  </si>
  <si>
    <t>D.3.8</t>
  </si>
  <si>
    <t>Demontáž stávajícího vedení, 410 m</t>
  </si>
  <si>
    <t>60</t>
  </si>
  <si>
    <t>31</t>
  </si>
  <si>
    <t>D.3.9</t>
  </si>
  <si>
    <t>Montáž nového vedení dvojic TR42, 65 m</t>
  </si>
  <si>
    <t>62</t>
  </si>
  <si>
    <t>Montáž nového vedení dvojic TR42, 60 m</t>
  </si>
  <si>
    <t>D.3.10</t>
  </si>
  <si>
    <t>Jeřábové přemístění agregátů SO a DO (4 ks)</t>
  </si>
  <si>
    <t>64</t>
  </si>
  <si>
    <t>33</t>
  </si>
  <si>
    <t>D.3.11</t>
  </si>
  <si>
    <t>Demontáž a likvidace agregátů SO a DO (4 ks)</t>
  </si>
  <si>
    <t>66</t>
  </si>
  <si>
    <t>D.3.12</t>
  </si>
  <si>
    <t>Ekologická Likvidace oleje</t>
  </si>
  <si>
    <t>Kč/lt</t>
  </si>
  <si>
    <t>68</t>
  </si>
  <si>
    <t>Ekologická Likvidace oleje 4 x 250 lt</t>
  </si>
  <si>
    <t>VV</t>
  </si>
  <si>
    <t>4*250</t>
  </si>
  <si>
    <t>Součet</t>
  </si>
  <si>
    <t>35</t>
  </si>
  <si>
    <t>D.3.13</t>
  </si>
  <si>
    <t>Likvidace hydr. hadic, 140 m</t>
  </si>
  <si>
    <t>70</t>
  </si>
  <si>
    <t>Likvidace hydr. hadic 140 m</t>
  </si>
  <si>
    <t>D.4.</t>
  </si>
  <si>
    <t>ROZVODY VZDUCHU</t>
  </si>
  <si>
    <t>D.4.1</t>
  </si>
  <si>
    <t>TR. Ø 89x3.6 mm, nerez 1.4301</t>
  </si>
  <si>
    <t>2142997798</t>
  </si>
  <si>
    <t>37</t>
  </si>
  <si>
    <t>D.4.2</t>
  </si>
  <si>
    <t>Držák na trubku 89x3.6 mm</t>
  </si>
  <si>
    <t>-262018059</t>
  </si>
  <si>
    <t>D.4.3</t>
  </si>
  <si>
    <t>TR. Ø 60.3x3.6 mm, nerez 1.4301</t>
  </si>
  <si>
    <t>1153609681</t>
  </si>
  <si>
    <t>39</t>
  </si>
  <si>
    <t>D.4.4</t>
  </si>
  <si>
    <t>Dvoušroubová objímka 60-64 mm</t>
  </si>
  <si>
    <t>259882185</t>
  </si>
  <si>
    <t>D.4.5</t>
  </si>
  <si>
    <t>Nerezová závitová tyč M8</t>
  </si>
  <si>
    <t>1405868644</t>
  </si>
  <si>
    <t>41</t>
  </si>
  <si>
    <t>D.4.6</t>
  </si>
  <si>
    <t>Vzduchové šroubení DN 2“, PN 16, nerez</t>
  </si>
  <si>
    <t>153124193</t>
  </si>
  <si>
    <t>D.4.7</t>
  </si>
  <si>
    <t>Vzduchové šroubení DN 3“, PN 16, nerez</t>
  </si>
  <si>
    <t>-330749457</t>
  </si>
  <si>
    <t>43</t>
  </si>
  <si>
    <t>D.4.8</t>
  </si>
  <si>
    <t>Kulový kohout nerezový závitový s pákou, DN 50, PN63</t>
  </si>
  <si>
    <t>90165775</t>
  </si>
  <si>
    <t>D.4.9</t>
  </si>
  <si>
    <t>Demontáž stávajícího vedení 126 m</t>
  </si>
  <si>
    <t>76</t>
  </si>
  <si>
    <t xml:space="preserve">Demontáž stávajícího vedení o dl. cca 126 m </t>
  </si>
  <si>
    <t>45</t>
  </si>
  <si>
    <t>D.4.10</t>
  </si>
  <si>
    <t>Montáž nového vedení</t>
  </si>
  <si>
    <t>78</t>
  </si>
  <si>
    <t>D.4.11</t>
  </si>
  <si>
    <t>Zobákový kompresor s vývinem tlaku 1.2 bar</t>
  </si>
  <si>
    <t>80</t>
  </si>
  <si>
    <t>Dodávka a montáž zobákového kompresoru s vývinem tlaku1.2 bar. Podrobná specifikace viz příloha D.4.7.4 - technické specifikace</t>
  </si>
  <si>
    <t>5.</t>
  </si>
  <si>
    <t>NAVÝŠENÍ POHONU VZPERNÝCH VRAT</t>
  </si>
  <si>
    <t>5.1.</t>
  </si>
  <si>
    <t>POHONY VZPERNÝCH VRAT DO A ŽALUZIÍ</t>
  </si>
  <si>
    <t>47</t>
  </si>
  <si>
    <t>5.1.1</t>
  </si>
  <si>
    <t>Montáž navýšení armatur závěsů vzpěrných vrat, ocel S235, hmotnost 110 kg</t>
  </si>
  <si>
    <t>82</t>
  </si>
  <si>
    <t>5.1.2</t>
  </si>
  <si>
    <t>navýšení armatur závěsů vzpěrných vrat, ocel S235, hmotnost 110 kg (dodávka, výroba)</t>
  </si>
  <si>
    <t>84</t>
  </si>
  <si>
    <t>49</t>
  </si>
  <si>
    <t>5.1.3</t>
  </si>
  <si>
    <t>Montáž nové vidlice závěsů, ocel S355, hmotnost 150 kg</t>
  </si>
  <si>
    <t>86</t>
  </si>
  <si>
    <t>Montáž nové vidlice závěsů, ocel S355, hmotnost 150 kg Položka zahrnuje i přesun stávajících podpůrných vozíků hydraulických válců.</t>
  </si>
  <si>
    <t>5.1.4</t>
  </si>
  <si>
    <t>nové vidlice závěsů, ocel S355, hmotnost 150 kg (dodávka, výroba)</t>
  </si>
  <si>
    <t>88</t>
  </si>
  <si>
    <t>51</t>
  </si>
  <si>
    <t>5.1.5</t>
  </si>
  <si>
    <t>Montáž - úpravy na vrátních, ocel S355/S235, hmotnost 1400 kg</t>
  </si>
  <si>
    <t>90</t>
  </si>
  <si>
    <t>5.1.6</t>
  </si>
  <si>
    <t>úpravy na vrátních, ocel S355/S235, hmotnost 1400 kg (dodávka, výroba)</t>
  </si>
  <si>
    <t>92</t>
  </si>
  <si>
    <t>53</t>
  </si>
  <si>
    <t>5.1.7</t>
  </si>
  <si>
    <t>Demontáž hydraulických válců  (2+2 ks)</t>
  </si>
  <si>
    <t>94</t>
  </si>
  <si>
    <t>Demontáž hydraulických válců (2+2 ks)</t>
  </si>
  <si>
    <t>5.1.8</t>
  </si>
  <si>
    <t>Montáž lineárních elektropohonů vrátní</t>
  </si>
  <si>
    <t>96</t>
  </si>
  <si>
    <t>55</t>
  </si>
  <si>
    <t>5.1.9</t>
  </si>
  <si>
    <t>Montáž lineárních aktuátorů žaluzií</t>
  </si>
  <si>
    <t>98</t>
  </si>
  <si>
    <t>5.1.10</t>
  </si>
  <si>
    <t>100</t>
  </si>
  <si>
    <t>57</t>
  </si>
  <si>
    <t>5.1.11</t>
  </si>
  <si>
    <t>Dodávka lineárních aktuátorů</t>
  </si>
  <si>
    <t>102</t>
  </si>
  <si>
    <t>Demontáž a montáž lineárních aktuátorů</t>
  </si>
  <si>
    <t>5.1.12</t>
  </si>
  <si>
    <t>Dodávka lineárních pohonů</t>
  </si>
  <si>
    <t>104</t>
  </si>
  <si>
    <t>5.2.</t>
  </si>
  <si>
    <t>POHONY VZPERNÝCH VRAT SO</t>
  </si>
  <si>
    <t>59</t>
  </si>
  <si>
    <t>5.2.1a</t>
  </si>
  <si>
    <t>106</t>
  </si>
  <si>
    <t>5.2.1</t>
  </si>
  <si>
    <t>108</t>
  </si>
  <si>
    <t>61</t>
  </si>
  <si>
    <t>5.2.2</t>
  </si>
  <si>
    <t>110</t>
  </si>
  <si>
    <t>5.2.3</t>
  </si>
  <si>
    <t>112</t>
  </si>
  <si>
    <t>63</t>
  </si>
  <si>
    <t>5.2.4</t>
  </si>
  <si>
    <t>Montáž - úpravy na vrátních, ocel S355/S235, hmotnost 130 kg</t>
  </si>
  <si>
    <t>114</t>
  </si>
  <si>
    <t>5.2.5</t>
  </si>
  <si>
    <t>úpravy na vrátních, ocel S355/S235, hmotnost 130 kg (dodávka, výroba)</t>
  </si>
  <si>
    <t>116</t>
  </si>
  <si>
    <t>65</t>
  </si>
  <si>
    <t>5.2.6</t>
  </si>
  <si>
    <t>Demontáž hydraulických válců (2 ks)</t>
  </si>
  <si>
    <t>118</t>
  </si>
  <si>
    <t>5.2.7</t>
  </si>
  <si>
    <t>Montáž lineárních elektropohonů (2 ks)</t>
  </si>
  <si>
    <t>120</t>
  </si>
  <si>
    <t>Montáž lineárních pohonů (2 ks)</t>
  </si>
  <si>
    <t>67</t>
  </si>
  <si>
    <t>5.2.8</t>
  </si>
  <si>
    <t>Dodávka lineárních pohonů vrátní</t>
  </si>
  <si>
    <t>122</t>
  </si>
  <si>
    <t>6.</t>
  </si>
  <si>
    <t>NAVÝŠENÍ POHONU SEGMENTOVÝCH UZÁVĚRŮ OBTOKŮ</t>
  </si>
  <si>
    <t>6.1</t>
  </si>
  <si>
    <t>Montáž navýšení armatur závěsů</t>
  </si>
  <si>
    <t>124</t>
  </si>
  <si>
    <t>69</t>
  </si>
  <si>
    <t>6.2</t>
  </si>
  <si>
    <t>navýšení armatur závěsů, S235, 330 kg</t>
  </si>
  <si>
    <t>126</t>
  </si>
  <si>
    <t>6.3</t>
  </si>
  <si>
    <t>Montáž nové vidlice závěsu, S355/1.4301, 510 kg</t>
  </si>
  <si>
    <t>128</t>
  </si>
  <si>
    <t>71</t>
  </si>
  <si>
    <t>6.4</t>
  </si>
  <si>
    <t>nové vidlice závěsu, S355/1.4301, 510 kg</t>
  </si>
  <si>
    <t>130</t>
  </si>
  <si>
    <t>72</t>
  </si>
  <si>
    <t>6.5</t>
  </si>
  <si>
    <t>Montáž podpěry, S235, 150 kg</t>
  </si>
  <si>
    <t>132</t>
  </si>
  <si>
    <t>73</t>
  </si>
  <si>
    <t>6.6</t>
  </si>
  <si>
    <t>podpěry, S235, 150 kg</t>
  </si>
  <si>
    <t>134</t>
  </si>
  <si>
    <t>74</t>
  </si>
  <si>
    <t>6.7</t>
  </si>
  <si>
    <t>Montáž závěsů řetězů, S355/1.4301 , 210 kg</t>
  </si>
  <si>
    <t>136</t>
  </si>
  <si>
    <t>75</t>
  </si>
  <si>
    <t>6.8</t>
  </si>
  <si>
    <t>závěsy řetězů, S355/1.4301, 210 kg</t>
  </si>
  <si>
    <t>138</t>
  </si>
  <si>
    <t>6.9</t>
  </si>
  <si>
    <t>Montáž řetězů DG80 1.4301, 1200 kg</t>
  </si>
  <si>
    <t>140</t>
  </si>
  <si>
    <t>77</t>
  </si>
  <si>
    <t>6.10</t>
  </si>
  <si>
    <t>řetězy DG80 1.4301, 1200 kg</t>
  </si>
  <si>
    <t>142</t>
  </si>
  <si>
    <t>6.11</t>
  </si>
  <si>
    <t>Montáž kladnice, S355/1.4301, 900 kg</t>
  </si>
  <si>
    <t>144</t>
  </si>
  <si>
    <t>79</t>
  </si>
  <si>
    <t>6.12</t>
  </si>
  <si>
    <t>kladnice, S355/1.4301, 900 kg</t>
  </si>
  <si>
    <t>146</t>
  </si>
  <si>
    <t>6.13</t>
  </si>
  <si>
    <t>Montáž táhel dolních, S355/1.4301, 450 kg</t>
  </si>
  <si>
    <t>148</t>
  </si>
  <si>
    <t>81</t>
  </si>
  <si>
    <t>6.14</t>
  </si>
  <si>
    <t>150</t>
  </si>
  <si>
    <t>6.15</t>
  </si>
  <si>
    <t>Montáž kotvení kladnice, S355, 450 kg</t>
  </si>
  <si>
    <t>152</t>
  </si>
  <si>
    <t>83</t>
  </si>
  <si>
    <t>6.16</t>
  </si>
  <si>
    <t>kotvení kladnice, S355, 450 kg</t>
  </si>
  <si>
    <t>154</t>
  </si>
  <si>
    <t>6.17</t>
  </si>
  <si>
    <t>Demontáž hydraulických válců (6 ks)</t>
  </si>
  <si>
    <t>156</t>
  </si>
  <si>
    <t>85</t>
  </si>
  <si>
    <t>6.18</t>
  </si>
  <si>
    <t>Montáž lineárních pohonů (6 ks)</t>
  </si>
  <si>
    <t>158</t>
  </si>
  <si>
    <t>6.19</t>
  </si>
  <si>
    <t>Závěsné lešení v šachtách</t>
  </si>
  <si>
    <t>160</t>
  </si>
  <si>
    <t>Závěsné lešení v šachtách.</t>
  </si>
  <si>
    <t>Poznámka k položce:_x000D_
, Závěsné lešení v šachtách metr pod platem (6m2+2,5m2) * 6 ks Viz příloha D.4.7. - technické specifikace</t>
  </si>
  <si>
    <t>87</t>
  </si>
  <si>
    <t>6.20</t>
  </si>
  <si>
    <t>162</t>
  </si>
  <si>
    <t>8.</t>
  </si>
  <si>
    <t>PROTIKOROZNÍ OCHRANA</t>
  </si>
  <si>
    <t>8.1</t>
  </si>
  <si>
    <t>Opravy nátěrů</t>
  </si>
  <si>
    <t>164</t>
  </si>
  <si>
    <t>S01</t>
  </si>
  <si>
    <t>Hydraulický agregát</t>
  </si>
  <si>
    <t>S01.1</t>
  </si>
  <si>
    <t>89</t>
  </si>
  <si>
    <t>Pol.1</t>
  </si>
  <si>
    <t>Hydraulický agregát klapky</t>
  </si>
  <si>
    <t>kus</t>
  </si>
  <si>
    <t>166</t>
  </si>
  <si>
    <t>Hydraulický agregát klapky - Podrobná specifikace viz D.4.7 - kapitoa D.4.7.10</t>
  </si>
  <si>
    <t>Pol.2</t>
  </si>
  <si>
    <t>Instalace hydraulického agregátu a jeho propojení s konečným zařízením</t>
  </si>
  <si>
    <t>168</t>
  </si>
  <si>
    <t>- vyčerpání pracovní kapaliny ze stávajícího agregátu - odpojení a demontáž stávajícího agregátu z pozice - instalace a propojení nového hydraulického agregátu - příprava potrubních rozvodů k připojení agregátu - napuštění agregátu novou pracovní kapalinou - likvidace stávajícího agregátu včetně staré pracovní kapaliny - přeprava agregátu a použité kapaliny k likvidaci - demontáž, čištění, třídění odpadního materiál Použitý materiál: Potrubní rozvody z uhlíkové oceli v provedení pozink v délce max. 2m, hydraulické hadice</t>
  </si>
  <si>
    <t>91</t>
  </si>
  <si>
    <t>Pol.3</t>
  </si>
  <si>
    <t>Uvedení do provozu a seřízení nového agregátu s konečným zařízením</t>
  </si>
  <si>
    <t>170</t>
  </si>
  <si>
    <t>S01.2</t>
  </si>
  <si>
    <t>Hydraulické rozvody</t>
  </si>
  <si>
    <t>Pol.4</t>
  </si>
  <si>
    <t>hydraulické rozvody, mat. nerez, 2x20 m, včetně veškerých přírub</t>
  </si>
  <si>
    <t>kpl</t>
  </si>
  <si>
    <t>172</t>
  </si>
  <si>
    <t>93</t>
  </si>
  <si>
    <t>Pol.5</t>
  </si>
  <si>
    <t>volné díly</t>
  </si>
  <si>
    <t>174</t>
  </si>
  <si>
    <t>2x odvzdušňovací ventil, nerez 3x uzavírací kulový ventil, nerez 1x zpětný ventil, nerez 2x vypouštěcí ventil, nerez 1x propojovací ventil, nerez veškerá těsnění</t>
  </si>
  <si>
    <t>Pol.6</t>
  </si>
  <si>
    <t>spojovací materiál, mat. A2-70</t>
  </si>
  <si>
    <t>176</t>
  </si>
  <si>
    <t>veškerý spojovací materiál k přírubám a volným dílům</t>
  </si>
  <si>
    <t>95</t>
  </si>
  <si>
    <t>Pol.7</t>
  </si>
  <si>
    <t>hydraulický olej</t>
  </si>
  <si>
    <t>litr</t>
  </si>
  <si>
    <t>178</t>
  </si>
  <si>
    <t>Biologicky odbouratelný olej</t>
  </si>
  <si>
    <t>789121143</t>
  </si>
  <si>
    <t>Čištění mechanizované ocelových konstrukcí třídy I stupeň přípravy St 3 stupeň zrezivění D</t>
  </si>
  <si>
    <t>180</t>
  </si>
  <si>
    <t>Úpravy povrchů pod nátěry ocelových konstrukcí třídy I odstranění rzi a nečistot mechanizovaným čištěním stupeň přípravy St 3, stupeň zrezivění D</t>
  </si>
  <si>
    <t>Poznámka k položce:_x000D_
viz TZ kap. 7. PROTIKOROZNÍ OCHRANA OCELOVÝCH KONSTRUKCÍ - ruční čištění ocelových konstrukcí</t>
  </si>
  <si>
    <t>VYHRAZENÁ ZMĚNA ZÁVAZKU DLE §100 ZÁKONA Č. 134/2016 SB.</t>
  </si>
  <si>
    <t>1"m2"</t>
  </si>
  <si>
    <t>97</t>
  </si>
  <si>
    <t>78932521R</t>
  </si>
  <si>
    <t>Zhotovení nátěrového systému ocelových konstrukcí dvousložkového, základní, mezivrstvy a krycí nátěr.</t>
  </si>
  <si>
    <t>182</t>
  </si>
  <si>
    <t>Zhotovení nátěrového systému ocelových konstrukcí dvousložkového, základní, mezivrstvy a krycí nátěr. Cena obsahuje náklady na práci a veškerý materiál včetně spotřeby nátěrových hmot.</t>
  </si>
  <si>
    <t>Poznámka k položce:_x000D_
Specifikace nátěru viz TZ, kap. 7. PROTIKOROZNÍ OCHRANA OCELOVÝCH KONSTRUKCÍ Nátěr dvousložkovou epoxidovou barvou po schválení nátěrového systému objednatelem.  Cena obsahuje náklady na práci a veškerý materiál včetně spotřeby nátěrových hmot.</t>
  </si>
  <si>
    <t>9.</t>
  </si>
  <si>
    <t>VODOTĚSNÉ DVEŘE</t>
  </si>
  <si>
    <t>9.1.</t>
  </si>
  <si>
    <t>Dodávka a montáž vodotěsných dveří</t>
  </si>
  <si>
    <t>-328336218</t>
  </si>
  <si>
    <t>Dodávka a montáž vodotěsných dveří. Podrobná specifikace viz D.4.7 - kapitoa D.4.7.8</t>
  </si>
  <si>
    <t>Ostatní</t>
  </si>
  <si>
    <t>99</t>
  </si>
  <si>
    <t>013253000</t>
  </si>
  <si>
    <t>Kompletní montážní práce související s výměnou hydraulického agregátu</t>
  </si>
  <si>
    <t>sada</t>
  </si>
  <si>
    <t>184</t>
  </si>
  <si>
    <t>Kompletní montážní práce související s výměnou hydraulického agregátu (práce popsané v TZ)</t>
  </si>
  <si>
    <t>013254000</t>
  </si>
  <si>
    <t>Dokumentace skutečného provedení - hydraulické rozvody</t>
  </si>
  <si>
    <t>186</t>
  </si>
  <si>
    <t>101</t>
  </si>
  <si>
    <t>013294000</t>
  </si>
  <si>
    <t>Výrobní dokumentace - hydraulické rozvody</t>
  </si>
  <si>
    <t>188</t>
  </si>
  <si>
    <t>043194000</t>
  </si>
  <si>
    <t>Závěrečné kompletní zkoušky - hydraulické rozvody</t>
  </si>
  <si>
    <t>190</t>
  </si>
  <si>
    <t>103</t>
  </si>
  <si>
    <t>0431940R001</t>
  </si>
  <si>
    <t>Výrobní dokumentace navyšování strojních konstrukcí na platě, v šachtách obtoků a na vrátních, vč. zaměření stávajících konstrukcí</t>
  </si>
  <si>
    <t>192</t>
  </si>
  <si>
    <t>Výrobní dokumentace navyšování strojních konstrukcí na platě, vč. zaměření stávajících konstrukcí</t>
  </si>
  <si>
    <t>recyklat_11</t>
  </si>
  <si>
    <t xml:space="preserve">betonový recyklád </t>
  </si>
  <si>
    <t>248,089</t>
  </si>
  <si>
    <t>ZB_C3037</t>
  </si>
  <si>
    <t>m3</t>
  </si>
  <si>
    <t>325,297</t>
  </si>
  <si>
    <t>bedneniC3037</t>
  </si>
  <si>
    <t>bedneni C 30/37</t>
  </si>
  <si>
    <t>1595,775</t>
  </si>
  <si>
    <t>Sut_podsyp</t>
  </si>
  <si>
    <t>2280,3</t>
  </si>
  <si>
    <t>C3037</t>
  </si>
  <si>
    <t>M3</t>
  </si>
  <si>
    <t>229,332</t>
  </si>
  <si>
    <t>čištění_PK</t>
  </si>
  <si>
    <t>Vyčištění PK</t>
  </si>
  <si>
    <t>780</t>
  </si>
  <si>
    <t>Demontaz1</t>
  </si>
  <si>
    <t>Demontáž ocelové konstrukce</t>
  </si>
  <si>
    <t>422,51</t>
  </si>
  <si>
    <t>SO 01 - Rekonstrukce plat plavební komory</t>
  </si>
  <si>
    <t>Demontaz2</t>
  </si>
  <si>
    <t>33532,58</t>
  </si>
  <si>
    <t>Demontaz3</t>
  </si>
  <si>
    <t>726,685</t>
  </si>
  <si>
    <t>Demontaz4</t>
  </si>
  <si>
    <t>3406,99</t>
  </si>
  <si>
    <t>Demontaz5</t>
  </si>
  <si>
    <t>8677,095</t>
  </si>
  <si>
    <t>DKB</t>
  </si>
  <si>
    <t>dlažba lom kamenne dno</t>
  </si>
  <si>
    <t>dno_obtoku_vyztuz</t>
  </si>
  <si>
    <t>vyztužení dna obtoku</t>
  </si>
  <si>
    <t>8,37</t>
  </si>
  <si>
    <t>drenaz_p</t>
  </si>
  <si>
    <t>drenazni potrubi RS</t>
  </si>
  <si>
    <t>69,5</t>
  </si>
  <si>
    <t>humus</t>
  </si>
  <si>
    <t>sejmuti ornice</t>
  </si>
  <si>
    <t>2093,152</t>
  </si>
  <si>
    <t>Humus_L</t>
  </si>
  <si>
    <t>sejmuti ornice LS</t>
  </si>
  <si>
    <t>1612,534</t>
  </si>
  <si>
    <t>Humus_P</t>
  </si>
  <si>
    <t>480,618</t>
  </si>
  <si>
    <t>chran_kabel1</t>
  </si>
  <si>
    <t>elektro chránička D50</t>
  </si>
  <si>
    <t>13,6</t>
  </si>
  <si>
    <t>chran_kabel2</t>
  </si>
  <si>
    <t>elektro chránička D75</t>
  </si>
  <si>
    <t>163,275</t>
  </si>
  <si>
    <t>chran_kabel3</t>
  </si>
  <si>
    <t>elektro chránička D110</t>
  </si>
  <si>
    <t>160,755</t>
  </si>
  <si>
    <t>Jama</t>
  </si>
  <si>
    <t>vzkop zeminy</t>
  </si>
  <si>
    <t>1395,943</t>
  </si>
  <si>
    <t>jama_L</t>
  </si>
  <si>
    <t>jama leve strany PK vykop</t>
  </si>
  <si>
    <t>753,793</t>
  </si>
  <si>
    <t>UP_lice</t>
  </si>
  <si>
    <t>Úprava líce DS</t>
  </si>
  <si>
    <t>231</t>
  </si>
  <si>
    <t>Sut_ZB_P</t>
  </si>
  <si>
    <t>ŽB suť pravé strany PK</t>
  </si>
  <si>
    <t>196,023</t>
  </si>
  <si>
    <t>Sut_ZB_L</t>
  </si>
  <si>
    <t>ŽB suť levé strany PK</t>
  </si>
  <si>
    <t>329,489</t>
  </si>
  <si>
    <t>jama_P</t>
  </si>
  <si>
    <t>jama pravé strany vykop</t>
  </si>
  <si>
    <t>642,15</t>
  </si>
  <si>
    <t>kamen_kvadr_L</t>
  </si>
  <si>
    <t>kameny kvadry přeložení LS PK</t>
  </si>
  <si>
    <t>14,955</t>
  </si>
  <si>
    <t>kamen_kvadr_P</t>
  </si>
  <si>
    <t>odvoz kameny kvadru PS PK</t>
  </si>
  <si>
    <t>14,82</t>
  </si>
  <si>
    <t>Kamen_kvadry</t>
  </si>
  <si>
    <t>kamenné kvádry prelozeni</t>
  </si>
  <si>
    <t>29,775</t>
  </si>
  <si>
    <t>leseni_radove</t>
  </si>
  <si>
    <t>lešení řadové</t>
  </si>
  <si>
    <t>1140</t>
  </si>
  <si>
    <t>obrubnik</t>
  </si>
  <si>
    <t>obrubnik ABO</t>
  </si>
  <si>
    <t>285,45</t>
  </si>
  <si>
    <t>ohum_rov_L</t>
  </si>
  <si>
    <t>ohumusovani roviny</t>
  </si>
  <si>
    <t>1391,25</t>
  </si>
  <si>
    <t>Ohum_svah_P</t>
  </si>
  <si>
    <t>ohumusovani prave strany PK</t>
  </si>
  <si>
    <t>343,17</t>
  </si>
  <si>
    <t>poklop_linear_pohon</t>
  </si>
  <si>
    <t>poklop linearnich pohonu</t>
  </si>
  <si>
    <t>1329,84</t>
  </si>
  <si>
    <t>poklop_zaves_vratne</t>
  </si>
  <si>
    <t>poklop horního závěsu vrátně</t>
  </si>
  <si>
    <t>247,76</t>
  </si>
  <si>
    <t>poklop_m</t>
  </si>
  <si>
    <t>poklop RŠ - m</t>
  </si>
  <si>
    <t>38171,953</t>
  </si>
  <si>
    <t>poklop_n</t>
  </si>
  <si>
    <t>poklop RŠ zesílený - n</t>
  </si>
  <si>
    <t>21309,847</t>
  </si>
  <si>
    <t>poklop_SUO</t>
  </si>
  <si>
    <t>poklop sachet uzaveru obtoku</t>
  </si>
  <si>
    <t>7179,48</t>
  </si>
  <si>
    <t>potrubi_zlab</t>
  </si>
  <si>
    <t>potrubi sterbinoveho zlabu</t>
  </si>
  <si>
    <t>10,75</t>
  </si>
  <si>
    <t>dobetonavka</t>
  </si>
  <si>
    <t>dobetonavka ohlavi</t>
  </si>
  <si>
    <t>17,115</t>
  </si>
  <si>
    <t>Sut_B_P</t>
  </si>
  <si>
    <t>Suť z krytů kabel. kanálků - levá strana PK</t>
  </si>
  <si>
    <t>155</t>
  </si>
  <si>
    <t>SUT_B_L</t>
  </si>
  <si>
    <t>295,34</t>
  </si>
  <si>
    <t>jadr_vrt</t>
  </si>
  <si>
    <t>jádrový vrt</t>
  </si>
  <si>
    <t>3,2</t>
  </si>
  <si>
    <t>Recykl_beton</t>
  </si>
  <si>
    <t>recyklat betonovy - dren</t>
  </si>
  <si>
    <t>548,412</t>
  </si>
  <si>
    <t>rozebr_panely</t>
  </si>
  <si>
    <t>rozebrání zpevnění z panelů</t>
  </si>
  <si>
    <t>32,3</t>
  </si>
  <si>
    <t>rozebrani_plot</t>
  </si>
  <si>
    <t>rozebrani plotu</t>
  </si>
  <si>
    <t>21,5</t>
  </si>
  <si>
    <t>S1</t>
  </si>
  <si>
    <t>Skladba S1</t>
  </si>
  <si>
    <t>876,5</t>
  </si>
  <si>
    <t>S2</t>
  </si>
  <si>
    <t>Skladba plata S2</t>
  </si>
  <si>
    <t>2826,5</t>
  </si>
  <si>
    <t>S3</t>
  </si>
  <si>
    <t>Skladba plata S3</t>
  </si>
  <si>
    <t>106,8</t>
  </si>
  <si>
    <t>S4</t>
  </si>
  <si>
    <t>Skladba S4</t>
  </si>
  <si>
    <t>345,5</t>
  </si>
  <si>
    <t>sachta_u</t>
  </si>
  <si>
    <t xml:space="preserve">šachta sondy meereni - u </t>
  </si>
  <si>
    <t>175,78</t>
  </si>
  <si>
    <t>schodiste</t>
  </si>
  <si>
    <t>ŽB schodiste</t>
  </si>
  <si>
    <t>1,7</t>
  </si>
  <si>
    <t>Sikmy_vrt</t>
  </si>
  <si>
    <t xml:space="preserve">Injektar šikmé vrty </t>
  </si>
  <si>
    <t>4500</t>
  </si>
  <si>
    <t>sloupky</t>
  </si>
  <si>
    <t>spary_dilatac</t>
  </si>
  <si>
    <t>dilatacni spary beton</t>
  </si>
  <si>
    <t>788</t>
  </si>
  <si>
    <t>š_jerabku_p</t>
  </si>
  <si>
    <t>šachta ukotvení jeřábku - p</t>
  </si>
  <si>
    <t>316,08</t>
  </si>
  <si>
    <t>C1215</t>
  </si>
  <si>
    <t>podkladní beton  12/15</t>
  </si>
  <si>
    <t>601,585</t>
  </si>
  <si>
    <t>C2025</t>
  </si>
  <si>
    <t>spádový beton C 20/25</t>
  </si>
  <si>
    <t>28,952</t>
  </si>
  <si>
    <t>HSV - Práce a dodávky HSV</t>
  </si>
  <si>
    <t>Zemina_recyklat</t>
  </si>
  <si>
    <t xml:space="preserve">Zemina namísto nedostatku betonového recyklátu </t>
  </si>
  <si>
    <t>402,59</t>
  </si>
  <si>
    <t xml:space="preserve">    1 - Zemní práce</t>
  </si>
  <si>
    <t>šachta_v</t>
  </si>
  <si>
    <t>šachrta bodu měření</t>
  </si>
  <si>
    <t>279,44</t>
  </si>
  <si>
    <t xml:space="preserve">    2 - Zakládání</t>
  </si>
  <si>
    <t>tr_ocel_102</t>
  </si>
  <si>
    <t>ocelove potrubi 102 do velinu</t>
  </si>
  <si>
    <t>0,6</t>
  </si>
  <si>
    <t xml:space="preserve">    3 - Svislé a kompletní konstrukce</t>
  </si>
  <si>
    <t>zasyp</t>
  </si>
  <si>
    <t>788,308</t>
  </si>
  <si>
    <t xml:space="preserve">    4 - Vodorovné konstrukce</t>
  </si>
  <si>
    <t>zasyp_L</t>
  </si>
  <si>
    <t>zasyp levé strany PK</t>
  </si>
  <si>
    <t>228,858</t>
  </si>
  <si>
    <t xml:space="preserve">    5 - Komunikace pozemní</t>
  </si>
  <si>
    <t>zasyp_P</t>
  </si>
  <si>
    <t>zasyp pravé strany PK</t>
  </si>
  <si>
    <t>156,86</t>
  </si>
  <si>
    <t xml:space="preserve">    8 - Trubní vedení</t>
  </si>
  <si>
    <t>ZB_Sut_L</t>
  </si>
  <si>
    <t>sut zelezobeton LS</t>
  </si>
  <si>
    <t>1143</t>
  </si>
  <si>
    <t xml:space="preserve">    9 - Ostatní konstrukce a práce, bourání</t>
  </si>
  <si>
    <t>ZB_Sut_P</t>
  </si>
  <si>
    <t>ZB sut pravá S</t>
  </si>
  <si>
    <t>1105</t>
  </si>
  <si>
    <t xml:space="preserve">    997 - Přesun sutě</t>
  </si>
  <si>
    <t>recyklace_betonu</t>
  </si>
  <si>
    <t>t</t>
  </si>
  <si>
    <t>2890,43</t>
  </si>
  <si>
    <t xml:space="preserve">    998 - Přesun hmot</t>
  </si>
  <si>
    <t>ZB_plato300</t>
  </si>
  <si>
    <t>ŽB plato tl. 300 mm</t>
  </si>
  <si>
    <t>2933,3</t>
  </si>
  <si>
    <t>PSV - Práce a dodávky PSV</t>
  </si>
  <si>
    <t>ZB_plato450</t>
  </si>
  <si>
    <t>ŽB plato tl. 450 mm</t>
  </si>
  <si>
    <t>M2</t>
  </si>
  <si>
    <t>1122,75</t>
  </si>
  <si>
    <t xml:space="preserve">    741 - Elektroinstalace - silnoproud</t>
  </si>
  <si>
    <t>Obeton_vytok</t>
  </si>
  <si>
    <t>4,8</t>
  </si>
  <si>
    <t xml:space="preserve">    767 - Konstrukce zámečnické</t>
  </si>
  <si>
    <t>obeton_potrubi</t>
  </si>
  <si>
    <t>1,075</t>
  </si>
  <si>
    <t>M - Práce a dodávky M</t>
  </si>
  <si>
    <t>zemina_sut</t>
  </si>
  <si>
    <t>1387,635</t>
  </si>
  <si>
    <t xml:space="preserve">    21-M - Elektromontáže</t>
  </si>
  <si>
    <t>bour_vypln</t>
  </si>
  <si>
    <t>bourání výplňového betonu</t>
  </si>
  <si>
    <t>9,502</t>
  </si>
  <si>
    <t xml:space="preserve">    46-M - Zemní práce při extr.mont.pracích</t>
  </si>
  <si>
    <t>vypln_C2025</t>
  </si>
  <si>
    <t>vyplňový beton C2025</t>
  </si>
  <si>
    <t>7,153</t>
  </si>
  <si>
    <t>recyklat_2</t>
  </si>
  <si>
    <t>betonový recyklát - sjezdy</t>
  </si>
  <si>
    <t>4106,62</t>
  </si>
  <si>
    <t>recyklat_3</t>
  </si>
  <si>
    <t>betonový recyklát - podsyp plat</t>
  </si>
  <si>
    <t>recyklat_pouziti</t>
  </si>
  <si>
    <t>recyklat použitý na stavbě</t>
  </si>
  <si>
    <t>2995,139</t>
  </si>
  <si>
    <t>HSV</t>
  </si>
  <si>
    <t>Práce a dodávky HSV</t>
  </si>
  <si>
    <t>Zemní práce</t>
  </si>
  <si>
    <t>113107211R</t>
  </si>
  <si>
    <t>Odstranění podkladu ze štěrkopísku tl do 100 mm strojně pl přes 200 m2</t>
  </si>
  <si>
    <t>517465985</t>
  </si>
  <si>
    <t>Odstranění podkladů nebo krytů strojně plochy jednotlivě přes 200 m2 s přemístěním hmot na skládku na vzdálenost do 20 m nebo s naložením na dopravní prostředek ze štěrkopísku, o tl. vrstvy do 100 mm</t>
  </si>
  <si>
    <t>ZB_Sut_p</t>
  </si>
  <si>
    <t>113107237</t>
  </si>
  <si>
    <t>Odstranění podkladu z betonu vyztuženého sítěmi tl přes 150 do 300 mm strojně pl přes 200 m2</t>
  </si>
  <si>
    <t>CS ÚRS 2024 02</t>
  </si>
  <si>
    <t>-2115379455</t>
  </si>
  <si>
    <t>Odstranění podkladů nebo krytů strojně plochy jednotlivě přes 200 m2 s přemístěním hmot na skládku na vzdálenost do 20 m nebo s naložením na dopravní prostředek z betonu vyztuženého sítěmi, o tl. vrstvy přes 150 do 300 mm</t>
  </si>
  <si>
    <t>Online PSC</t>
  </si>
  <si>
    <t>https://podminky.urs.cz/item/CS_URS_2024_02/113107237</t>
  </si>
  <si>
    <t xml:space="preserve">viz zaměření a C.3.  původní konstrukce plata </t>
  </si>
  <si>
    <t>1143 "LS plata"</t>
  </si>
  <si>
    <t>1105 "PS plata"</t>
  </si>
  <si>
    <t>113151111</t>
  </si>
  <si>
    <t>Rozebrání zpevněných ploch ze silničních dílců</t>
  </si>
  <si>
    <t>-1750444132</t>
  </si>
  <si>
    <t>Rozebírání zpevněných ploch s přemístěním na skládku na vzdálenost do 20 m nebo s naložením na dopravní prostředek ze silničních panelů</t>
  </si>
  <si>
    <t>https://podminky.urs.cz/item/CS_URS_2024_02/113151111</t>
  </si>
  <si>
    <t xml:space="preserve">Prsní zeď </t>
  </si>
  <si>
    <t>32,3"LS PK"</t>
  </si>
  <si>
    <t>115-R14</t>
  </si>
  <si>
    <t>Jednorázové vyčerpání plavební komory</t>
  </si>
  <si>
    <t>1398789123</t>
  </si>
  <si>
    <t>115-R15</t>
  </si>
  <si>
    <t>Čerpání vody v obou kabelových šachtách po dobu stavby</t>
  </si>
  <si>
    <t>1609569262</t>
  </si>
  <si>
    <t>Poznámka k položce:_x000D_
V PD se předpokládá použití čerpadel o 100 l/s</t>
  </si>
  <si>
    <t>115-R16</t>
  </si>
  <si>
    <t>Čerpání vody po dobu stavby po vyčerpání plavební komory</t>
  </si>
  <si>
    <t>-1926367262</t>
  </si>
  <si>
    <t>Poznámka k položce:_x000D_
Napříkla čerpání ve výkopech, ve dně plavební komory, prosáklé vody a podobně (mimo samostatné čerpání v kabelových šachtách)</t>
  </si>
  <si>
    <t>1-R17</t>
  </si>
  <si>
    <t>Zahrazení provizorního hrazení plavební komory</t>
  </si>
  <si>
    <t>1263205474</t>
  </si>
  <si>
    <t>Zahrazení plavební komory</t>
  </si>
  <si>
    <t>2-R18</t>
  </si>
  <si>
    <t>Vyhrazení provozirního hrazení plavební komory</t>
  </si>
  <si>
    <t>-368053017</t>
  </si>
  <si>
    <t>121151123</t>
  </si>
  <si>
    <t>Sejmutí ornice plochy přes 500 m2 tl vrstvy do 200 mm strojně</t>
  </si>
  <si>
    <t>1114185678</t>
  </si>
  <si>
    <t>Sejmutí ornice strojně při souvislé ploše přes 500 m2, tl. vrstvy do 200 mm</t>
  </si>
  <si>
    <t>https://podminky.urs.cz/item/CS_URS_2024_02/121151123</t>
  </si>
  <si>
    <t xml:space="preserve">Viz příloha C.3 </t>
  </si>
  <si>
    <t>Levá strana PK</t>
  </si>
  <si>
    <t xml:space="preserve">38,1*1,077 "svah 1:2,5" </t>
  </si>
  <si>
    <t>1571,5 "rovina - dočasný a trvalý zábor"</t>
  </si>
  <si>
    <t>Mezisoučet</t>
  </si>
  <si>
    <t>Pravá strana PK - dočasný a trvalý zábor</t>
  </si>
  <si>
    <t>65,6+5,85+23,23 "rovina"</t>
  </si>
  <si>
    <t>(121,43+26,8+172,85)*1,202"svah 1:1,5"</t>
  </si>
  <si>
    <t>131251106</t>
  </si>
  <si>
    <t>Hloubení jam nezapažených v hornině třídy těžitelnosti I skupiny 3 objem do 5000 m3 strojně</t>
  </si>
  <si>
    <t>-1494872374</t>
  </si>
  <si>
    <t>Hloubení nezapažených jam a zářezů strojně s urovnáním dna do předepsaného profilu a spádu v hornině třídy těžitelnosti I skupiny 3 přes 1 000 do 5 000 m3</t>
  </si>
  <si>
    <t>https://podminky.urs.cz/item/CS_URS_2024_02/131251106</t>
  </si>
  <si>
    <t>viz příloha C.3. a D.1.5. a D.1.6</t>
  </si>
  <si>
    <t xml:space="preserve">Pravá strana PK </t>
  </si>
  <si>
    <t>0,45"m2"*30,0 "Viz D.1.18 - výkop pro multikanál" +4,9"m2"*2,9 "výkop pro dobetonování zdi"</t>
  </si>
  <si>
    <t>3,25"m2"*(144,0+13,3) "multikanál viz řez C-C"</t>
  </si>
  <si>
    <t>3,2"m2"*30,0 "multikanál viz řez B-B"</t>
  </si>
  <si>
    <t>0,65"m2"*11,1 "štěrbinový žlab na počátku"</t>
  </si>
  <si>
    <t xml:space="preserve">Levá strana PK </t>
  </si>
  <si>
    <t>2,55"m2"*190,5 "multikanál viz řez C-C"</t>
  </si>
  <si>
    <t>2,1"m2"*53,2 "multikanál viz řez B-B"</t>
  </si>
  <si>
    <t>(12,8+24,6)"m2"*1,15 "rozšířené plochy výkopu"</t>
  </si>
  <si>
    <t>(1,8+7,1+3,8+21,15+2,8+3,6)"m2 - Výkop pro multikanál mimo původní trasu" *1,15</t>
  </si>
  <si>
    <t>67,0"m2"*1,0 "výkop základu velínu"</t>
  </si>
  <si>
    <t>162351103B</t>
  </si>
  <si>
    <t>Vodorovné přemístění přes 50 do 500 m výkopku/sypaniny z horniny třídy těžitelnosti I skupiny 1 až 3</t>
  </si>
  <si>
    <t>-119647297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</si>
  <si>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</si>
  <si>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https://podminky.urs.cz/item/CS_URS_2024_02/162351103B</t>
  </si>
  <si>
    <t>Poznámka k položce:_x000D_
Přesuny levé strany PK</t>
  </si>
  <si>
    <t>Přesun na LS kde je MD</t>
  </si>
  <si>
    <t xml:space="preserve">Přesun na MD </t>
  </si>
  <si>
    <t>Humus_L*0,15</t>
  </si>
  <si>
    <t>Přesun z MD</t>
  </si>
  <si>
    <t>humus*0,15-ohum_rov_L*0,15</t>
  </si>
  <si>
    <t>16235110-R01</t>
  </si>
  <si>
    <t>Vodorovné přemístění výkopku/sypaniny napříč PK, vč. potřebné manipulace</t>
  </si>
  <si>
    <t>-2015621347</t>
  </si>
  <si>
    <t xml:space="preserve">Vodorovné přemístění výkopku/sypaniny napříč PK, vč. potřebné manipulace.
Předpokládá se umístění MD na levé straně PK - na ostrově. Je tedy třeba do ceny položky zohlednit vodorovnou dopravu i přesun materiálu z jedné strany PK na druhou, dle možností zhotovitele (včetně případné manipulace nezapočítané v položkách výkopu, zásypu, ohumusování - například překládání).
Základní naložení zemin při provádění výkopu je v cenách položky, viz pravidla URS a nakládání zemin uložených na MD k následnému přesunu mají v rozpočtu samostatnou položku. Jiné manupulace je třeba zohlednit do ceny této položky dle možností zhotovitele. </t>
  </si>
  <si>
    <t>Přemístění na MD</t>
  </si>
  <si>
    <t>humus_P*0,15</t>
  </si>
  <si>
    <t>Přemístění z MD</t>
  </si>
  <si>
    <t>Ohum_svah_P*0,15</t>
  </si>
  <si>
    <t>1623-01R</t>
  </si>
  <si>
    <t>Odklizení a uložení přebytku zeminy a nánosu z PK odpovídajícím zákonným způsobem</t>
  </si>
  <si>
    <t>955576513</t>
  </si>
  <si>
    <t>Odklizení a uložení přebytku zeminy a nánosu z PK odpovídajícím zákonným způsobem
Položka zahrnuje kompletní odvoz a uložení (případně poplatek) dle možností zhotovitele, zejména:
 - svislé a vodorovné přemístění 
 - naložení na dopravní prostředek (případně překládání)
 - likvidace zákonným způsobem</t>
  </si>
  <si>
    <t>jama</t>
  </si>
  <si>
    <t>-zasyp</t>
  </si>
  <si>
    <t>zemina_sut*1,75</t>
  </si>
  <si>
    <t>167151111</t>
  </si>
  <si>
    <t>Nakládání výkopku z hornin třídy těžitelnosti I skupiny 1 až 3 přes 100 m3</t>
  </si>
  <si>
    <t>-1380616397</t>
  </si>
  <si>
    <t>Nakládání, skládání a překládání neulehlého výkopku nebo sypaniny strojně nakládání, množství přes 100 m3, z hornin třídy těžitelnosti I, skupiny 1 až 3</t>
  </si>
  <si>
    <t>https://podminky.urs.cz/item/CS_URS_2024_02/167151111</t>
  </si>
  <si>
    <t>Naložení na MD</t>
  </si>
  <si>
    <t>humus*0,15</t>
  </si>
  <si>
    <t>171251201</t>
  </si>
  <si>
    <t>Uložení sypaniny na skládky nebo meziskládky</t>
  </si>
  <si>
    <t>-2007298623</t>
  </si>
  <si>
    <t>Uložení sypaniny na skládky nebo meziskládky bez hutnění s upravením uložené sypaniny do předepsaného tvaru</t>
  </si>
  <si>
    <t>https://podminky.urs.cz/item/CS_URS_2024_02/171251201</t>
  </si>
  <si>
    <t>Uložení na MD</t>
  </si>
  <si>
    <t>174101101</t>
  </si>
  <si>
    <t>Zásyp jam, šachet rýh nebo kolem objektů sypaninou se zhutněním</t>
  </si>
  <si>
    <t>-1576941155</t>
  </si>
  <si>
    <t>Zásyp sypaninou z jakékoliv horniny strojně s uložením výkopku ve vrstvách se zhutněním jam, šachet, rýh nebo kolem objektů v těchto vykopávkách</t>
  </si>
  <si>
    <t>https://podminky.urs.cz/item/CS_URS_2024_02/174101101</t>
  </si>
  <si>
    <t>Poznámka k položce:_x000D_
Zásyp zeminou z výkopu.</t>
  </si>
  <si>
    <t>Pravá stran PK</t>
  </si>
  <si>
    <t>0,7"m2"*(144,0+13,3) "multikanál viz řez C-C"</t>
  </si>
  <si>
    <t>1,7"m2"*27,5 "multikanál viz řez B-B"</t>
  </si>
  <si>
    <t>0,3"m2"*53,2 "multikanál viz řez B-B"</t>
  </si>
  <si>
    <t>1,0 "m2"*190,5 "multikanál viz řez C-C"</t>
  </si>
  <si>
    <t>Velín</t>
  </si>
  <si>
    <t xml:space="preserve">26,35"m2"*0,85 </t>
  </si>
  <si>
    <t xml:space="preserve">Zásyp namísto nedostatečného betonového recyklátu </t>
  </si>
  <si>
    <t>-recyklace_betonu</t>
  </si>
  <si>
    <t>-104,709 "kubatura z SO02 uložena na MD"</t>
  </si>
  <si>
    <t>Recykl_beton*1,9</t>
  </si>
  <si>
    <t>recyklat_11*0,15*1,9</t>
  </si>
  <si>
    <t>recyklat_2*0,15*1,9</t>
  </si>
  <si>
    <t>recyklat_3*0,2*1,9</t>
  </si>
  <si>
    <t>174101101B</t>
  </si>
  <si>
    <t>-1100179877</t>
  </si>
  <si>
    <t>https://podminky.urs.cz/item/CS_URS_2024_02/174101101B</t>
  </si>
  <si>
    <t>Poznámka k položce:_x000D_
Zásyp betonovým recyklátem.</t>
  </si>
  <si>
    <t>Viz příloha D.1.5 až D.1.7 a C.3.</t>
  </si>
  <si>
    <t>0,2"m2"*30,0 "Viz D.1.18 - výkop pro multikanál"</t>
  </si>
  <si>
    <t>1,2"m2"*(144,0+13,3) "multikanál viz řez C-C"</t>
  </si>
  <si>
    <t>0,9"m2"*30,6 "multikanál viz řez B-B"</t>
  </si>
  <si>
    <t>1,26"m2"*53,2 "multikanál viz řez B-B"</t>
  </si>
  <si>
    <t>1,36 "m2"*190,5 "multikanál viz řez C-C"</t>
  </si>
  <si>
    <t>58981144</t>
  </si>
  <si>
    <t>recyklát betonový frakce 32/63</t>
  </si>
  <si>
    <t>-583504079</t>
  </si>
  <si>
    <t>181351113</t>
  </si>
  <si>
    <t>Rozprostření ornice tl vrstvy do 200 mm pl přes 500 m2 v rovině nebo ve svahu do 1:5 strojně</t>
  </si>
  <si>
    <t>-1720491997</t>
  </si>
  <si>
    <t>Rozprostření a urovnání ornice v rovině nebo ve svahu sklonu do 1:5 strojně při souvislé ploše přes 500 m2, tl. vrstvy do 200 mm</t>
  </si>
  <si>
    <t>https://podminky.urs.cz/item/CS_URS_2024_02/181351113</t>
  </si>
  <si>
    <t xml:space="preserve">Poznámka k položce:_x000D_
Všechen přebytečný humus bude rozprostřen do plochy na LS PK </t>
  </si>
  <si>
    <t xml:space="preserve">1391,25 "viz příloha C.3." </t>
  </si>
  <si>
    <t>181451121</t>
  </si>
  <si>
    <t>Založení lučního trávníku výsevem pl přes 1000 m2 v rovině a ve svahu do 1:5</t>
  </si>
  <si>
    <t>-516517410</t>
  </si>
  <si>
    <t>Založení trávníku na půdě předem připravené plochy přes 1000 m2 výsevem včetně utažení lučního v rovině nebo na svahu do 1:5</t>
  </si>
  <si>
    <t>https://podminky.urs.cz/item/CS_URS_2024_02/181451121</t>
  </si>
  <si>
    <t>00572472</t>
  </si>
  <si>
    <t>osivo směs travní krajinná-rovinná</t>
  </si>
  <si>
    <t>-706825911</t>
  </si>
  <si>
    <t>ohum_rov_L*300/10000 "300 kg/ha"</t>
  </si>
  <si>
    <t>181411123</t>
  </si>
  <si>
    <t>Založení lučního trávníku výsevem pl do 1000 m2 ve svahu přes 1:2 do 1:1</t>
  </si>
  <si>
    <t>604506523</t>
  </si>
  <si>
    <t>Založení trávníku na půdě předem připravené plochy do 1000 m2 výsevem včetně utažení lučního na svahu přes 1:2 do 1:1</t>
  </si>
  <si>
    <t>https://podminky.urs.cz/item/CS_URS_2024_02/181411123</t>
  </si>
  <si>
    <t>005724740</t>
  </si>
  <si>
    <t>osivo směs travní krajinná-svahová</t>
  </si>
  <si>
    <t>1675037871</t>
  </si>
  <si>
    <t>Ohum_svah_P*300/10000 "300 kg/ha"</t>
  </si>
  <si>
    <t>181951111</t>
  </si>
  <si>
    <t>Úprava pláně v hornině třídy těžitelnosti I skupiny 1 až 3 bez zhutnění strojně</t>
  </si>
  <si>
    <t>936060170</t>
  </si>
  <si>
    <t>Úprava pláně vyrovnáním výškových rozdílů strojně v hornině třídy těžitelnosti I, skupiny 1 až 3 bez zhutnění</t>
  </si>
  <si>
    <t>https://podminky.urs.cz/item/CS_URS_2024_02/181951111</t>
  </si>
  <si>
    <t>181951112</t>
  </si>
  <si>
    <t>Úprava pláně v hornině třídy těžitelnosti I skupiny 1 až 3 se zhutněním strojně</t>
  </si>
  <si>
    <t>-1917048717</t>
  </si>
  <si>
    <t>Úprava pláně vyrovnáním výškových rozdílů strojně v hornině třídy těžitelnosti I, skupiny 1 až 3 se zhutněním</t>
  </si>
  <si>
    <t>https://podminky.urs.cz/item/CS_URS_2024_02/181951112</t>
  </si>
  <si>
    <t xml:space="preserve">Viz příloha D.1.7 a D.1.5. - zhutnění pískového lože </t>
  </si>
  <si>
    <t>182251101</t>
  </si>
  <si>
    <t>Svahování násypů strojně</t>
  </si>
  <si>
    <t>-1435020413</t>
  </si>
  <si>
    <t>Svahování trvalých svahů do projektovaných profilů strojně s potřebným přemístěním výkopku při svahování násypů v jakékoliv hornině</t>
  </si>
  <si>
    <t>https://podminky.urs.cz/item/CS_URS_2024_02/182251101</t>
  </si>
  <si>
    <t>182351123</t>
  </si>
  <si>
    <t>Rozprostření ornice pl přes 100 do 500 m2 ve svahu přes 1:5 tl vrstvy do 200 mm strojně</t>
  </si>
  <si>
    <t>702120371</t>
  </si>
  <si>
    <t>Rozprostření a urovnání ornice ve svahu sklonu přes 1:5 strojně při souvislé ploše přes 100 do 500 m2, tl. vrstvy do 200 mm</t>
  </si>
  <si>
    <t>https://podminky.urs.cz/item/CS_URS_2024_02/182351123</t>
  </si>
  <si>
    <t>Viz příloha C.3. a D.1.5 a D.1.6</t>
  </si>
  <si>
    <t>(179,15+16,9+110,9)*1,118  "Pravá strana PK"</t>
  </si>
  <si>
    <t>185803111</t>
  </si>
  <si>
    <t>Ošetření trávníku shrabáním v rovině a svahu do 1:5</t>
  </si>
  <si>
    <t>58382003</t>
  </si>
  <si>
    <t>Ošetření trávníku jednorázové v rovině nebo na svahu do 1:5</t>
  </si>
  <si>
    <t>https://podminky.urs.cz/item/CS_URS_2024_02/185803111</t>
  </si>
  <si>
    <t>185803113</t>
  </si>
  <si>
    <t>Ošetření trávníku shrabáním ve svahu přes 1:2 do 1:1</t>
  </si>
  <si>
    <t>-100964044</t>
  </si>
  <si>
    <t>Ošetření trávníku jednorázové na svahu přes 1:2 do 1:1</t>
  </si>
  <si>
    <t>https://podminky.urs.cz/item/CS_URS_2024_02/185803113</t>
  </si>
  <si>
    <t>185804312</t>
  </si>
  <si>
    <t>Zalití rostlin vodou plocha přes 20 m2</t>
  </si>
  <si>
    <t>797404056</t>
  </si>
  <si>
    <t>Zalití rostlin vodou plochy záhonů jednotlivě přes 20 m2</t>
  </si>
  <si>
    <t>https://podminky.urs.cz/item/CS_URS_2024_02/185804312</t>
  </si>
  <si>
    <t>3*0,010*(ohum_svah_P+ohum_rov_L)</t>
  </si>
  <si>
    <t>Zakládání</t>
  </si>
  <si>
    <t>211531111</t>
  </si>
  <si>
    <t>Výplň odvodňovacích žeber nebo trativodů kamenivem hrubým drceným frakce 16 až 63 mm</t>
  </si>
  <si>
    <t>978016143</t>
  </si>
  <si>
    <t>Výplň kamenivem do rýh odvodňovacích žeber nebo trativodů bez zhutnění, s úpravou povrchu výplně kamenivem hrubým drceným frakce 16 až 63 mm</t>
  </si>
  <si>
    <t>https://podminky.urs.cz/item/CS_URS_2024_02/211531111</t>
  </si>
  <si>
    <t xml:space="preserve">Poznámka k položce:_x000D_
Použitá frakce 32/63 mm hrubé kamenivo drcené </t>
  </si>
  <si>
    <t>0,15*Drenaz_p "viz příloha D.1.8"</t>
  </si>
  <si>
    <t>212755214</t>
  </si>
  <si>
    <t>Trativody z drenážních trubek plastových flexibilních D 100 mm bez lože</t>
  </si>
  <si>
    <t>2106083299</t>
  </si>
  <si>
    <t>Trativody bez lože z drenážních trubek plastových flexibilních D 100 mm</t>
  </si>
  <si>
    <t>https://podminky.urs.cz/item/CS_URS_2024_02/212755214</t>
  </si>
  <si>
    <t>Drenážní potrubí RŠ viz C.3. a D.1.8</t>
  </si>
  <si>
    <t>1,2*(24+28) +2,2*2+2,7</t>
  </si>
  <si>
    <t>221211114</t>
  </si>
  <si>
    <t>Vrty přenosnými kladivy D do 56 mm úklon do 90° hl do 10 m hor. IV</t>
  </si>
  <si>
    <t>1134081426</t>
  </si>
  <si>
    <t>Vrty přenosnými vrtacími kladivy v hloubce 0 až 10 m průměru přes 13 do 56 mm, do úklonu 90° (úpadně až horizontálně ), v hornině tř. IV</t>
  </si>
  <si>
    <t>https://podminky.urs.cz/item/CS_URS_2024_02/221211114</t>
  </si>
  <si>
    <t xml:space="preserve">(75*7,5)*4 "4 ks/m2 viz příloha D.1.4 a D.1.5  a - šikmé vrty ve stěně - Levá strana PK" *0,6 "m"  </t>
  </si>
  <si>
    <t>(75*7,5)*4 "4 ks/m2 viz příloha D.1.4 a D.1.5  a - šikmé vrty ve stěně - Pravá strana PK" *0,6 "m"</t>
  </si>
  <si>
    <t>22531R04</t>
  </si>
  <si>
    <t>Zapravení šikmých vrtů polymercementovou maltou</t>
  </si>
  <si>
    <t>-2084753154</t>
  </si>
  <si>
    <t xml:space="preserve">(75+75)*7,5*4 "4ks/m2  - šikmé vrty" </t>
  </si>
  <si>
    <t>282605111R</t>
  </si>
  <si>
    <t>Injektování vysokotlaké pryskyřicemi neředitelnými vodou povrchové vysokotlaké tlakem do 30 MPa</t>
  </si>
  <si>
    <t>hod</t>
  </si>
  <si>
    <t>-1805928900</t>
  </si>
  <si>
    <t>Injektování povrchové vysokotlaké pryskyřicemi neředitelnými vodou bez obturátoru, tlakem do 30,0 MPa</t>
  </si>
  <si>
    <t>https://podminky.urs.cz/item/CS_URS_2024_02/282605111R</t>
  </si>
  <si>
    <t>Injektáž cementovou směsí</t>
  </si>
  <si>
    <t>0,15*0,6*Sikmy_vrt  "injektování šikmých vrtů ve stěně"</t>
  </si>
  <si>
    <t>282R25</t>
  </si>
  <si>
    <t>polyuretanová injektážní těsnící hmota</t>
  </si>
  <si>
    <t>-1913517661</t>
  </si>
  <si>
    <t>Těsnění polyuretanovou pryskyřicí</t>
  </si>
  <si>
    <t>0,6*Sikmy_vrt "1 kg/m"</t>
  </si>
  <si>
    <t>282R14</t>
  </si>
  <si>
    <t>Dodávka a osazení injektážního pakru</t>
  </si>
  <si>
    <t>-774127339</t>
  </si>
  <si>
    <t>Svislé a kompletní konstrukce</t>
  </si>
  <si>
    <t>321222312</t>
  </si>
  <si>
    <t>Zdění obkladního zdiva vodních staveb kvádrového objem přes 0,2 do 0,5 m3</t>
  </si>
  <si>
    <t>1113866385</t>
  </si>
  <si>
    <t>Zdění obkladního zdiva vodních staveb přehrad, jezů a plavebních komor, spodní stavby vodních elektráren, odběrných věží a výpustných zařízení, opěrných zdí, šachet, šachtic a ostatních konstrukcí kvádrového s vyspárováním na maltu cementovou kvádrů objemu přes 0,2 do 0,5 m3</t>
  </si>
  <si>
    <t>https://podminky.urs.cz/item/CS_URS_2024_02/321222312</t>
  </si>
  <si>
    <t>Přeložení původních kamenných kvádrů</t>
  </si>
  <si>
    <t>3212223R2</t>
  </si>
  <si>
    <t>Kamenné kvádry broušené</t>
  </si>
  <si>
    <t>353978055</t>
  </si>
  <si>
    <t>Poznámka k položce:_x000D_
Uvažováno 15% zničení původních kvádrů při rozebrání a nahrazeno novými.</t>
  </si>
  <si>
    <t>0,15*Kamen_kvadry "15% nových kamenných kvádrů"</t>
  </si>
  <si>
    <t>321321116</t>
  </si>
  <si>
    <t>Konstrukce vodních staveb ze ŽB mrazuvzdorného tř. C 30/37</t>
  </si>
  <si>
    <t>259907729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</si>
  <si>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 mrazovými cykly tř. C 30/37</t>
  </si>
  <si>
    <t>https://podminky.urs.cz/item/CS_URS_2024_02/321321116</t>
  </si>
  <si>
    <t xml:space="preserve">Poznámka k položce:_x000D_
ŽB C 30/37 XC4 XF3_x000D_
Případný staveništní přesun hmot, který není zohledněn v položce: Příplatek za ztíženou dopravu betonové směsi na stavbu, bude zahrnut do ceny této položky._x000D_
</t>
  </si>
  <si>
    <t>Dobetonování pod deskou plata</t>
  </si>
  <si>
    <t>6,1"m2"*0,5 + 5,2"m2"*0,15 "zabetonování původních kabelových kanálů PSPK"</t>
  </si>
  <si>
    <t>31,5"m2"*0,15 + 26"m2"*0,3 "zabetonování původních kabelových kanálů LSPK"</t>
  </si>
  <si>
    <t xml:space="preserve">Ozub - ukončení plata podél vsakovacího drénu - Viz C.3. a D.1.5 </t>
  </si>
  <si>
    <t>6,2 "m2" *(0,4-0,3)"navýšení tl. plata PS PK"</t>
  </si>
  <si>
    <t>53,75 "m2" *(0,4-0,3) "navýšení tl. plata LS PK"</t>
  </si>
  <si>
    <t>Kabelový multikanál pravá strana PK-  viz příloha C.3 a D.1.9</t>
  </si>
  <si>
    <t>1,1*0,2*(190,6+53,9) "dno"</t>
  </si>
  <si>
    <t>0,2*1,0*(190,6+53,9)"stěny" + 1,3"m2"*0,2 "čela"*4"ks"</t>
  </si>
  <si>
    <t>Kabelový multikanál levá strana PK-  viz příloha C.3 a D.1.9</t>
  </si>
  <si>
    <t>1,1*0,2*(207,3+9,8+10,5+11,1+52,95) "dno"</t>
  </si>
  <si>
    <t>0,2*1,0*(207,3+9,8+10,5+11,1+52,95)"stěny" + 1,3"m2"*0,2 "čela"*8"ks"</t>
  </si>
  <si>
    <t>Šachta odvzdušnění</t>
  </si>
  <si>
    <t>1,4*1,2*0,2"dno"+0,63"m2"*1,1</t>
  </si>
  <si>
    <t>Vyplnění výklenků dynamické ochrany</t>
  </si>
  <si>
    <t>Viz příloha C.3. a D.1.4</t>
  </si>
  <si>
    <t>1,1*(6,6+6,7+7,1+7,1)</t>
  </si>
  <si>
    <t xml:space="preserve">Navýšení dna výklenků lineárních pohonů </t>
  </si>
  <si>
    <t>(5,4 "m2"*0,29+0,3"m2"*0,3) *2"ks"</t>
  </si>
  <si>
    <t>(5,57 "m2"*0,29+0,3"m2"*0,3) *2"ks"</t>
  </si>
  <si>
    <t>Navýšení dna výklenků pohonů uzávěru obtoku</t>
  </si>
  <si>
    <t>(0,3"m2"*0,25+4,66"m2"*0,24+0,86"m2"*0,26) *6"ks"</t>
  </si>
  <si>
    <t>3,1"m2"*0,45 *6"ks"</t>
  </si>
  <si>
    <t>Zavázání pod opevněním z dlažby PS PK</t>
  </si>
  <si>
    <t>0,5*9,55*0,2</t>
  </si>
  <si>
    <t>Schodiště</t>
  </si>
  <si>
    <t>1,7"m3"*1,0 "m3"</t>
  </si>
  <si>
    <t>Viz D.1.18 - rozšíření zdi na celou výšku až k dlažbě</t>
  </si>
  <si>
    <t>5,7"m2"*2,75 +1,8"m2"*0,8</t>
  </si>
  <si>
    <t>321351010</t>
  </si>
  <si>
    <t>Bednění konstrukcí vodních staveb rovinné - zřízení</t>
  </si>
  <si>
    <t>-1068847981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</si>
  <si>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</si>
  <si>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https://podminky.urs.cz/item/CS_URS_2024_02/321351010</t>
  </si>
  <si>
    <t>Šachty odvzdušnění viz příloha C.3 a D.1.9</t>
  </si>
  <si>
    <t xml:space="preserve">(1,94*2+1,3*1,2+1,5*1,2) </t>
  </si>
  <si>
    <t>Kabelový multikanál Viz C.3. a D.1.9</t>
  </si>
  <si>
    <t>Pravá strana</t>
  </si>
  <si>
    <t>(190,6+53,9)*2,0</t>
  </si>
  <si>
    <t>3,4"m2 - čelo" *4"ks"</t>
  </si>
  <si>
    <t>"DS" 0,62"m2"*32 "ks"</t>
  </si>
  <si>
    <t>Levá strana</t>
  </si>
  <si>
    <t>(207,3+9,8+10,5+11,1+52,95)*2,0</t>
  </si>
  <si>
    <t>3,4"m2 - čelo" *8"ks"</t>
  </si>
  <si>
    <t>"DS" 0,62"m2"*38 "ks"</t>
  </si>
  <si>
    <t>Bednění hran plata PK</t>
  </si>
  <si>
    <t>331*0,43 "viz C.3 - levé strany"</t>
  </si>
  <si>
    <t>269,0*0,4 "viz C.3 a D.1.5. - levé strany zakončení v oblasti drenu"</t>
  </si>
  <si>
    <t>284*0,43 "viz C.3 - pravé strany"</t>
  </si>
  <si>
    <t>49,0*0,4 "viz C.3 a D.1.5. - pravé strany zakončení v oblasti drenu"</t>
  </si>
  <si>
    <t>1,7*0,27 *4"ks"</t>
  </si>
  <si>
    <t>(0,7*0,25+1,14*0,22+1,14*0,26*2+3,26*0,45) *6"ks"</t>
  </si>
  <si>
    <t>6,5*2,75 +7,2*0,8</t>
  </si>
  <si>
    <t>321352010</t>
  </si>
  <si>
    <t>Bednění konstrukcí vodních staveb rovinné - odstranění</t>
  </si>
  <si>
    <t>-39898947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</si>
  <si>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</si>
  <si>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https://podminky.urs.cz/item/CS_URS_2024_02/321352010</t>
  </si>
  <si>
    <t>321366111</t>
  </si>
  <si>
    <t>Výztuž železobetonových konstrukcí vodních staveb z oceli 10 505 D do 12 mm</t>
  </si>
  <si>
    <t>990807643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</si>
  <si>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průměru do 12 mm, z oceli 10 505 (R) nebo BSt 500</t>
  </si>
  <si>
    <t>https://podminky.urs.cz/item/CS_URS_2024_02/321366111</t>
  </si>
  <si>
    <t>C3037*75/1000 "75 kg/m3 - výztuž šachet"</t>
  </si>
  <si>
    <t>schodiste *90/1000 "90 kg/m3"</t>
  </si>
  <si>
    <t>dno_obtoku_vyztuz*150/1000 "150 kg/m3"</t>
  </si>
  <si>
    <t>dobetonavka*130/1000 "130 kg/m3"</t>
  </si>
  <si>
    <t>321368211</t>
  </si>
  <si>
    <t>Výztuž železobetonových konstrukcí vodních staveb ze svařovaných sítí</t>
  </si>
  <si>
    <t>-1461636382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</si>
  <si>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svařované sítě z ocelových tažených drátů jakéhokoliv druhu oceli jakéhokoliv průměru a roztečí</t>
  </si>
  <si>
    <t>https://podminky.urs.cz/item/CS_URS_2024_02/321368211</t>
  </si>
  <si>
    <t>Viz příloha C.3 a D.1.4 a D.1.16</t>
  </si>
  <si>
    <t>Výklenky dynamické ochrany</t>
  </si>
  <si>
    <t xml:space="preserve">2*5,27/1000 "2x KY86"*(0,9*1,1) *4 "ks" </t>
  </si>
  <si>
    <t>5,4 "m2"*2*7,99*1,2/1000 "2x KY81 + 20% presahy" *4"ks"</t>
  </si>
  <si>
    <t>5,4 "m2"*2*7,99*1,2/1000 "2x KY81 + 20% presahy" *2"ks"</t>
  </si>
  <si>
    <t>5,57 "m2"*2*7,99*1,2/1000 "2x KY81 + 20% presahy" *2"ks"</t>
  </si>
  <si>
    <t>(4,66"m2"+0,86"m2")*2*7,99*1,2/1000 "2x KY81 + 20% presahy" *6"ks"</t>
  </si>
  <si>
    <t>338171113</t>
  </si>
  <si>
    <t>Osazování sloupků a vzpěr plotových ocelových v do 2 m se zabetonováním</t>
  </si>
  <si>
    <t>1375289453</t>
  </si>
  <si>
    <t>Montáž sloupků a vzpěr plotových ocelových trubkových nebo profilovaných výšky do 2 m se zabetonováním do 0,08 m3 do připravených jamek</t>
  </si>
  <si>
    <t>https://podminky.urs.cz/item/CS_URS_2024_02/338171113</t>
  </si>
  <si>
    <t>viz příloha C.3.</t>
  </si>
  <si>
    <t>3+4+4 "Pravá strana PK"</t>
  </si>
  <si>
    <t>sloupky-2</t>
  </si>
  <si>
    <t>338171115</t>
  </si>
  <si>
    <t>Osazování sloupků a vzpěr plotových ocelových v do 2 m ukotvením k pevnému podkladu</t>
  </si>
  <si>
    <t>621649653</t>
  </si>
  <si>
    <t>Montáž sloupků a vzpěr plotových ocelových trubkových nebo profilovaných výšky do 2 m ukotvením k pevnému podkladu</t>
  </si>
  <si>
    <t>https://podminky.urs.cz/item/CS_URS_2024_02/338171115</t>
  </si>
  <si>
    <t>Viz C.3</t>
  </si>
  <si>
    <t>34817113R2</t>
  </si>
  <si>
    <t>Ocelové sloupky 60/60 mm</t>
  </si>
  <si>
    <t>-1776817699</t>
  </si>
  <si>
    <t>Poznámka k položce:_x000D_
Včetně přidruženého materiálu</t>
  </si>
  <si>
    <t>348171130</t>
  </si>
  <si>
    <t>Montáž rámového oplocení v přes 1,5 do 2 m</t>
  </si>
  <si>
    <t>-1032604586</t>
  </si>
  <si>
    <t>Montáž oplocení z dílců kovových rámových, na ocelové sloupky, výšky přes 1,5 do 2,0 m</t>
  </si>
  <si>
    <t>https://podminky.urs.cz/item/CS_URS_2024_02/348171130</t>
  </si>
  <si>
    <t>14,1+6,5 "Pravá strana PK"</t>
  </si>
  <si>
    <t>55342417</t>
  </si>
  <si>
    <t>plotový panel svařovaný v 1,5-2,0m š do 2,5m průměru drátu 5mm oka 55x200mm s dvojitým horizontálním drátem 6mm povrchová úprava PZ komaxit</t>
  </si>
  <si>
    <t>637052093</t>
  </si>
  <si>
    <t>2+3+3 "Pravá strana PK"</t>
  </si>
  <si>
    <t>94817-R01</t>
  </si>
  <si>
    <t xml:space="preserve">Dodávka a montáž vstupní plotové branky 1750x800 mm </t>
  </si>
  <si>
    <t>-471525530</t>
  </si>
  <si>
    <t>1 "viz příloha C.3."</t>
  </si>
  <si>
    <t>Vodorovné konstrukce</t>
  </si>
  <si>
    <t>451315124</t>
  </si>
  <si>
    <t>Podkladní nebo výplňová vrstva z betonu C 12/15 tl do 150 mm</t>
  </si>
  <si>
    <t>-1924339936</t>
  </si>
  <si>
    <t>Podkladní a výplňové vrstvy z betonu prostého tloušťky do 150 mm, z betonu C 12/15</t>
  </si>
  <si>
    <t>https://podminky.urs.cz/item/CS_URS_2024_02/451315124</t>
  </si>
  <si>
    <t xml:space="preserve">Poznámka k položce:_x000D_
Případný staveništní přesun hmot, který není zohledněn v položce: Příplatek za ztíženou dopravu betonové směsi na stavbu, bude zahrnut do ceny této položky._x000D_
</t>
  </si>
  <si>
    <t>1,1*(190,6+53,9+0,2*4) "dno"</t>
  </si>
  <si>
    <t>1,1*(207,3+9,8+10,5+11,1+52,95+0,2*8) "dno"</t>
  </si>
  <si>
    <t>1,4*1,2</t>
  </si>
  <si>
    <t>5,7"m2"+1,8"m2"</t>
  </si>
  <si>
    <t>451312111</t>
  </si>
  <si>
    <t>Podklad pod dlažbu z betonu prostého C 20/25 tl přes 100 do 150 mm</t>
  </si>
  <si>
    <t>457173941</t>
  </si>
  <si>
    <t>Podklad pod dlažbu z betonu prostého bez zvýšených nároků na prostředí tř. C 20/25 tl. přes 100 do 150 mm</t>
  </si>
  <si>
    <t>https://podminky.urs.cz/item/CS_URS_2024_02/451312111</t>
  </si>
  <si>
    <t>Viz příloha D.1.5 a D.1.4.</t>
  </si>
  <si>
    <t>451315136R</t>
  </si>
  <si>
    <t>Výplňová vrstva z betonu C 20/25</t>
  </si>
  <si>
    <t>-87925471</t>
  </si>
  <si>
    <t>Výplňové vrstvy z betonu prostého C 20/25</t>
  </si>
  <si>
    <t>Vyplnění původní trasy kabelových kanálků - Viz C.3.a D.1.5 až D.1.7</t>
  </si>
  <si>
    <t>Pravá strana PK</t>
  </si>
  <si>
    <t>6,35"m2"*0,55</t>
  </si>
  <si>
    <t>24,4"m2"*0,15</t>
  </si>
  <si>
    <t>451571412R</t>
  </si>
  <si>
    <t>Podklad pod dlažbu z betonového recyklátu tl 150 mm</t>
  </si>
  <si>
    <t>532747167</t>
  </si>
  <si>
    <t>457311116</t>
  </si>
  <si>
    <t>Vyrovnávací nebo spádový beton C 20/25 včetně úpravy povrchu</t>
  </si>
  <si>
    <t>-2023628789</t>
  </si>
  <si>
    <t>Vyrovnávací nebo spádový beton včetně úpravy povrchu C 20/25</t>
  </si>
  <si>
    <t>https://podminky.urs.cz/item/CS_URS_2024_02/457311116</t>
  </si>
  <si>
    <t>0,054"m2"*(190,6+53,9) "dno"</t>
  </si>
  <si>
    <t>0,054"m2"*(207,3+9,8+10,5+11,1+52,95) "dno"</t>
  </si>
  <si>
    <t>457531113</t>
  </si>
  <si>
    <t>Filtrační vrstvy z hrubého drceného kameniva bez zhutnění frakce 63 až 125 mm</t>
  </si>
  <si>
    <t>-129861018</t>
  </si>
  <si>
    <t>Filtrační vrstvy jakékoliv tloušťky a sklonu z hrubého drceného kameniva bez zhutnění, frakce 63-125 mm</t>
  </si>
  <si>
    <t>https://podminky.urs.cz/item/CS_URS_2024_02/457531113</t>
  </si>
  <si>
    <t>Viz příloha D.1.5, D.1.6 a C.3.</t>
  </si>
  <si>
    <t>0,55*250,9 "levá strana PK - vsakovací drén"</t>
  </si>
  <si>
    <t>0,55*30,6 "Pravá strana PK - vsakovací drén"</t>
  </si>
  <si>
    <t>465513327</t>
  </si>
  <si>
    <t>Dlažba z lomového kamene na cementovou maltu s vyspárováním tl 300 mm pro hráze</t>
  </si>
  <si>
    <t>-1503345177</t>
  </si>
  <si>
    <t>Dlažba z lomového kamene lomařsky upraveného na cementovou maltu, s vyspárováním cementovou maltou, tl. kamene 300 mm</t>
  </si>
  <si>
    <t>https://podminky.urs.cz/item/CS_URS_2024_02/465513327</t>
  </si>
  <si>
    <t>Viz příloha C.3. a D.1.5</t>
  </si>
  <si>
    <t>(66,0+10,9) *1,16 "ve svahu"</t>
  </si>
  <si>
    <t>137,5 "v rovinně"</t>
  </si>
  <si>
    <t>17,4*1,229 "ve svahu"</t>
  </si>
  <si>
    <t>Komunikace pozemní</t>
  </si>
  <si>
    <t>564951313R</t>
  </si>
  <si>
    <t>Podklad z místního betonového recyklátu plochy přes 100 m2 tl 100 mm</t>
  </si>
  <si>
    <t>1006053707</t>
  </si>
  <si>
    <t>Podklad nebo podsyp z místního betonového recyklátu s rozprostřením a zhutněním plochy přes 100 m2, po zhutnění tl. 100 mm</t>
  </si>
  <si>
    <t>Poznámka k položce:_x000D_
Přesun hmot je součástí položky: Vodorovná doprava suti ze sypkých materiálů - přesun betonového recyklátu na místo použití</t>
  </si>
  <si>
    <t>Viz příloha D.1.8.</t>
  </si>
  <si>
    <t>Doplnění původního ŠP materiálu místním betonovým recyklátem</t>
  </si>
  <si>
    <t xml:space="preserve">(S2+S3) </t>
  </si>
  <si>
    <t>Doplnění prohlubní a srovnání plochy do roviny místním betonovým recyklátem</t>
  </si>
  <si>
    <t xml:space="preserve">(S2+S3) *0,4 "40% plochy se předpokládá" </t>
  </si>
  <si>
    <t>564961315R</t>
  </si>
  <si>
    <t>Podklad z místního betonového recyklátu plochy přes 100 m2 tl 200 mm</t>
  </si>
  <si>
    <t>-1208791577</t>
  </si>
  <si>
    <t>Podklad nebo podsyp z místního betonového recyklátu s rozprostřením a zhutněním plochy přes 100 m2, po zhutnění tl. 200 mm</t>
  </si>
  <si>
    <t>Podkladní vrstva z místního betonového recyklátu</t>
  </si>
  <si>
    <t>57190811R</t>
  </si>
  <si>
    <t>Kryt vymývaným dekoračním kamenivem (kačírkem) tl 150 mm</t>
  </si>
  <si>
    <t>-1518208229</t>
  </si>
  <si>
    <t>Kryt vymývaným dekoračním kamenivem (kačírkem) tl. 150 mm</t>
  </si>
  <si>
    <t>0,5*250,9 "levá strana PK - vsakovací drén"</t>
  </si>
  <si>
    <t>0,5*30,6 "Pravá strana PK - vsakovací drén"</t>
  </si>
  <si>
    <t>581151115R</t>
  </si>
  <si>
    <t xml:space="preserve">Železobetonová deska plata C 30/37, XC4, XF3, tl. 300 mm </t>
  </si>
  <si>
    <t>-373963399</t>
  </si>
  <si>
    <t xml:space="preserve">Železobetonová deska plata C 30/37, XC4, XF3, tl. 300 mm 
</t>
  </si>
  <si>
    <t>Viz příloha D.1.8. a C.3.</t>
  </si>
  <si>
    <t>Skladba S2</t>
  </si>
  <si>
    <t>1381,9 "pravá strana PK"</t>
  </si>
  <si>
    <t>1444,6 "levá strana PK"</t>
  </si>
  <si>
    <t>Skladba S3</t>
  </si>
  <si>
    <t>106,8"pravá strana PK"</t>
  </si>
  <si>
    <t>5811511152</t>
  </si>
  <si>
    <t xml:space="preserve">Železobetonová deska plata C 30/37, XC4, XF3, tl. 450 mm </t>
  </si>
  <si>
    <t>2144399937</t>
  </si>
  <si>
    <t>124,9 "pravá strana PK"</t>
  </si>
  <si>
    <t>751,6"levá strana PK"</t>
  </si>
  <si>
    <t>345,5 "pravá strana PK"</t>
  </si>
  <si>
    <t>Odečet plochy kamenných kvádrů</t>
  </si>
  <si>
    <t>-Kamen_kvadry/0,3</t>
  </si>
  <si>
    <t>5811R1</t>
  </si>
  <si>
    <t>Příplatek za zbarvení betonu - Colorcreet cihlově červená</t>
  </si>
  <si>
    <t>-2135726145</t>
  </si>
  <si>
    <t xml:space="preserve">Příplatek za zbarvení betonu - Colorcreet cihlově červená
</t>
  </si>
  <si>
    <t>S3+S4</t>
  </si>
  <si>
    <t>5812R</t>
  </si>
  <si>
    <t>Úprava povrchu cementobetonového krytu striáží</t>
  </si>
  <si>
    <t>1789980695</t>
  </si>
  <si>
    <t>Viz příloha D.1.8 a C.3.</t>
  </si>
  <si>
    <t>Odečet kanálku hydrauliky</t>
  </si>
  <si>
    <t>-9,9</t>
  </si>
  <si>
    <t>Odečet kanálku vzduchu</t>
  </si>
  <si>
    <t>-7,65</t>
  </si>
  <si>
    <t>5812R2</t>
  </si>
  <si>
    <t>Hlazení povrchu cementobetonového krytu</t>
  </si>
  <si>
    <t>1769053722</t>
  </si>
  <si>
    <t>Úprava povrchu cementobetonového krytu striáží, vč. předešlého hlazení betonu</t>
  </si>
  <si>
    <t>919716111R</t>
  </si>
  <si>
    <t>Výztuž cementobetonového krytu ze svařovaných sítí</t>
  </si>
  <si>
    <t>-2079195440</t>
  </si>
  <si>
    <t>Ocelová výztuž cementobetonového krytu ze svařovaných sítí</t>
  </si>
  <si>
    <t>Poznámka k položce:_x000D_
Výztuž desky plata.</t>
  </si>
  <si>
    <t>Viz příloha D.1.8</t>
  </si>
  <si>
    <t>2*7,99*S1*1,2/1000 "2x KY81 + 20% presahy"</t>
  </si>
  <si>
    <t>2*5,27*S1*1,2/1000 "2x KY86 + 20% presahy"</t>
  </si>
  <si>
    <t>2*7,99*S2*1,2/1000 "2x KY81 + 20% presahy"</t>
  </si>
  <si>
    <t>2*5,27*S2*1,2/1000 "2x KY86 + 20% presahy"</t>
  </si>
  <si>
    <t>3*7,99*S3*1,2/1000 "3x KY81 + 20% presahy"</t>
  </si>
  <si>
    <t>3*7,99*S4*1,2/1000 "3x KY81 + 20% presahy"</t>
  </si>
  <si>
    <t>321366111R</t>
  </si>
  <si>
    <t xml:space="preserve">Výztuž cementobetonového z oceli 10 505 </t>
  </si>
  <si>
    <t>865655491</t>
  </si>
  <si>
    <t>S3*0,34*120/1000 "120 kg/m3 "</t>
  </si>
  <si>
    <t>S4*0,34*120/1000 "120 kg/m3 "</t>
  </si>
  <si>
    <t>Trubní vedení</t>
  </si>
  <si>
    <t>871218211</t>
  </si>
  <si>
    <t>Drenáže z trubek novodurových DN přes 25 do 50 mm</t>
  </si>
  <si>
    <t>-2128252829</t>
  </si>
  <si>
    <t>Drenáže a trubky pro měřící zařízení novodurové, DN přes 25 do 50 mm</t>
  </si>
  <si>
    <t>https://podminky.urs.cz/item/CS_URS_2024_02/871218211</t>
  </si>
  <si>
    <t>0,257 "viz příloha C.3. a D.1.14 - šachta pro ukotvení jeřábku" *12 "ks"</t>
  </si>
  <si>
    <t>871353121</t>
  </si>
  <si>
    <t>Montáž kanalizačního potrubí hladkého plnostěnného SN 8 z PVC-U DN 200</t>
  </si>
  <si>
    <t>496554993</t>
  </si>
  <si>
    <t>Montáž kanalizačního potrubí z tvrdého PVC-U hladkého plnostěnného tuhost SN 8 DN 200</t>
  </si>
  <si>
    <t>https://podminky.urs.cz/item/CS_URS_2024_02/871353121</t>
  </si>
  <si>
    <t>viz příloha C.3 a D.1.15</t>
  </si>
  <si>
    <t>4,95+5,8 "vyvedení a propojení štěrbinového žlabu"</t>
  </si>
  <si>
    <t>28611136</t>
  </si>
  <si>
    <t>trubka kanalizační PVC DN 200x1000mm SN4</t>
  </si>
  <si>
    <t>-495226771</t>
  </si>
  <si>
    <t>877355211</t>
  </si>
  <si>
    <t>Montáž kolen na kanalizačním potrubí z PP nebo tvrdého PVC-U trub hladkých plnostěnných DN 200</t>
  </si>
  <si>
    <t>414598209</t>
  </si>
  <si>
    <t>Montáž tvarovek na kanalizačním plastovém potrubí z PP nebo PVC-U hladkého plnostěnného kolen, víček nebo hrdlových uzávěrů DN 200</t>
  </si>
  <si>
    <t>https://podminky.urs.cz/item/CS_URS_2024_02/877355211</t>
  </si>
  <si>
    <t>2 "pravá strana PK - čistící kus se spodní výpustí"</t>
  </si>
  <si>
    <t>28611364</t>
  </si>
  <si>
    <t>koleno kanalizační PVC KG 200x15°</t>
  </si>
  <si>
    <t>-131728851</t>
  </si>
  <si>
    <t>899620141R</t>
  </si>
  <si>
    <t>Obetonování čistícího dílce se spodním výtokem betonem prostým tř. C 20/25 otevřený výkop</t>
  </si>
  <si>
    <t>-285717235</t>
  </si>
  <si>
    <t>3*0,8 "viz příloha D.1.15" *2 "ks"</t>
  </si>
  <si>
    <t>899623161</t>
  </si>
  <si>
    <t>Obetonování potrubí nebo zdiva stok betonem prostým tř. C 20/25 v otevřeném výkopu</t>
  </si>
  <si>
    <t>-1321908875</t>
  </si>
  <si>
    <t>Obetonování potrubí nebo zdiva stok betonem prostým v otevřeném výkopu, betonem tř. C 20/25</t>
  </si>
  <si>
    <t>https://podminky.urs.cz/item/CS_URS_2024_02/899623161</t>
  </si>
  <si>
    <t>Obetonovani potrubi - propojeni š. žlabu</t>
  </si>
  <si>
    <t>potrubi_zlab*0,1</t>
  </si>
  <si>
    <t>899641121R</t>
  </si>
  <si>
    <t>Bednění pro obetonování čistícího dílce se spodním výtokem otevřený výkop zřízení</t>
  </si>
  <si>
    <t>779946594</t>
  </si>
  <si>
    <t>Bednění pro obetonování čistícího dílce se spodním výtokem v otevřeném výkopu kruhových zřízení</t>
  </si>
  <si>
    <t>1,2*3,06 "viz příloha D.1.15" *2 "ks"</t>
  </si>
  <si>
    <t>899640122R</t>
  </si>
  <si>
    <t>Bednění pro obetonování čistícího dílce se spodním výtokem otevřený výkop odstranění</t>
  </si>
  <si>
    <t>533283560</t>
  </si>
  <si>
    <t>Bednění pro obetonování čistícího dílce se spodním výtokem v otevřeném výkopu kruhových odstranění</t>
  </si>
  <si>
    <t>899643121</t>
  </si>
  <si>
    <t>Bednění pro obetonování potrubí otevřený výkop zřízení</t>
  </si>
  <si>
    <t>-450878103</t>
  </si>
  <si>
    <t>Bednění pro obetonování potrubí v otevřeném výkopu zřízení</t>
  </si>
  <si>
    <t>https://podminky.urs.cz/item/CS_URS_2024_02/899643121</t>
  </si>
  <si>
    <t>potrubi_zlab*1,0</t>
  </si>
  <si>
    <t>899643122</t>
  </si>
  <si>
    <t>Bednění pro obetonování potrubí otevřený výkop odstranění</t>
  </si>
  <si>
    <t>-761689529</t>
  </si>
  <si>
    <t>Bednění pro obetonování potrubí v otevřeném výkopu odstranění</t>
  </si>
  <si>
    <t>https://podminky.urs.cz/item/CS_URS_2024_02/899643122</t>
  </si>
  <si>
    <t>Ostatní konstrukce a práce, bourání</t>
  </si>
  <si>
    <t>916231213</t>
  </si>
  <si>
    <t>Osazení chodníkového obrubníku betonového stojatého s boční opěrou do lože z betonu prostého</t>
  </si>
  <si>
    <t>-1748063357</t>
  </si>
  <si>
    <t>Osazení chodníkového obrubníku betonového se zřízením lože, s vyplněním a zatřením spár cementovou maltou stojatého s boční opěrou z betonu prostého, do lože z betonu prostého</t>
  </si>
  <si>
    <t>https://podminky.urs.cz/item/CS_URS_2024_02/916231213</t>
  </si>
  <si>
    <t>59217017</t>
  </si>
  <si>
    <t>obrubník betonový chodníkový 1000x100x250mm</t>
  </si>
  <si>
    <t>-1260143100</t>
  </si>
  <si>
    <t>Viz příloha C.3.</t>
  </si>
  <si>
    <t>(1,75+30,7) "Pravá strana PK"</t>
  </si>
  <si>
    <t>253,0 "Levá strana PK"</t>
  </si>
  <si>
    <t>919111233</t>
  </si>
  <si>
    <t>Řezání spár pro vytvoření komůrky š 20 mm hl 40 mm pro těsnící zálivku v CB krytu</t>
  </si>
  <si>
    <t>1623271130</t>
  </si>
  <si>
    <t>Řezání dilatačních spár v čerstvém cementobetonovém krytu vytvoření komůrky pro těsnící zálivku šířky 20 mm, hloubky 40 mm</t>
  </si>
  <si>
    <t>https://podminky.urs.cz/item/CS_URS_2024_02/919111233</t>
  </si>
  <si>
    <t>343 "prava strana PK"</t>
  </si>
  <si>
    <t>445"levá strana PK"</t>
  </si>
  <si>
    <t>919121132</t>
  </si>
  <si>
    <t>Těsnění spár zálivkou za studena pro komůrky š 20 mm hl 40 mm s těsnicím profilem</t>
  </si>
  <si>
    <t>-13467621</t>
  </si>
  <si>
    <t>Utěsnění dilatačních spár zálivkou za studena v cementobetonovém nebo živičném krytu včetně adhezního nátěru s těsnicím profilem pod zálivkou, pro komůrky šířky 20 mm, hloubky 40 mm</t>
  </si>
  <si>
    <t>https://podminky.urs.cz/item/CS_URS_2024_02/919121132</t>
  </si>
  <si>
    <t>919726122</t>
  </si>
  <si>
    <t>Geotextilie pro ochranu, separaci a filtraci netkaná měrná hm přes 200 do 300 g/m2</t>
  </si>
  <si>
    <t>1007168547</t>
  </si>
  <si>
    <t>Geotextilie netkaná pro ochranu, separaci nebo filtraci měrná hmotnost přes 200 do 300 g/m2</t>
  </si>
  <si>
    <t>https://podminky.urs.cz/item/CS_URS_2024_02/919726122</t>
  </si>
  <si>
    <t>931994142</t>
  </si>
  <si>
    <t>Těsnění dilatační spáry betonové konstrukce polyuretanovým tmelem do pl 4,0 cm2</t>
  </si>
  <si>
    <t>-696153046</t>
  </si>
  <si>
    <t>Těsnění spáry betonové konstrukce pásy, profily, tmely tmelem polyuretanovým spáry dilatační do 4,0 cm2</t>
  </si>
  <si>
    <t>Kabelový multikanál pravá strana PK-  viz příloha C.3 a D.1.1</t>
  </si>
  <si>
    <t>3,3*(25+7) "ks. D.S.multikanálu"</t>
  </si>
  <si>
    <t>Kabelový multikanál levá strana PK-  viz příloha C.3 a D.1.1</t>
  </si>
  <si>
    <t>3,3*(30+8) "ks. D.S.multikanálu"</t>
  </si>
  <si>
    <t>931994151</t>
  </si>
  <si>
    <t>Těsnění spáry betonové konstrukce spárovým profilem průřezu 20/20 mm</t>
  </si>
  <si>
    <t>802437086</t>
  </si>
  <si>
    <t>Těsnění spáry betonové konstrukce pásy, profily, tmely spárovým profilem průřezu 20/20 mm</t>
  </si>
  <si>
    <t>93511412R</t>
  </si>
  <si>
    <t>Štěrbinový odvodňovací betonový žlab s obrubníkem AZD-Q 400/620 se spádem 0,5% a obetonováním</t>
  </si>
  <si>
    <t>48441162</t>
  </si>
  <si>
    <t xml:space="preserve">Štěrbinový odvodňovací betonový žlab se základem z betonu prostého a s obetonováním rozměru 400x620 mm bez obrubníku se spádem dna 0,5 %
Podrobný popis viz příloha D.1.15
</t>
  </si>
  <si>
    <t>viz příloha C.3. a D.1.15</t>
  </si>
  <si>
    <t>3,0*50 + 2,0*4+1,0*2</t>
  </si>
  <si>
    <t>93511412R1</t>
  </si>
  <si>
    <t>Štěrbinový odvodňovací betonový žlab TZD-Q 400/500 se spádem 0,5% a obetonováním</t>
  </si>
  <si>
    <t>1899318474</t>
  </si>
  <si>
    <t xml:space="preserve">Štěrbinový odvodňovací betonový žlab se základem z betonu prostého a s obetonováním rozměru 400x500 mm bez obrubníku se spádem dna 0,5 %
Podrobný popis viz příloha D.1.15
</t>
  </si>
  <si>
    <t>3,0*10+2,0*1 "pravá strana PK"</t>
  </si>
  <si>
    <t>935R</t>
  </si>
  <si>
    <t>Žlab TZD-Q 400/500/1000-MV výtokový kus</t>
  </si>
  <si>
    <t>-1221419880</t>
  </si>
  <si>
    <t>Žlab TZD-Q 400/500/1000-MV výtokový kus
Montáž včetně dodávky
Podrobný popis viz příloha D.1.15</t>
  </si>
  <si>
    <t>2 "pravá strana PK"</t>
  </si>
  <si>
    <t>935R2</t>
  </si>
  <si>
    <t>Žlab TZD-Q 400/500/1000-M čistící kus</t>
  </si>
  <si>
    <t>-573034731</t>
  </si>
  <si>
    <t>Žlab TZD-Q 400/500/1000-M čistící kus
Montáž včetně dodávky
Podrobný popis viz příloha D.1.15</t>
  </si>
  <si>
    <t>7 "pravá strana PK"</t>
  </si>
  <si>
    <t>935R3</t>
  </si>
  <si>
    <t>Příruba pro osazení čistícího kusu - AZO-Q 1240/620/120</t>
  </si>
  <si>
    <t>-661268668</t>
  </si>
  <si>
    <t xml:space="preserve">Příruba pro osazení čistícího kusu - AZO-Q 1240/620/120
Montáž včetně dodávky
Podrobný popis viz příloha D.1.15
</t>
  </si>
  <si>
    <t>4 "viz příloha D.1.15"</t>
  </si>
  <si>
    <t>935R4</t>
  </si>
  <si>
    <t>krytka (ucpávka) štěrbinových žlabů TZD - Q 400</t>
  </si>
  <si>
    <t>58482114</t>
  </si>
  <si>
    <t>krytka (ucpávka) štěrbinových žlabů TZD - Q 400
Montáž včetně dodávky
Podrobný popis viz příloha D.1.14</t>
  </si>
  <si>
    <t>viz příloha D.1.14</t>
  </si>
  <si>
    <t>3 "TZD - Q 400/H"</t>
  </si>
  <si>
    <t>3 "TZD - Q 400/D"</t>
  </si>
  <si>
    <t>938901131</t>
  </si>
  <si>
    <t>Vyklizení bahna z nádrže</t>
  </si>
  <si>
    <t>-1921276930</t>
  </si>
  <si>
    <t>Čištění nádrží, ploch dřevěných nebo betonových konstrukcí, potrubí vyklizení bahna z nádrže</t>
  </si>
  <si>
    <t>https://podminky.urs.cz/item/CS_URS_2024_02/938901131</t>
  </si>
  <si>
    <t>Uvažováno jako vyčištění dna plavební komory</t>
  </si>
  <si>
    <t>0,20*3900</t>
  </si>
  <si>
    <t>941111121</t>
  </si>
  <si>
    <t>Montáž lešení řadového trubkového lehkého s podlahami zatížení do 200 kg/m2 š od 0,9 do 1,2 m v do 10 m</t>
  </si>
  <si>
    <t>-1882745230</t>
  </si>
  <si>
    <t>Lešení řadové trubkové lehké pracovní s podlahami s provozním zatížením tř. 3 do 200 kg/m2 šířky tř. W09 od 0,9 do 1,2 m, výšky výšky do 10 m montáž</t>
  </si>
  <si>
    <t>https://podminky.urs.cz/item/CS_URS_2024_02/941111121</t>
  </si>
  <si>
    <t>75*2*7,6  "v oblasti injektáží"</t>
  </si>
  <si>
    <t>941111221</t>
  </si>
  <si>
    <t>Příplatek k lešení řadovému trubkovému lehkému s podlahami do 200 kg/m2 š od 0,9 do 1,2 m v 10 m za každý den použití</t>
  </si>
  <si>
    <t>-1418279861</t>
  </si>
  <si>
    <t>Lešení řadové trubkové lehké pracovní s podlahami s provozním zatížením tř. 3 do 200 kg/m2 šířky tř. W09 od 0,9 do 1,2 m, výšky výšky do 10 m příplatek k ceně za každý den použití</t>
  </si>
  <si>
    <t>https://podminky.urs.cz/item/CS_URS_2024_02/941111221</t>
  </si>
  <si>
    <t>leseni_radove*90 "dni"</t>
  </si>
  <si>
    <t>941111821</t>
  </si>
  <si>
    <t>Demontáž lešení řadového trubkového lehkého s podlahami zatížení do 200 kg/m2 š od 0,9 do 1,2 m v do 10 m</t>
  </si>
  <si>
    <t>436313481</t>
  </si>
  <si>
    <t>Lešení řadové trubkové lehké pracovní s podlahami s provozním zatížením tř. 3 do 200 kg/m2 šířky tř. W09 od 0,9 do 1,2 m, výšky výšky do 10 m demontáž</t>
  </si>
  <si>
    <t>https://podminky.urs.cz/item/CS_URS_2024_02/941111821</t>
  </si>
  <si>
    <t>953312122</t>
  </si>
  <si>
    <t>Vložky do svislých dilatačních spár z extrudovaných polystyrénových desek tl. přes 10 do 20 mm</t>
  </si>
  <si>
    <t>658439971</t>
  </si>
  <si>
    <t>Vložky svislé do dilatačních spár z polystyrenových desek extrudovaných včetně dodání a osazení, v jakémkoliv zdivu přes 10 do 20 mm</t>
  </si>
  <si>
    <t>Viz příloha D.1.1 a D.1.9</t>
  </si>
  <si>
    <t>0,62"m2"*(32+38) "ks. D.S.multikanálu"</t>
  </si>
  <si>
    <t>953333321</t>
  </si>
  <si>
    <t>PVC těsnící pás do dilatačních spar betonových kcí vnitřní š 240 mm</t>
  </si>
  <si>
    <t>1859888448</t>
  </si>
  <si>
    <t>PVC těsnící pás do betonových konstrukcí do dilatačních spar vnitřní, pokládaný doprostřed konstrukce mezi výztuž šířky 240 mm</t>
  </si>
  <si>
    <t>3,1*(32+38) "ks. D.S.multikanálu"</t>
  </si>
  <si>
    <t>953334118</t>
  </si>
  <si>
    <t>Bobtnavý pásek do pracovních spar betonových kcí bentonitový 20 x 15 mm</t>
  </si>
  <si>
    <t>-1345737556</t>
  </si>
  <si>
    <t>Bobtnavý pásek do pracovních spar betonových konstrukcí bentonitový, rozměru 20 x 15 mm</t>
  </si>
  <si>
    <t>https://podminky.urs.cz/item/CS_URS_2024_02/953334118</t>
  </si>
  <si>
    <t>Viz příloha D.1.1 a D.1.9 - multikanál</t>
  </si>
  <si>
    <t>0,9*5+(190,6+53,9+0,2*4)*2</t>
  </si>
  <si>
    <t>0,9*8+(207,3+9,8+10,5+11,1+52,95+0,2*8)*2</t>
  </si>
  <si>
    <t>953945121</t>
  </si>
  <si>
    <t>Kotva mechanická M 10 dl 90 mm pro střední zatížení do betonu, ŽB nebo kamene s vyvrtáním otvoru</t>
  </si>
  <si>
    <t>-1188422771</t>
  </si>
  <si>
    <t>Kotva mechanická s vyvrtáním otvoru do betonu, železobetonu nebo tvrdého kamene pro střední zatížení průvleková, velikost M 10, délka 90 mm</t>
  </si>
  <si>
    <t>https://podminky.urs.cz/item/CS_URS_2024_02/953945121</t>
  </si>
  <si>
    <t>oploceni</t>
  </si>
  <si>
    <t>4 *sloupky</t>
  </si>
  <si>
    <t>Kotvení konzol kabelového žlabu</t>
  </si>
  <si>
    <t>4880 "4ks / 1 ks konzoly"</t>
  </si>
  <si>
    <t>960191241R</t>
  </si>
  <si>
    <t>Bourání vodních staveb z kamenných kvádrů</t>
  </si>
  <si>
    <t>-1717109712</t>
  </si>
  <si>
    <t>Bourání konstrukcí vodních staveb, s naložením vybouraných hmot a suti na dopravní prostředek nebo s odklizením na hromady do vzdálenosti 20 m z kamenných kvádrů</t>
  </si>
  <si>
    <t xml:space="preserve">Poznámka k položce:_x000D_
Rozebrání kamenných kvádrů původní kce PK k opětovnému použití._x000D_
</t>
  </si>
  <si>
    <t xml:space="preserve">Viz příloha C.3. a D.1.5. </t>
  </si>
  <si>
    <t>(34,4+4,2+10,8)*0,3 "rozebrání kamenných kvádrů"</t>
  </si>
  <si>
    <t>(33,45+4,4+12,0)*0,3 "rozebrání kamenných kvádrů"</t>
  </si>
  <si>
    <t>961044111</t>
  </si>
  <si>
    <t>Bourání základů z betonu prostého</t>
  </si>
  <si>
    <t>1593777872</t>
  </si>
  <si>
    <t>https://podminky.urs.cz/item/CS_URS_2024_02/961044111</t>
  </si>
  <si>
    <t>Odbourání jílocementové výplně pro nový kabelový kanál</t>
  </si>
  <si>
    <t>(2,19+2,25)"m2"*1,07 *2 "ks"</t>
  </si>
  <si>
    <t>960111221R2</t>
  </si>
  <si>
    <t>Bourání vodních staveb betonových a železobetonových</t>
  </si>
  <si>
    <t>500843348</t>
  </si>
  <si>
    <t>Bourání konstrukcí vodních staveb, s naložením vybouraných hmot a suti na dopravní prostředek nebo s odklizením na hromady betonových a železobetonových konstrukcí.</t>
  </si>
  <si>
    <t>viz zaměření a příloha C.3. a D.1.5 až D.1.7</t>
  </si>
  <si>
    <t>0,7 "kabelový kanálek PS PK" *247,2 "m"</t>
  </si>
  <si>
    <t>0,5*0,18 "Šachty pro ukotvení jeřábku PS" *5 "ks"</t>
  </si>
  <si>
    <t>(1,14+0,77)"m2"*0,9 "nové rozšíření KK v oblasti plata S1 a S4"</t>
  </si>
  <si>
    <t xml:space="preserve">Odbourání dna výklenků lineárních pohonů </t>
  </si>
  <si>
    <t>(5,4 "m2"*0,1+0,3"m2"*0,3) *1"ks"</t>
  </si>
  <si>
    <t>(5,57 "m2"*0,1+0,3"m2"*0,3) *1"ks"</t>
  </si>
  <si>
    <t>Odbourání dna výklenků pohonů uzávěru obtoku</t>
  </si>
  <si>
    <t>(0,3"m2"*0,25+4,66"m2"*0,22+0,86"m2"*0,22+3,1"m2"*0,25) *3"ks"</t>
  </si>
  <si>
    <t>Viz D.1.18 - odbourání kce prsní zdi</t>
  </si>
  <si>
    <t>2,55*0,3*2,9 + 8,9*2,5*0,5"stredni vyska"</t>
  </si>
  <si>
    <t>Levá stana PK</t>
  </si>
  <si>
    <t>1,1 "dvojtý kabelový kanálek - LS PK" *42 "m"</t>
  </si>
  <si>
    <t>0,7 "kabelový kanálek LS PK" *359,5 "m"</t>
  </si>
  <si>
    <t>0,5*0,18 "Šachty pro ukotvení jeřábku LS" *5 "ks"</t>
  </si>
  <si>
    <t>(7,7+8,2)*1,1*0,9 "nový KK v oblasti plata S1 "</t>
  </si>
  <si>
    <t>0,7"m2"*0,9 "nové rozšíření KK v oblasti plata S1 a S4"</t>
  </si>
  <si>
    <t>1,4*1,2*1,1 "šachta odvzdušnění"</t>
  </si>
  <si>
    <t>22,5"m2"*0,2 "odbourání konstrukce prsní zdi"</t>
  </si>
  <si>
    <t>1,0 "schodiště"</t>
  </si>
  <si>
    <t>Sut_B</t>
  </si>
  <si>
    <t>963015131</t>
  </si>
  <si>
    <t>Demontáž prefabrikovaných krycích desek kanálů, šachet nebo žump do hmotnosti 0,12 t</t>
  </si>
  <si>
    <t>-265441290</t>
  </si>
  <si>
    <t>Demontáž prefabrikovaných krycích desek kanálů, šachet nebo žump hmotnosti do 0,12 t</t>
  </si>
  <si>
    <t>https://podminky.urs.cz/item/CS_URS_2024_02/963015131</t>
  </si>
  <si>
    <t xml:space="preserve">Poznámka k položce:_x000D_
Rozebrání krytů kabelových kanálků_x000D_
Šířka krytu cca 80 cm </t>
  </si>
  <si>
    <t>Viz zaměření a příloha C.3.</t>
  </si>
  <si>
    <t>(77,5*2) "kryty kabelových kanálků, uvažovaná délka krytu 0,5m - pravá strana"</t>
  </si>
  <si>
    <t>(7,87+8,4+81,6+2,15+45,75+1,9)*2 "kryty kabelových kanálků, uvažovaná délka krytu 0,5m - levá strana"</t>
  </si>
  <si>
    <t>Sut_B3</t>
  </si>
  <si>
    <t>966072811</t>
  </si>
  <si>
    <t>Rozebrání rámového oplocení na ocelové sloupky v přes 1 do 2 m</t>
  </si>
  <si>
    <t>-250610212</t>
  </si>
  <si>
    <t>Rozebrání oplocení z dílců rámových na ocelové sloupky, výšky přes 1 do 2 m</t>
  </si>
  <si>
    <t>https://podminky.urs.cz/item/CS_URS_2024_02/966072811</t>
  </si>
  <si>
    <t>14,1+7,4 "Pravá strana PK"</t>
  </si>
  <si>
    <t>105</t>
  </si>
  <si>
    <t>977151127</t>
  </si>
  <si>
    <t>Jádrové vrty diamantovými korunkami do stavebních materiálů D přes 225 do 250 mm</t>
  </si>
  <si>
    <t>812765775</t>
  </si>
  <si>
    <t>Jádrové vrty diamantovými korunkami do stavebních materiálů (železobetonu, betonu, cihel, obkladů, dlažeb, kamene) průměru přes 225 do 250 mm</t>
  </si>
  <si>
    <t>https://podminky.urs.cz/item/CS_URS_2024_02/977151127</t>
  </si>
  <si>
    <t>Viz C.3 - průvrty ohlavím pro potrubí PVC DN200</t>
  </si>
  <si>
    <t>2,65+0,55</t>
  </si>
  <si>
    <t>977211111</t>
  </si>
  <si>
    <t>Řezání stěnovou pilou betonových nebo ŽB kcí s výztuží průměru do 16 mm hl do 200 mm</t>
  </si>
  <si>
    <t>1367692483</t>
  </si>
  <si>
    <t>Řezání konstrukcí stěnovou pilou betonových nebo železobetonových průměru řezané výztuže do 16 mm hloubka řezu do 200 mm</t>
  </si>
  <si>
    <t>https://podminky.urs.cz/item/CS_URS_2024_02/977211111</t>
  </si>
  <si>
    <t>Viz C.3. - řezání hrany plata</t>
  </si>
  <si>
    <t>267,9 "LS PK"</t>
  </si>
  <si>
    <t>261,3 "PS PK"</t>
  </si>
  <si>
    <t>107</t>
  </si>
  <si>
    <t>977211115R</t>
  </si>
  <si>
    <t>Řezání stěnovou pilou betonových nebo ŽB kcí s výztuží průměru do 16 mm hl přes 520 do 1100 mm</t>
  </si>
  <si>
    <t>-1742829528</t>
  </si>
  <si>
    <t>Řezání konstrukcí stěnovou pilou betonových nebo železobetonových průměru řezané výztuže do 16 mm hloubka řezu přes 520 do 1100 mm</t>
  </si>
  <si>
    <t>Poznámka k položce:_x000D_
Je možné uvažovat s postupným hloubkovým řezáním, ale na celkovou hloubku 1,1 m</t>
  </si>
  <si>
    <t xml:space="preserve">Viz C.3 </t>
  </si>
  <si>
    <t>odříznutí skladby S1/S4 před odbouráním pro trasu nového kabelového kanálu</t>
  </si>
  <si>
    <t>17,5+16,5 "Levá strana PK"</t>
  </si>
  <si>
    <t>5,2 "odříznutí skladby S1 pro odbourání šachty odvzdušnění "</t>
  </si>
  <si>
    <t>985131111</t>
  </si>
  <si>
    <t>Očištění ploch stěn, rubu kleneb a podlah tlakovou vodou</t>
  </si>
  <si>
    <t>-603573326</t>
  </si>
  <si>
    <t>https://podminky.urs.cz/item/CS_URS_2024_02/985131111</t>
  </si>
  <si>
    <t>Poznámka k položce:_x000D_
Očštění odbouraných betonových ploch před dobetonováním nového plata.</t>
  </si>
  <si>
    <t>S1+S4</t>
  </si>
  <si>
    <t>109</t>
  </si>
  <si>
    <t>985331213</t>
  </si>
  <si>
    <t>Dodatečné vlepování betonářské výztuže D 12 mm do chemické malty včetně vyvrtání otvoru</t>
  </si>
  <si>
    <t>-1121087824</t>
  </si>
  <si>
    <t>Dodatečné vlepování betonářské výztuže včetně vyvrtání a vyčištění otvoru chemickou maltou průměr výztuže 12 mm</t>
  </si>
  <si>
    <t>https://podminky.urs.cz/item/CS_URS_2024_02/985331213</t>
  </si>
  <si>
    <t>(S1+S4)*4 "4 ks/m2 viz příloha D.1.5 - kotvení k původní stěně kce" *0,25 "m"</t>
  </si>
  <si>
    <t>0,3"m"*122*2"ks"</t>
  </si>
  <si>
    <t>0,3"m"*113*2"ks"</t>
  </si>
  <si>
    <t>0,3"m"*105 "ks" *6 "ks"</t>
  </si>
  <si>
    <t>0,7"m"*32 "ks"*6 "ks"</t>
  </si>
  <si>
    <t>Viz D.1.18</t>
  </si>
  <si>
    <t>37 "ks"*0,25 "m"</t>
  </si>
  <si>
    <t>14"ks"*0,25"m"</t>
  </si>
  <si>
    <t>13021013</t>
  </si>
  <si>
    <t>tyč ocelová kruhová žebírková DIN 488 jakost B500B (10 505) výztuž do betonu D 12mm</t>
  </si>
  <si>
    <t>-1312853594</t>
  </si>
  <si>
    <t>Kotvení plata PK</t>
  </si>
  <si>
    <t>0,4*0,89/1000*1,05 "uvažováno 5% jako ztratné, viz příloha D.1.5" *(S1+S4)*4 "ks"</t>
  </si>
  <si>
    <t xml:space="preserve">0,5"m"*122*2"ks" *0,89/1000*1,05 "uvažováno 5% jako ztratné, viz příloha D.1.16" </t>
  </si>
  <si>
    <t xml:space="preserve">0,5"m"*113*2"ks"*0,89/1000*1,05 "uvažováno 5% jako ztratné, viz příloha D.1.16" </t>
  </si>
  <si>
    <t xml:space="preserve">0,5"m"*105 "ks" *6 "ks" *0,89/1000*1,05 "uvažováno 5% jako ztratné, viz příloha D.1.16" </t>
  </si>
  <si>
    <t xml:space="preserve">1,1"m"*32 "ks"*6 "ks" *0,89/1000*1,05 "uvažováno 5% jako ztratné, viz příloha D.1.16" </t>
  </si>
  <si>
    <t>37 "ks"*0,4 "m"*0,89/1000*1,05 "uvažováno 5% jako ztratné"</t>
  </si>
  <si>
    <t>14"ks"*0,4"m"*0,89/1000*1,05 "uvažováno 5% jako ztratné"</t>
  </si>
  <si>
    <t>111</t>
  </si>
  <si>
    <t>985331215b</t>
  </si>
  <si>
    <t>Dodatečné vlepování betonářské výztuže D 16 mm do chemické malty včetně vyvrtání otvoru</t>
  </si>
  <si>
    <t>177137141</t>
  </si>
  <si>
    <t>Dodatečné vlepování betonářské výztuže včetně vyvrtání a vyčištění otvoru chemickou maltou průměr výztuže 16 mm</t>
  </si>
  <si>
    <t>Viz D.1.4 -kotvení kamene - Vrt do kamene</t>
  </si>
  <si>
    <t>0,2"m"*78*2"ks"</t>
  </si>
  <si>
    <t>985331215R</t>
  </si>
  <si>
    <t>239010113</t>
  </si>
  <si>
    <t>Dodatečné vlepování betonářské výztuže včetně vyvrtání a vyčištění otvoru chemickou maltou průměr výztuže 16 mm.
Před pokládkou každého tvarového kamene bude do konstrukce zdi vyvrtán svislý vrt Ø 38 mm, hloubky 
300 mm. Vrt se následně vyplní nízkoexpanzní, vysokopevnostní zálivkou s přísadou vláken.</t>
  </si>
  <si>
    <t>Viz D.1.4 -kotvení kamene - Vrt do betonu</t>
  </si>
  <si>
    <t>0,3"m"*78*2"ks"</t>
  </si>
  <si>
    <t>113</t>
  </si>
  <si>
    <t>13021015</t>
  </si>
  <si>
    <t>tyč ocelová kruhová žebírková DIN 488 jakost B500B (10 505) výztuž do betonu D 16mm</t>
  </si>
  <si>
    <t>-1710730632</t>
  </si>
  <si>
    <t>Viz D.1.5 a D.3.3 - Vrt do betonu</t>
  </si>
  <si>
    <t>0,5"m"*101*2"ks"*0,00163 "t/m"</t>
  </si>
  <si>
    <t>0,165*1,05 'Přepočtené koeficientem množství</t>
  </si>
  <si>
    <t>935R6</t>
  </si>
  <si>
    <t>Demontáž stávajícího ocelového schodiště</t>
  </si>
  <si>
    <t>-1328343163</t>
  </si>
  <si>
    <t>Demontáž (odříznutí) stávajícího ocelového schodiště (pod parkovací plochou) - včetně uložení na MD</t>
  </si>
  <si>
    <t>115</t>
  </si>
  <si>
    <t>935R7</t>
  </si>
  <si>
    <t>Úprava původního ocelového schodiště</t>
  </si>
  <si>
    <t>1545657357</t>
  </si>
  <si>
    <t xml:space="preserve">Úprava původního ocelového schodiště - zkrácení konstrukce vzhledem k navýšené konstrukci plata, otryskání původní konstrukce a provedení nového povrchového nátěru dle TZ. </t>
  </si>
  <si>
    <t>935R8</t>
  </si>
  <si>
    <t>Opětovná montáž původního ocelového schodiště</t>
  </si>
  <si>
    <t>1053278380</t>
  </si>
  <si>
    <t>Opětovná montáž původního ocelového schodiště, vč. přidruženého (kotevního) materiálu- včetně dovozu z MD</t>
  </si>
  <si>
    <t>997</t>
  </si>
  <si>
    <t>Přesun sutě</t>
  </si>
  <si>
    <t>117</t>
  </si>
  <si>
    <t>108R</t>
  </si>
  <si>
    <t>Odklizení demontovaných ocelových konstrukcí zákonným způsobem</t>
  </si>
  <si>
    <t>250938115</t>
  </si>
  <si>
    <t>Odklizení demontovaných ocelových konstrukcí zákonným způsobem
Položka zahrnuje kompletní odvoz a uložení (případně poplatek) dle možností zhotovitele, zejména:
 - svislé a vodorovné přemístění 
 - naložení na dopravní prostředek (případně překládání)
 - likvidace zákonným způsobem</t>
  </si>
  <si>
    <t>Demontáž poklopů</t>
  </si>
  <si>
    <t>Demontaz1/1000</t>
  </si>
  <si>
    <t>Demontaz2/1000</t>
  </si>
  <si>
    <t>Demontaz3/1000</t>
  </si>
  <si>
    <t>Demontaz4/1000</t>
  </si>
  <si>
    <t>Demontaz5/1000</t>
  </si>
  <si>
    <t>Demontovaný plot</t>
  </si>
  <si>
    <t>rozebrani_plot*0,009</t>
  </si>
  <si>
    <t>997006002</t>
  </si>
  <si>
    <t>Strojové třídění stavebního odpadu</t>
  </si>
  <si>
    <t>1824943836</t>
  </si>
  <si>
    <t>Úprava stavebního odpadu třídění strojové</t>
  </si>
  <si>
    <t>https://podminky.urs.cz/item/CS_URS_2024_02/997006002</t>
  </si>
  <si>
    <t>119</t>
  </si>
  <si>
    <t>997006007</t>
  </si>
  <si>
    <t>Drcení stavebního odpadu ze zdiva z betonu železového s dopravou do 100 m a naložením</t>
  </si>
  <si>
    <t>1745735262</t>
  </si>
  <si>
    <t>Úprava stavebního odpadu drcení s dopravou na vzdálenost do 100 m a naložením do drtícího zařízení ze zdiva železobetonového</t>
  </si>
  <si>
    <t>https://podminky.urs.cz/item/CS_URS_2024_02/997006007</t>
  </si>
  <si>
    <t>997006551</t>
  </si>
  <si>
    <t>Hrubé urovnání suti na skládce bez zhutnění</t>
  </si>
  <si>
    <t>1291770335</t>
  </si>
  <si>
    <t>https://podminky.urs.cz/item/CS_URS_2024_02/997006551</t>
  </si>
  <si>
    <t>121</t>
  </si>
  <si>
    <t>997221551R</t>
  </si>
  <si>
    <t>Vodorovná doprava suti ze sypkých materiálů - přesun betonového recyklátu na místo použití</t>
  </si>
  <si>
    <t>1304320541</t>
  </si>
  <si>
    <t>Vodorovná doprava suti bez naložen, ale se složením a s hrubým urovnáním ze sypkých materiálů, - přesun betonového recyklátu na místo použití. (montáž - provádění podsypů a obsypů je v samostatných položkách rozpočtu)</t>
  </si>
  <si>
    <t xml:space="preserve">Poznámka k položce:_x000D_
Předpokládá se umístění MD na pravé straně PK - na ostrově. Je tedy třeba do ceny položky zohlednit i přesun materiálu z jedné strany PK na druhou, dle možností zhotovitele (včetně případné manipulace - například překládání). </t>
  </si>
  <si>
    <t xml:space="preserve">Dovoz z MD na místo použití </t>
  </si>
  <si>
    <t>997221561R</t>
  </si>
  <si>
    <t>Vodorovná doprava suti z kusových materiálů - přesun betonové suti k účelu recyklace</t>
  </si>
  <si>
    <t>-726076100</t>
  </si>
  <si>
    <t>Vodorovná doprava suti se složením a s hrubým urovnáním z kusových materiálů- přesun betonové suti k účelu recyklace</t>
  </si>
  <si>
    <t xml:space="preserve">Poznámka k položce:_x000D_
Předpokládá se umístění MD na pravé straně PK - na ostrově. Je tedy třeba do ceny položky zohlednit i přesun materiálu z jedné strany PK na druhou, dle možností zhotovitele (včetně případné manipulace nezapočítané v položkách bourání betonových konstrukcí - například překládání). K těmto účelům jsou v položce samostatně vysčítány sumy pro levou a pravou stranu PK. </t>
  </si>
  <si>
    <t>Přesun vybourané betonové kce na MD/třídirnu</t>
  </si>
  <si>
    <t>ZB_Sut_P*0,63</t>
  </si>
  <si>
    <t>rozebr_panely*0,355</t>
  </si>
  <si>
    <t>Sut_ZB_P*2,4</t>
  </si>
  <si>
    <t>SUT_B_P*1,09</t>
  </si>
  <si>
    <t>jadr_vrt*0,11</t>
  </si>
  <si>
    <t>ZB_Sut_L*0,63</t>
  </si>
  <si>
    <t>Sut_ZB_L*2,4</t>
  </si>
  <si>
    <t>SUT_B_L*0,109</t>
  </si>
  <si>
    <t>123</t>
  </si>
  <si>
    <t>997221611</t>
  </si>
  <si>
    <t>Nakládání suti na dopravní prostředky pro vodorovnou dopravu</t>
  </si>
  <si>
    <t>1688203690</t>
  </si>
  <si>
    <t>Nakládání na dopravní prostředky pro vodorovnou dopravu suti</t>
  </si>
  <si>
    <t>https://podminky.urs.cz/item/CS_URS_2024_02/997221611</t>
  </si>
  <si>
    <t>-Zemina_recyklat "nedostatek betonového recyklátu"</t>
  </si>
  <si>
    <t>997321511R</t>
  </si>
  <si>
    <t>Vodorovná doprava suti a vybouraných hmot - přesun kamenných kvádrů</t>
  </si>
  <si>
    <t>429681698</t>
  </si>
  <si>
    <t>Vodorovná doprava suti a vybouraných hmot bez naložení, s vyložením a hrubým urovnáním - přesun kamenných kvádrů</t>
  </si>
  <si>
    <t xml:space="preserve">Poznámka k položce:_x000D_
Předpokládá se umístění MD na levé straně PK - na ostrově. Je tedy třeba do ceny položky zohlednit i přesun materiálu z jedné strany PK na druhou, dle možností zhotovitele (včetně případné manipulace - například překládání). K těmto účelům jsou v položce samostatně vysčítány sumy pro levou a pravou stranu PK. </t>
  </si>
  <si>
    <t>Materiál na MD</t>
  </si>
  <si>
    <t>kamen_kvadr_L*2,75 "levá strana PK"</t>
  </si>
  <si>
    <t>kamen_kvadr_P*2,75 "pravá strana PK"</t>
  </si>
  <si>
    <t>Materiál z MD</t>
  </si>
  <si>
    <t>125</t>
  </si>
  <si>
    <t>997321611</t>
  </si>
  <si>
    <t>Nakládání nebo překládání suti a vybouraných hmot</t>
  </si>
  <si>
    <t>-1730106271</t>
  </si>
  <si>
    <t>Vodorovná doprava suti a vybouraných hmot bez naložení, s vyložením a hrubým urovnáním nakládání nebo překládání na dopravní prostředek při vodorovné dopravě suti a vybouraných hmot</t>
  </si>
  <si>
    <t>Poznámka k položce:_x000D_
Jedná se o naložení materiálu na MD za účelem přemístění k opětovnému osazení._x000D_
(Nakládání materiálu na dopravní prostředek a podobně je součástí položky bourání, překládání a podružná manipulace je součástí položky vodorovné dopravy).</t>
  </si>
  <si>
    <t>kamen_kvadr_L*2,75 "naložení na MD"</t>
  </si>
  <si>
    <t>kamen_kvadr_P*2,75 "naložení na MD"</t>
  </si>
  <si>
    <t>998-01R</t>
  </si>
  <si>
    <t>Odklizení suti z vybouraných konstrukcí odpovídajícím zákonným způsobem</t>
  </si>
  <si>
    <t>1301540478</t>
  </si>
  <si>
    <t>Odklizení suti z vybouraných hmot odpovídajícím zákonným způsobem
Položka zahrnuje kompletní odvoz a uložení (případně poplatek) dle možností zhotovitele, zejména:
 - svislé a vodorovné přemístění 
 - naložení na dopravní prostředek (případně překládání)
 - likvidace zákonným způsobem</t>
  </si>
  <si>
    <t>Kamenivo</t>
  </si>
  <si>
    <t>kamen_kvadry*2,75*0,15 "uvažováno 15% přeložených kvádrů do suti"</t>
  </si>
  <si>
    <t>Sut_podsyp*0,18</t>
  </si>
  <si>
    <t>bour_vypln*2,0</t>
  </si>
  <si>
    <t>998</t>
  </si>
  <si>
    <t>Přesun hmot</t>
  </si>
  <si>
    <t>127</t>
  </si>
  <si>
    <t>998325011</t>
  </si>
  <si>
    <t>Přesun hmot pro objekty plavební</t>
  </si>
  <si>
    <t>1703224265</t>
  </si>
  <si>
    <t>Přesun hmot pro objekty plavební dopravní vzdálenost do 500 m</t>
  </si>
  <si>
    <t>https://podminky.urs.cz/item/CS_URS_2024_02/998325011</t>
  </si>
  <si>
    <t xml:space="preserve">Poznámka k položce:_x000D_
Předpokládá se komplikovaná doprava veškerého materiálu v rámci stavby. Do ceny je nutno zohlednit i náklady spojené s manipulací a případným přesunem z levé strany PK na pravou stranu PK. </t>
  </si>
  <si>
    <t>9983-R</t>
  </si>
  <si>
    <t>Příplatek za ztíženou dopravu betonové směsi na stavbu</t>
  </si>
  <si>
    <t>725073198</t>
  </si>
  <si>
    <t xml:space="preserve">Příplatek za ztíženou dopravu betonové směsi na stavbu dle možností zhotovitele.
V PD se Předpokládá doprava materiálu do prostoru stavby například pomocí:
- Beton bude přivážen mixy z betonárky
- Přečerpání z mixů na břehu do mixů na plavidle.
- Po naplnění mixů přistavených na plavidle se plavidlo přepraví k plavební komoře
- V prostoru stavby je beton přečerpáván z mixů na plavidle do konstrukcí stavby.
(Výčet se může lišit dle návrhu dopravy zhotovitele, důležité je ale dodržet dopravu k PK po vodě)
Položka zahrnuje veškeré náklady nutné k dopravě a manipulaci betonu do prostorů stavby (například výše zmíněné práce, pronájem pontonu a další, dle možností zhotovitele). 
Samotná betonáž má již své vlastní položky rozpočtu.
</t>
  </si>
  <si>
    <t>C1215*0,15</t>
  </si>
  <si>
    <t>DKB*0,15 "podkladní beton dlažby"</t>
  </si>
  <si>
    <t>ZB_plato300*0,3</t>
  </si>
  <si>
    <t>ZB_plato450*0,45</t>
  </si>
  <si>
    <t>PSV</t>
  </si>
  <si>
    <t>Práce a dodávky PSV</t>
  </si>
  <si>
    <t>741</t>
  </si>
  <si>
    <t>Elektroinstalace - silnoproud</t>
  </si>
  <si>
    <t>129</t>
  </si>
  <si>
    <t>741110312</t>
  </si>
  <si>
    <t>Montáž trubka ochranná do krabic plastová tuhá D přes 40 do 90 mm uložená volně</t>
  </si>
  <si>
    <t>-1258455659</t>
  </si>
  <si>
    <t>Montáž trubek ochranných s nasunutím nebo našroubováním do krabic plastových tuhých, uložených volně, vnitřní Ø přes 40 do 90 mm</t>
  </si>
  <si>
    <t>https://podminky.urs.cz/item/CS_URS_2024_02/741110312</t>
  </si>
  <si>
    <t>34571352</t>
  </si>
  <si>
    <t>trubka elektroinstalační ohebná dvouplášťová korugovaná HDPE+LDPE (chránička) D 52/63mm</t>
  </si>
  <si>
    <t>-952976262</t>
  </si>
  <si>
    <t>131</t>
  </si>
  <si>
    <t>34571353</t>
  </si>
  <si>
    <t>trubka elektroinstalační ohebná dvouplášťová korugovaná HDPE+LDPE (chránička) D 61/75mm</t>
  </si>
  <si>
    <t>508442041</t>
  </si>
  <si>
    <t>osvětlení, signalizace a sondy mereni</t>
  </si>
  <si>
    <t>Pravá stana PK</t>
  </si>
  <si>
    <t>(1,6+7,15+5,82+6,5+8,55+5,8+8,4+7,0+0,42*2+2,35+3,55)*1,05 "+5% ztratné"</t>
  </si>
  <si>
    <t>(13,4+0,94+1,55+2,65+3,95+6,71+7,1+6,65+10,32+7,17+7,1+5,05+7,6+6,15+7,1+2,5+0,55+1,45) *1,05 "+5% ztratné"</t>
  </si>
  <si>
    <t>741110313</t>
  </si>
  <si>
    <t>Montáž trubka ochranná do krabic plastová tuhá D přes 90 do 133 mm uložená volně</t>
  </si>
  <si>
    <t>-1028193995</t>
  </si>
  <si>
    <t>Montáž trubek ochranných s nasunutím nebo našroubováním do krabic plastových tuhých, uložených volně, vnitřní Ø přes 90 do 133 mm</t>
  </si>
  <si>
    <t>https://podminky.urs.cz/item/CS_URS_2024_02/741110313</t>
  </si>
  <si>
    <t>133</t>
  </si>
  <si>
    <t>34571355</t>
  </si>
  <si>
    <t>trubka elektroinstalační ohebná dvouplášťová korugovaná HDPE+LDPE (chránička) D 93/110mm</t>
  </si>
  <si>
    <t>-345197163</t>
  </si>
  <si>
    <t>K poklopům a agregátům</t>
  </si>
  <si>
    <t>(1,9+0,9+1,93+3,05+3,4+4,7*2+3,55*2+2,65*2+1,8*2+1,4+3,0*2) *1,05 "+5% ztratné"</t>
  </si>
  <si>
    <t>(5,7+5,3+5,5+1,4*2+4,3*2+8,95*2+1,4*2+7,15*2+4,05*2+1,7+1,1+4,5+0,72+4,05+3,45+2,1+20,5) *1,05 "+5% ztratné"</t>
  </si>
  <si>
    <t>74191030-R01</t>
  </si>
  <si>
    <t>Dodávka a montáž kabelového roštu 30/300 cm s víkem, vč. povrchové ochrany-žárové zinkování</t>
  </si>
  <si>
    <t>-804160435</t>
  </si>
  <si>
    <t xml:space="preserve">Dodávka a montáž kabelového roštu 30/300 cm s víkem, vč. povrchové ochrany-žárové zinkování:
- boční nástěnná konzola (315x270 mm - cca po 0,9 m)
- kabelový rošt (300x3000 mm)
- víko (300x3000 mm)
- úchytka víka (2ks / 1 ks víka)
- spojky roštů (2 ks/1ks roštu) vč. šoubů
</t>
  </si>
  <si>
    <t>544,0"m"*2 "patra"</t>
  </si>
  <si>
    <t>135</t>
  </si>
  <si>
    <t>998741101</t>
  </si>
  <si>
    <t>Přesun hmot tonážní pro silnoproud v objektech v do 6 m</t>
  </si>
  <si>
    <t>1330715912</t>
  </si>
  <si>
    <t>Přesun hmot pro silnoproud stanovený z hmotnosti přesunovaného materiálu vodorovná dopravní vzdálenost do 50 m základní v objektech výšky do 6 m</t>
  </si>
  <si>
    <t>https://podminky.urs.cz/item/CS_URS_2024_02/998741101</t>
  </si>
  <si>
    <t>767</t>
  </si>
  <si>
    <t>Konstrukce zámečnické</t>
  </si>
  <si>
    <t>767995112</t>
  </si>
  <si>
    <t>Montáž atypických zámečnických konstrukcí hmotnosti přes 5 do 10 kg</t>
  </si>
  <si>
    <t>-1344701802</t>
  </si>
  <si>
    <t>Montáž ostatních atypických zámečnických konstrukcí hmotnosti přes 5 do 10 kg</t>
  </si>
  <si>
    <t>https://podminky.urs.cz/item/CS_URS_2024_02/767995112</t>
  </si>
  <si>
    <t>137</t>
  </si>
  <si>
    <t>7679R13</t>
  </si>
  <si>
    <t>Šachta pro bod měření - v</t>
  </si>
  <si>
    <t>-241270919</t>
  </si>
  <si>
    <t>Poznámka k položce:_x000D_
Podrobná specifikace viz výkres D.1.14.</t>
  </si>
  <si>
    <t>9,98*28 "ks - viz příloha D.1.14. a C.3."</t>
  </si>
  <si>
    <t>767995114</t>
  </si>
  <si>
    <t>Montáž atypických zámečnických konstrukcí hmotnosti přes 20 do 50 kg</t>
  </si>
  <si>
    <t>400308673</t>
  </si>
  <si>
    <t>Montáž ostatních atypických zámečnických konstrukcí hmotnosti přes 20 do 50 kg</t>
  </si>
  <si>
    <t>https://podminky.urs.cz/item/CS_URS_2024_02/767995114</t>
  </si>
  <si>
    <t xml:space="preserve">Poznámka k položce:_x000D_
_x000D_
</t>
  </si>
  <si>
    <t>139</t>
  </si>
  <si>
    <t>7679R11</t>
  </si>
  <si>
    <t>Šachta pro ukotvení jeřábku - p</t>
  </si>
  <si>
    <t>1243009435</t>
  </si>
  <si>
    <t>26,34*12 "ks - viz příloha D.1.14. a C.3."</t>
  </si>
  <si>
    <t>767995115</t>
  </si>
  <si>
    <t>Montáž atypických zámečnických konstrukcí hmotnosti přes 50 do 100 kg</t>
  </si>
  <si>
    <t>1550704459</t>
  </si>
  <si>
    <t>Montáž ostatních atypických zámečnických konstrukcí hmotnosti přes 50 do 100 kg</t>
  </si>
  <si>
    <t>https://podminky.urs.cz/item/CS_URS_2024_02/767995115</t>
  </si>
  <si>
    <t>141</t>
  </si>
  <si>
    <t>7679R1</t>
  </si>
  <si>
    <t>Ocelové poklopy kanálu elektro</t>
  </si>
  <si>
    <t>-1139558794</t>
  </si>
  <si>
    <t xml:space="preserve">Ocelové poklopy kanálu elektro. Podrobná specifikace viz D.1.10.
</t>
  </si>
  <si>
    <t>94,82"kg/m2"*224,74 "m2" "viz příloha D.1.10"</t>
  </si>
  <si>
    <t>7679R2</t>
  </si>
  <si>
    <t>Ocelové poklopy kanálu elektro - zesílený</t>
  </si>
  <si>
    <t>1941722551</t>
  </si>
  <si>
    <t xml:space="preserve">Ocelové poklopy kanálu elektro - zesílené. Podrobná specifikace viz D.1.11.
</t>
  </si>
  <si>
    <t>202,665 "kg/m2"*188,35 "m2" "viz příloha D.1.11"</t>
  </si>
  <si>
    <t>143</t>
  </si>
  <si>
    <t>7679R7</t>
  </si>
  <si>
    <t>Poklop horního závěsu vrátně</t>
  </si>
  <si>
    <t>-232871417</t>
  </si>
  <si>
    <t>Poklop horního závěsu vrátně - i</t>
  </si>
  <si>
    <t>Poznámka k položce:_x000D_
Podrobná specifikace viz D.1.13</t>
  </si>
  <si>
    <t>61,94 "viz příloha D.1.13 a C.3." *4 "ks"</t>
  </si>
  <si>
    <t>7679R12</t>
  </si>
  <si>
    <t>Šachta sondy měření - u</t>
  </si>
  <si>
    <t>638497194</t>
  </si>
  <si>
    <t>87,89  "viz příloha D.1.14 a C.3." *2 "ks"</t>
  </si>
  <si>
    <t>145</t>
  </si>
  <si>
    <t>767995116</t>
  </si>
  <si>
    <t>Montáž atypických zámečnických konstrukcí hmotnosti přes 100 do 250 kg</t>
  </si>
  <si>
    <t>-433549580</t>
  </si>
  <si>
    <t>Montáž ostatních atypických zámečnických konstrukcí hmotnosti přes 100 do 250 kg</t>
  </si>
  <si>
    <t>https://podminky.urs.cz/item/CS_URS_2024_02/767995116</t>
  </si>
  <si>
    <t>230 "nosná kce rozvaděče"</t>
  </si>
  <si>
    <t>7679R14</t>
  </si>
  <si>
    <t>Ocelový poklop šachty uzávěru obtoku</t>
  </si>
  <si>
    <t>-126588044</t>
  </si>
  <si>
    <t>Poznámka k položce:_x000D_
Předpokládá se montáž po jednotlivých dílech._x000D_
Podrobná specifikace viz výkres D.1.16.</t>
  </si>
  <si>
    <t>1196,58 "viz příloha D.1.16." *6 "ks"</t>
  </si>
  <si>
    <t>147</t>
  </si>
  <si>
    <t>767995117</t>
  </si>
  <si>
    <t>Montáž atypických zámečnických konstrukcí hmotnosti přes 250 do 500 kg</t>
  </si>
  <si>
    <t>419360383</t>
  </si>
  <si>
    <t>Montáž ostatních atypických zámečnických konstrukcí hmotnosti přes 250 do 500 kg</t>
  </si>
  <si>
    <t>https://podminky.urs.cz/item/CS_URS_2024_02/767995117</t>
  </si>
  <si>
    <t>7679R3</t>
  </si>
  <si>
    <t xml:space="preserve">Ocelové poklopy výklenků lineárních pohonů </t>
  </si>
  <si>
    <t>-99851355</t>
  </si>
  <si>
    <t>Poznámka k položce:_x000D_
Podrobná specifikace viz výkres D.1.12.</t>
  </si>
  <si>
    <t>332,46 "viz příloha D.1.12"* 4"ks"</t>
  </si>
  <si>
    <t>149</t>
  </si>
  <si>
    <t>767996701</t>
  </si>
  <si>
    <t>Demontáž atypických zámečnických konstrukcí řezáním hm jednotlivých dílů do 50 kg</t>
  </si>
  <si>
    <t>805935806</t>
  </si>
  <si>
    <t>Demontáž ostatních zámečnických konstrukcí řezáním o hmotnosti jednotlivých dílů do 50 kg</t>
  </si>
  <si>
    <t>https://podminky.urs.cz/item/CS_URS_2024_02/767996701</t>
  </si>
  <si>
    <t>367,4*1,15 "demontáž poklopů včetně rámů"</t>
  </si>
  <si>
    <t>767996702</t>
  </si>
  <si>
    <t>Demontáž atypických zámečnických konstrukcí řezáním hm jednotlivých dílů přes 50 do 100 kg</t>
  </si>
  <si>
    <t>550198922</t>
  </si>
  <si>
    <t>Demontáž ostatních zámečnických konstrukcí řezáním o hmotnosti jednotlivých dílů přes 50 do 100 kg</t>
  </si>
  <si>
    <t>https://podminky.urs.cz/item/CS_URS_2024_02/767996702</t>
  </si>
  <si>
    <t>555,0*1,15 "demontáž poklopů včetně rámů"</t>
  </si>
  <si>
    <t>(11,3+5,5+13,9+5,7+12,1+5,5+12,4+5,7)*25,3 "demontáž rámů v betonu - U200"</t>
  </si>
  <si>
    <t>20555,2 "demontáž poklopů kabelových kanálků včetně rámů"</t>
  </si>
  <si>
    <t>100 "kotvení náhradních vrat"*12 "ks"</t>
  </si>
  <si>
    <t>(258+363)*15 "15kg/m konstrukce uvnitř kabelové trasy"</t>
  </si>
  <si>
    <t>151</t>
  </si>
  <si>
    <t>767996703</t>
  </si>
  <si>
    <t>Demontáž atypických zámečnických konstrukcí řezáním hm jednotlivých dílů přes 100 do 250 kg</t>
  </si>
  <si>
    <t>-2059465892</t>
  </si>
  <si>
    <t>Demontáž ostatních zámečnických konstrukcí řezáním o hmotnosti jednotlivých dílů přes 100 do 250 kg</t>
  </si>
  <si>
    <t>https://podminky.urs.cz/item/CS_URS_2024_02/767996703</t>
  </si>
  <si>
    <t>631,9*1,15 "demontáž poklopů včetně rámů"</t>
  </si>
  <si>
    <t>767996704</t>
  </si>
  <si>
    <t>Demontáž atypických zámečnických konstrukcí řezáním hm jednotlivých dílů přes 250 do 500 kg</t>
  </si>
  <si>
    <t>-356709495</t>
  </si>
  <si>
    <t>Demontáž ostatních zámečnických konstrukcí řezáním o hmotnosti jednotlivých dílů přes 250 do 500 kg</t>
  </si>
  <si>
    <t>https://podminky.urs.cz/item/CS_URS_2024_02/767996704</t>
  </si>
  <si>
    <t>2962,6*1,15 "demontáž poklopů včetně rámů"</t>
  </si>
  <si>
    <t>153</t>
  </si>
  <si>
    <t>767996705</t>
  </si>
  <si>
    <t>Demontáž atypických zámečnických konstrukcí řezáním hm jednotlivých dílů přes 500 kg</t>
  </si>
  <si>
    <t>915335054</t>
  </si>
  <si>
    <t>Demontáž ostatních zámečnických konstrukcí řezáním o hmotnosti jednotlivých dílů přes 500 kg</t>
  </si>
  <si>
    <t>https://podminky.urs.cz/item/CS_URS_2024_02/767996705</t>
  </si>
  <si>
    <t>7545,3*1,15 "demontáž poklopů včetně rámů"</t>
  </si>
  <si>
    <t>998767101</t>
  </si>
  <si>
    <t>Přesun hmot tonážní pro zámečnické konstrukce v objektech v do 6 m</t>
  </si>
  <si>
    <t>486470711</t>
  </si>
  <si>
    <t>Přesun hmot pro zámečnické konstrukce stanovený z hmotnosti přesunovaného materiálu vodorovná dopravní vzdálenost do 50 m základní v objektech výšky do 6 m</t>
  </si>
  <si>
    <t>https://podminky.urs.cz/item/CS_URS_2024_02/998767101</t>
  </si>
  <si>
    <t>Práce a dodávky M</t>
  </si>
  <si>
    <t>21-M</t>
  </si>
  <si>
    <t>Elektromontáže</t>
  </si>
  <si>
    <t>2102200R01</t>
  </si>
  <si>
    <t xml:space="preserve">Dodávka a montáž uzemňovacího vedení vodičů FeZn v zemi páskou do 120 mm2 </t>
  </si>
  <si>
    <t>-2094210855</t>
  </si>
  <si>
    <t>(245,3+322,6)*1,2 "+20 % na  vyvedení pásku"</t>
  </si>
  <si>
    <t>46-M</t>
  </si>
  <si>
    <t>Zemní práce při extr.mont.pracích</t>
  </si>
  <si>
    <t>460743111</t>
  </si>
  <si>
    <t>Osazení kabelových prostupů z trub ocelových do protlačovaných otvorů průměru do 15 cm</t>
  </si>
  <si>
    <t>1981104377</t>
  </si>
  <si>
    <t>Osazení kabelových prostupů z trub ocelových do protlačovaných otvorů, vnitřního průměru do 15 cm</t>
  </si>
  <si>
    <t>https://podminky.urs.cz/item/CS_URS_2024_02/460743111</t>
  </si>
  <si>
    <t>157</t>
  </si>
  <si>
    <t>55283913</t>
  </si>
  <si>
    <t>trubka ocelová bezešvá hladká jakost 11 353 102x5,0mm</t>
  </si>
  <si>
    <t>-214152101</t>
  </si>
  <si>
    <t>0,3*2 "ks" "viz příloha C.3. - do velínu"</t>
  </si>
  <si>
    <t>460743112</t>
  </si>
  <si>
    <t>Osazení kabelových prostupů z trub ocelových do protlačovaných otvorů průměru přes 15 do 20 cm</t>
  </si>
  <si>
    <t>244217410</t>
  </si>
  <si>
    <t>Osazení kabelových prostupů z trub ocelových do protlačovaných otvorů, vnitřního průměru přes 15 do 20 cm</t>
  </si>
  <si>
    <t>https://podminky.urs.cz/item/CS_URS_2024_02/460743112</t>
  </si>
  <si>
    <t>0,5*12 "ks" *2 "kabelová šachta"</t>
  </si>
  <si>
    <t>159</t>
  </si>
  <si>
    <t>14011108R</t>
  </si>
  <si>
    <t>trubka ocelová bezešvá hladká jakost 11 353 219x9 mm</t>
  </si>
  <si>
    <t>-349291685</t>
  </si>
  <si>
    <t>bed_rov</t>
  </si>
  <si>
    <t>Bednění rovinné</t>
  </si>
  <si>
    <t>306,4</t>
  </si>
  <si>
    <t>bed_zakl</t>
  </si>
  <si>
    <t>Bednění základu</t>
  </si>
  <si>
    <t>9,16</t>
  </si>
  <si>
    <t>Bedneni_Z</t>
  </si>
  <si>
    <t>Válcové bednění</t>
  </si>
  <si>
    <t>19,8</t>
  </si>
  <si>
    <t>Bour_ZB</t>
  </si>
  <si>
    <t>Bourání betonu</t>
  </si>
  <si>
    <t>35,863</t>
  </si>
  <si>
    <t>Bour_B1</t>
  </si>
  <si>
    <t xml:space="preserve">bourání betonu </t>
  </si>
  <si>
    <t>Bour_B2</t>
  </si>
  <si>
    <t>14,7</t>
  </si>
  <si>
    <t>15,572</t>
  </si>
  <si>
    <t>SO 02 - Rekonstrukce vystrojení plavební komory</t>
  </si>
  <si>
    <t>C3037_KŠ</t>
  </si>
  <si>
    <t>86,404</t>
  </si>
  <si>
    <t>Demontaz</t>
  </si>
  <si>
    <t>odvoz kovosrot</t>
  </si>
  <si>
    <t>17797,884</t>
  </si>
  <si>
    <t>32,76</t>
  </si>
  <si>
    <t>hydroiz_sterka</t>
  </si>
  <si>
    <t>hydroizolační stěrka</t>
  </si>
  <si>
    <t>114,29</t>
  </si>
  <si>
    <t>hydroizol_teren</t>
  </si>
  <si>
    <t>hydroizolace pod terénem</t>
  </si>
  <si>
    <t>34,468</t>
  </si>
  <si>
    <t>HEB360</t>
  </si>
  <si>
    <t>HEB 360 v šachtě</t>
  </si>
  <si>
    <t>42,032</t>
  </si>
  <si>
    <t>38,352</t>
  </si>
  <si>
    <t>kamen_sut</t>
  </si>
  <si>
    <t>13,104</t>
  </si>
  <si>
    <t>KHR</t>
  </si>
  <si>
    <t>kanalky vedeni hydraul. rozvodu</t>
  </si>
  <si>
    <t>2273,47</t>
  </si>
  <si>
    <t>kotva_M12</t>
  </si>
  <si>
    <t>Kotevní šroub M12</t>
  </si>
  <si>
    <t>Kotva_M12_Ž</t>
  </si>
  <si>
    <t>kotvy M12 žebříků</t>
  </si>
  <si>
    <t>392</t>
  </si>
  <si>
    <t>kovani_hran</t>
  </si>
  <si>
    <t>kovani hran plata</t>
  </si>
  <si>
    <t>14150,5</t>
  </si>
  <si>
    <t>nasyp</t>
  </si>
  <si>
    <t>17,034</t>
  </si>
  <si>
    <t>M16_350</t>
  </si>
  <si>
    <t>95,205</t>
  </si>
  <si>
    <t>M16_140</t>
  </si>
  <si>
    <t>ockc_schod_zh</t>
  </si>
  <si>
    <t>Ocelová konstrukce schodů - záhladní hmotnost</t>
  </si>
  <si>
    <t>1304,682</t>
  </si>
  <si>
    <t>ockc_schodu</t>
  </si>
  <si>
    <t>Ocelová konstrukce schodů</t>
  </si>
  <si>
    <t>1435,15</t>
  </si>
  <si>
    <t>ostat_drobny_m</t>
  </si>
  <si>
    <t>ostatní drobný materiál šachty</t>
  </si>
  <si>
    <t>8,406</t>
  </si>
  <si>
    <t>ostatni_ocel</t>
  </si>
  <si>
    <t>prevazky ostatni material</t>
  </si>
  <si>
    <t>0,7</t>
  </si>
  <si>
    <t>pachole</t>
  </si>
  <si>
    <t>3769,8</t>
  </si>
  <si>
    <t>poklop_vodotesny</t>
  </si>
  <si>
    <t>poklop vodotěsný</t>
  </si>
  <si>
    <t>990</t>
  </si>
  <si>
    <t>prostup_potrubi</t>
  </si>
  <si>
    <t>prostup_potrubi pod komorou</t>
  </si>
  <si>
    <t>98,4</t>
  </si>
  <si>
    <t>Rozpery</t>
  </si>
  <si>
    <t>Rozpery - potrubí 324/12</t>
  </si>
  <si>
    <t>4,664</t>
  </si>
  <si>
    <t>ryha_dno</t>
  </si>
  <si>
    <t>rýha ve dně PK</t>
  </si>
  <si>
    <t>36,275</t>
  </si>
  <si>
    <t>schod_stup</t>
  </si>
  <si>
    <t>Schodišťové stupně</t>
  </si>
  <si>
    <t>Strop_C3037</t>
  </si>
  <si>
    <t>strop velin beton</t>
  </si>
  <si>
    <t>4,09</t>
  </si>
  <si>
    <t>leseni_prostor</t>
  </si>
  <si>
    <t>leseni prostorove</t>
  </si>
  <si>
    <t>84,032</t>
  </si>
  <si>
    <t>podlaha_leseni</t>
  </si>
  <si>
    <t>33,2</t>
  </si>
  <si>
    <t>KVVR</t>
  </si>
  <si>
    <t>kanalky vedeni vzduch. rozvodu</t>
  </si>
  <si>
    <t>1502,55</t>
  </si>
  <si>
    <t>kryt_1</t>
  </si>
  <si>
    <t>kryt_kompresoru - ocelová část</t>
  </si>
  <si>
    <t>105,96</t>
  </si>
  <si>
    <t>kryt_2</t>
  </si>
  <si>
    <t>kryt kompresoru - nerezová část</t>
  </si>
  <si>
    <t>117,66</t>
  </si>
  <si>
    <t>138,71</t>
  </si>
  <si>
    <t>beton_SCC</t>
  </si>
  <si>
    <t>beton_SCC - zálivka</t>
  </si>
  <si>
    <t>24,75</t>
  </si>
  <si>
    <t>trny_krabice</t>
  </si>
  <si>
    <t>4997,76</t>
  </si>
  <si>
    <t>Sut_izolace</t>
  </si>
  <si>
    <t>sut izolace</t>
  </si>
  <si>
    <t>94,47</t>
  </si>
  <si>
    <t>štětovnice</t>
  </si>
  <si>
    <t>stetovnice delsi nez 10m</t>
  </si>
  <si>
    <t>612</t>
  </si>
  <si>
    <t>velin_kryt</t>
  </si>
  <si>
    <t>kryt velinu</t>
  </si>
  <si>
    <t>zabradli_ochoz</t>
  </si>
  <si>
    <t>600</t>
  </si>
  <si>
    <t>zatepleni</t>
  </si>
  <si>
    <t>zebriky</t>
  </si>
  <si>
    <t>zebriky nove</t>
  </si>
  <si>
    <t>1868,26</t>
  </si>
  <si>
    <t>žebřík_šachty</t>
  </si>
  <si>
    <t>žebřík s ochranným košem</t>
  </si>
  <si>
    <t>1080,9</t>
  </si>
  <si>
    <t>KVVR_nerez</t>
  </si>
  <si>
    <t>2,37</t>
  </si>
  <si>
    <t>258,052</t>
  </si>
  <si>
    <t>podkladní beton C 12/15</t>
  </si>
  <si>
    <t>Podkladní beton C 20/25</t>
  </si>
  <si>
    <t>16,64</t>
  </si>
  <si>
    <t>Obetonovani</t>
  </si>
  <si>
    <t>27,04</t>
  </si>
  <si>
    <t>453,656</t>
  </si>
  <si>
    <t>odkop</t>
  </si>
  <si>
    <t>odkop svahu</t>
  </si>
  <si>
    <t>17,835</t>
  </si>
  <si>
    <t xml:space="preserve">    711 - Izolace proti vodě, vlhkosti a plynům</t>
  </si>
  <si>
    <t xml:space="preserve">    713 - Izolace tepelné</t>
  </si>
  <si>
    <t xml:space="preserve">    23-M - Montáže potrubí</t>
  </si>
  <si>
    <t>114203103</t>
  </si>
  <si>
    <t>Rozebrání dlažeb z lomového kamene nebo betonových tvárnic do cementové malty</t>
  </si>
  <si>
    <t>-1141372892</t>
  </si>
  <si>
    <t>Rozebrání dlažeb nebo záhozů s naložením na dopravní prostředek dlažeb z lomového kamene nebo betonových tvárnic do cementové malty se spárami zalitými cementovou maltou</t>
  </si>
  <si>
    <t>https://podminky.urs.cz/item/CS_URS_2024_02/114203103</t>
  </si>
  <si>
    <t>Dno PK - rýha</t>
  </si>
  <si>
    <t>10,4*3,15*0,4 "viz příloha C.3. a D.1.5. a D.2.11.</t>
  </si>
  <si>
    <t>122151502</t>
  </si>
  <si>
    <t>Odkopávky a prokopávky zapažené v hornině třídy těžitelnosti I skupiny 1 a 2 objem do 50 m3 strojně</t>
  </si>
  <si>
    <t>-1071936305</t>
  </si>
  <si>
    <t>Odkopávky a prokopávky zapažené strojně v hornině třídy těžitelnosti I skupiny 1 a 2 přes 20 do 50 m3</t>
  </si>
  <si>
    <t>https://podminky.urs.cz/item/CS_URS_2024_02/122151502</t>
  </si>
  <si>
    <t>Viz D.2.11 - Mikrozáporové pažení - svah</t>
  </si>
  <si>
    <t>6,15*2,9"m2"</t>
  </si>
  <si>
    <t>131151102</t>
  </si>
  <si>
    <t>Hloubení jam nezapažených v hornině třídy těžitelnosti I skupiny 1 a 2 objem do 50 m3 strojně</t>
  </si>
  <si>
    <t>1734620096</t>
  </si>
  <si>
    <t>Hloubení nezapažených jam a zářezů strojně s urovnáním dna do předepsaného profilu a spádu v hornině třídy těžitelnosti I skupiny 1 a 2 přes 20 do 50 m3</t>
  </si>
  <si>
    <t>https://podminky.urs.cz/item/CS_URS_2024_02/131151102</t>
  </si>
  <si>
    <t>viz příloha C.3. a D.2.12</t>
  </si>
  <si>
    <t>3,45"m2"*4,1 "pilíře místního ovládání" *2 "ks"</t>
  </si>
  <si>
    <t>2,6*2,15*0,45 "pilíře elektro" *4 "ks"</t>
  </si>
  <si>
    <t>132551252</t>
  </si>
  <si>
    <t>Hloubení rýh nezapažených š do 2000 mm v hornině třídy těžitelnosti III skupiny 6 objem do 50 m3 strojně</t>
  </si>
  <si>
    <t>-2135463110</t>
  </si>
  <si>
    <t>Hloubení nezapažených rýh šířky přes 800 do 2 000 mm strojně s urovnáním dna do předepsaného profilu a spádu v hornině třídy těžitelnosti III skupiny 6 přes 20 do 50 m3</t>
  </si>
  <si>
    <t>https://podminky.urs.cz/item/CS_URS_2024_02/132551252</t>
  </si>
  <si>
    <t>Viz příloha D.1.4 a D.1.5 Dno PK</t>
  </si>
  <si>
    <t xml:space="preserve">2,18*10,4*1,6 </t>
  </si>
  <si>
    <t>144161112</t>
  </si>
  <si>
    <t>Ražení šachet svislých hl do 15 m I stupeň ražnosti suchá průřez přes 10 do 40 m2</t>
  </si>
  <si>
    <t>-333882789</t>
  </si>
  <si>
    <t>Ražení šachet svislých hloubky do 15 m s vytěžením rubaniny na povrch, s naložením na dopravní prostředky nebo přemístěním do 5 m, všech tvarů průřezů šachet v hornině I. stupně ražnosti suché, o průřezu TV přes 10 do 40 m2</t>
  </si>
  <si>
    <t>https://podminky.urs.cz/item/CS_URS_2024_02/144161112</t>
  </si>
  <si>
    <t>Poznámka k položce:_x000D_
V ploše ražby je také započítáno odbourání jílocementové suspenze</t>
  </si>
  <si>
    <t>Viz příloha D.2.11</t>
  </si>
  <si>
    <t>šachta LS PK</t>
  </si>
  <si>
    <t>3,42*5,18*8,85"střední výška"*0,5 "50% objemu suché těžby"</t>
  </si>
  <si>
    <t>šachta PS PK</t>
  </si>
  <si>
    <t>3,42*5,18*7,3"střední výška"*0,7 "70% objemu suché těžby"</t>
  </si>
  <si>
    <t>144171112</t>
  </si>
  <si>
    <t>Ražení šachet svislých hl do 15 m I stupeň ražnosti mokrá průřez přes 10 do 40 m2</t>
  </si>
  <si>
    <t>1143155963</t>
  </si>
  <si>
    <t>Ražení šachet svislých hloubky do 15 m s vytěžením rubaniny na povrch, s naložením na dopravní prostředky nebo přemístěním do 5 m, všech tvarů průřezů šachet v hornině I. stupně ražnosti mokré, o průřezu TV přes 10 do 40 m2</t>
  </si>
  <si>
    <t>https://podminky.urs.cz/item/CS_URS_2024_02/144171112</t>
  </si>
  <si>
    <t>3,42*5,18*8,85"střední výška"*0,5"50% objemu mokré těžby"</t>
  </si>
  <si>
    <t>3,42*5,18*7,3"střední výška"*0,3"30% objemu mokré těžby"</t>
  </si>
  <si>
    <t>144471112</t>
  </si>
  <si>
    <t>Ražení šachet svislých hl do 15 m litá skála mokrá průřez přes 10 do 40 m2</t>
  </si>
  <si>
    <t>1582719802</t>
  </si>
  <si>
    <t>Ražení šachet svislých hloubky do 15 m s vytěžením rubaniny na povrch, s naložením na dopravní prostředky nebo přemístěním do 5 m, všech tvarů průřezů šachet v lité skále mokré, o průřezu TV přes 10 do 40 m2</t>
  </si>
  <si>
    <t>https://podminky.urs.cz/item/CS_URS_2024_02/144471112</t>
  </si>
  <si>
    <t>3,42*5,18*1,8"střední výška"</t>
  </si>
  <si>
    <t>3,42*5,18*3,4"střední výška"</t>
  </si>
  <si>
    <t>151721111</t>
  </si>
  <si>
    <t>Zřízení pažení do ocelových zápor hl výkopu do 4 m s jeho následným odstraněním</t>
  </si>
  <si>
    <t>-108226330</t>
  </si>
  <si>
    <t>Pažení do ocelových zápor bez ohledu na druh pažin, s odstraněním pažení, hloubky výkopu do 4 m</t>
  </si>
  <si>
    <t>https://podminky.urs.cz/item/CS_URS_2024_02/151721111</t>
  </si>
  <si>
    <t>Záporové pažení na PS PK</t>
  </si>
  <si>
    <t>2,2*0,75*12"ks"</t>
  </si>
  <si>
    <t>153111112</t>
  </si>
  <si>
    <t>Podélné řezání ocelových štětovnic na skládce</t>
  </si>
  <si>
    <t>-256827488</t>
  </si>
  <si>
    <t>Úprava ocelových štětovnic pro štětové stěny řezání z terénu, štětovnic na skládce podélné</t>
  </si>
  <si>
    <t>https://podminky.urs.cz/item/CS_URS_2024_02/153111112</t>
  </si>
  <si>
    <t>17,0*4 "pravá strana PK"</t>
  </si>
  <si>
    <t>17,0*4 "levá strana PK"</t>
  </si>
  <si>
    <t>153111114</t>
  </si>
  <si>
    <t>Příčné řezání ocelových zaberaněných štětovnic z terénu</t>
  </si>
  <si>
    <t>815023298</t>
  </si>
  <si>
    <t>Úprava ocelových štětovnic pro štětové stěny řezání z terénu, štětovnic zaberaněných příčné</t>
  </si>
  <si>
    <t>https://podminky.urs.cz/item/CS_URS_2024_02/153111114</t>
  </si>
  <si>
    <t>32 "pravá strana PK - kabelové šachty"</t>
  </si>
  <si>
    <t>32 "Levá strana PK - kabelové šachty"</t>
  </si>
  <si>
    <t>153111119</t>
  </si>
  <si>
    <t>Řezání otvorů v ocelových zaberaněných štětovnicích z terénu</t>
  </si>
  <si>
    <t>-329022745</t>
  </si>
  <si>
    <t>Úprava ocelových štětovnic pro štětové stěny řezání z terénu, štětovnic zaberaněných otvorů</t>
  </si>
  <si>
    <t>https://podminky.urs.cz/item/CS_URS_2024_02/153111119</t>
  </si>
  <si>
    <t xml:space="preserve">Poznámka k položce:_x000D_
Otvory pro zemní protlak. </t>
  </si>
  <si>
    <t>6 "v oblasti zemního protlaku"*2"šachty"</t>
  </si>
  <si>
    <t>12 "pro chráničky kabelového kanálku"*2"šachty"</t>
  </si>
  <si>
    <t>153111132</t>
  </si>
  <si>
    <t>Podélné svaření ocelových štětovnic na skládce</t>
  </si>
  <si>
    <t>386759048</t>
  </si>
  <si>
    <t>Úprava ocelových štětovnic pro štětové stěny svaření z terénu, štětovnic na skládce podélné</t>
  </si>
  <si>
    <t>https://podminky.urs.cz/item/CS_URS_2024_02/153111132</t>
  </si>
  <si>
    <t>153112112</t>
  </si>
  <si>
    <t>Nastražení ocelových štětovnic dl přes 10 m ve standardních podmínkách z terénu</t>
  </si>
  <si>
    <t>-1857891607</t>
  </si>
  <si>
    <t>Zřízení beraněných stěn z ocelových štětovnic z terénu nastražení štětovnic ve standardních podmínkách, délky přes 10 m</t>
  </si>
  <si>
    <t>https://podminky.urs.cz/item/CS_URS_2024_02/153112112</t>
  </si>
  <si>
    <t>viz příloha C.3. a D.1.5</t>
  </si>
  <si>
    <t>17,0*(4,2+4,8)*2 "štětovnice - kabelová šachta PK" *2"ks"</t>
  </si>
  <si>
    <t>15920-R03</t>
  </si>
  <si>
    <t>štětovnice VL604 S 355 GP</t>
  </si>
  <si>
    <t>2144932015</t>
  </si>
  <si>
    <t>štětovnice*0,1235</t>
  </si>
  <si>
    <t>153112124</t>
  </si>
  <si>
    <t>Zaberanění ocelových štětovnic na dl do 16 m ve standardních podmínkách z terénu</t>
  </si>
  <si>
    <t>-900960937</t>
  </si>
  <si>
    <t>Zřízení beraněných stěn z ocelových štětovnic z terénu zaberanění štětovnic ve standardních podmínkách, délky do 16 m</t>
  </si>
  <si>
    <t>https://podminky.urs.cz/item/CS_URS_2024_02/153112124</t>
  </si>
  <si>
    <t>(15,5-0,25)*(4,2+4,8*2) "štětovnice - kabelová šachta levá strana PK"</t>
  </si>
  <si>
    <t>(15,5-0,2)*(4,2+4,8-0,9)*2"štětovnice - kabelová šachta pravá strana PK"</t>
  </si>
  <si>
    <t>15311212R1</t>
  </si>
  <si>
    <t>Zaberanění ocelových štětovnic na dl přes 16 m ve standardních podmínkách z terénu</t>
  </si>
  <si>
    <t>370365775</t>
  </si>
  <si>
    <t>Zřízení beraněných stěn z ocelových štětovnic z terénu zaberanění štětovnic ve standardních podmínkách, délky přes 16 m</t>
  </si>
  <si>
    <t>(16,5-0,3)*(4,2+0,9*2) "štětovnice - kabelová šachta pravá strana PK - svah"</t>
  </si>
  <si>
    <t>154077341</t>
  </si>
  <si>
    <t>Konstrukce výstroje šachet netypová dočasně mokrá montáž</t>
  </si>
  <si>
    <t>1225361775</t>
  </si>
  <si>
    <t>Netypová výstroj šachet z úplných ocelových rámů včetně spojovacích prvků výztuže montáž včetně dodání pomocného materiálu, v hornině mokré</t>
  </si>
  <si>
    <t>https://podminky.urs.cz/item/CS_URS_2024_02/154077341</t>
  </si>
  <si>
    <t>HEB360*1000</t>
  </si>
  <si>
    <t>ostat_drobny_m*1000</t>
  </si>
  <si>
    <t>Rozpery*1000</t>
  </si>
  <si>
    <t>ostatni_ocel*1000</t>
  </si>
  <si>
    <t>13010754R</t>
  </si>
  <si>
    <t>ocel profilová jakost S 355 GP průřez HEB 360</t>
  </si>
  <si>
    <t>-1133019480</t>
  </si>
  <si>
    <t>14,8*2*142"kg/m"/1000 "rám 2xHEB 360" *5 "Celkem 5x v hloubce šachty" *2 "2 šachty"</t>
  </si>
  <si>
    <t>130R1</t>
  </si>
  <si>
    <t>dodávka ostatního drobného ocelového materiálu</t>
  </si>
  <si>
    <t>-1845538474</t>
  </si>
  <si>
    <t xml:space="preserve">HEB360 *0,2 "20% přidružený materiál" </t>
  </si>
  <si>
    <t>1301098R</t>
  </si>
  <si>
    <t>dodávka dočasně použitého ocelového potrubí D 323,9 x 12,5 mm</t>
  </si>
  <si>
    <t>-1069700383</t>
  </si>
  <si>
    <t>Dodávka dočasně použitého ocelového potrubí 323,9/12,5 mm. 
Měrná jednotka 1t kompletní dodávky dočasně použitého materiálu.
Obratovost dočasně použitého materiálu je třeba zohlednit v nabídkové ceně.</t>
  </si>
  <si>
    <t>Viz D.2.11</t>
  </si>
  <si>
    <t>1,1"m"*4"ks"*106,0 "kg/m"*5 "Celkem 5x v hloubce šachty" /1000 *2"šachty"</t>
  </si>
  <si>
    <t>15920-R07</t>
  </si>
  <si>
    <t>dodávka dočasně použitého ostatního drobného ocelového materiálu</t>
  </si>
  <si>
    <t>756056123</t>
  </si>
  <si>
    <t>Dodávka dočasně použitého ostatního drobného ocelového materiálu. 
Měrná jednotka 1t kompletní dodávky dočasně použitého materiálu.
Obratovost dočasně použitého materiálu je třeba zohlednit v nabídkové ceně.</t>
  </si>
  <si>
    <t>0,15*Rozpery "15% uvažováno na pridružený materiál"</t>
  </si>
  <si>
    <t>154077342</t>
  </si>
  <si>
    <t>Konstrukce výstroje šachet netypová dočasně mokrá demontáž</t>
  </si>
  <si>
    <t>-520674949</t>
  </si>
  <si>
    <t>Netypová výstroj šachet z úplných ocelových rámů včetně spojovacích prvků výztuže demontáž v hornině mokré</t>
  </si>
  <si>
    <t>https://podminky.urs.cz/item/CS_URS_2024_02/154077342</t>
  </si>
  <si>
    <t>Demontáž rozpěr</t>
  </si>
  <si>
    <t>Odklizení a uložení přebytku zeminy odpovídajícím zákonným způsobem</t>
  </si>
  <si>
    <t>-68731120</t>
  </si>
  <si>
    <t xml:space="preserve">Odklizení a uložení přebytku zeminy odpovídajícím zákonným způsobem
Položka zahrnuje kompletní odvoz a uložení (případně poplatek) dle možností zhotovitele, zejména:
 - svislé a vodorovné přemístění 
 - naložení na dopravní prostředek (případně překládání)
 - likvidace zákonným způsobem
</t>
  </si>
  <si>
    <t>Šachta.</t>
  </si>
  <si>
    <t>"šachta LS PK"  3,42*5,18*8,85"střední výška" + 3,42*5,18*1,8"střední výška"</t>
  </si>
  <si>
    <t>"šachta PS PK"  3,42*5,18*7,3"střední výška" + 3,42*5,18*3,4"střední výška"</t>
  </si>
  <si>
    <t>-nasyp</t>
  </si>
  <si>
    <t>162251102</t>
  </si>
  <si>
    <t>Vodorovné přemístění přes 20 do 50 m výkopku/sypaniny z horniny třídy těžitelnosti I skupiny 1 až 3</t>
  </si>
  <si>
    <t>-1018996548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</si>
  <si>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</si>
  <si>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https://podminky.urs.cz/item/CS_URS_2024_02/162251102</t>
  </si>
  <si>
    <t>Přesun na MD</t>
  </si>
  <si>
    <t>1304966429</t>
  </si>
  <si>
    <t>Jama/2 "výkop pravé strany PK"</t>
  </si>
  <si>
    <t>"Šachta PS PK"  3,42*5,18*7,3"střední výška" + 3,42*5,18*3,4"střední výška"</t>
  </si>
  <si>
    <t>167151101</t>
  </si>
  <si>
    <t>Nakládání výkopku z hornin třídy těžitelnosti I skupiny 1 až 3 do 100 m3</t>
  </si>
  <si>
    <t>-952646441</t>
  </si>
  <si>
    <t>Nakládání, skládání a překládání neulehlého výkopku nebo sypaniny strojně nakládání, množství do 100 m3, z horniny třídy těžitelnosti I, skupiny 1 až 3</t>
  </si>
  <si>
    <t>https://podminky.urs.cz/item/CS_URS_2024_02/167151101</t>
  </si>
  <si>
    <t>171151131</t>
  </si>
  <si>
    <t>Uložení sypaniny z hornin nesoudržných a soudržných střídavě do násypů zhutněných strojně</t>
  </si>
  <si>
    <t>-2138466561</t>
  </si>
  <si>
    <t>Uložení sypanin do násypů strojně s rozprostřením sypaniny ve vrstvách a s hrubým urovnáním zhutněných z hornin nesoudržných a soudržných střídavě ukládaných</t>
  </si>
  <si>
    <t>https://podminky.urs.cz/item/CS_URS_2024_02/171151131</t>
  </si>
  <si>
    <t>viz D.2.11- zpětný násyp terénu</t>
  </si>
  <si>
    <t>2,6*2,66 "m2 - k palisádám"</t>
  </si>
  <si>
    <t>(6,15-2,6)*2,85"m2"</t>
  </si>
  <si>
    <t>396488020</t>
  </si>
  <si>
    <t>225522116</t>
  </si>
  <si>
    <t>Vrty maloprofilové jádrové D přes 195 do 245 mm úklon přes 45° hl 0 až 25 m hornina V a VI omezený prostor</t>
  </si>
  <si>
    <t>1934098698</t>
  </si>
  <si>
    <t>Maloprofilové vrty jádrové průměru přes 195 do 245 mm v omezeném prostoru úklonu přes 45° v hl 0 až 25 m v hornině tř. V a VI</t>
  </si>
  <si>
    <t>https://podminky.urs.cz/item/CS_URS_2024_02/225522116</t>
  </si>
  <si>
    <t xml:space="preserve">Poznámka k položce:_x000D_
Vrt je zapažený ocelovou trubkou viz specifikace. </t>
  </si>
  <si>
    <t>Viz příloha C.3. a D.2.11</t>
  </si>
  <si>
    <t>(7,25+7,15)*6 "na obou stranách"</t>
  </si>
  <si>
    <t>141721R1</t>
  </si>
  <si>
    <t>Ocelové potrubí D 245/14 mm</t>
  </si>
  <si>
    <t>817551999</t>
  </si>
  <si>
    <t>(7,25+1+7,15+1)*6 "na obou stranách"</t>
  </si>
  <si>
    <t>226213312</t>
  </si>
  <si>
    <t>Vrty velkoprofilové svislé zapažené D přes 850 do 1050 mm hl od 0 do 20 m hornina II</t>
  </si>
  <si>
    <t>-1461629362</t>
  </si>
  <si>
    <t>Velkoprofilové vrty náběrovým vrtáním svislé zapažené ocelovými pažnicemi průměru přes 850 do 1050 mm, v hl od 0 do 20 m v hornině tř. II</t>
  </si>
  <si>
    <t>https://podminky.urs.cz/item/CS_URS_2024_02/226213312</t>
  </si>
  <si>
    <t>Viz D.2.11 - kabelové šachty</t>
  </si>
  <si>
    <t>LS Kabelové šachty</t>
  </si>
  <si>
    <t>Od koty 173,0 (střední výška skalního podložá v šachtě) po 163,85</t>
  </si>
  <si>
    <t>24"ks" *9,15"m"</t>
  </si>
  <si>
    <t>PS kabelové šachty</t>
  </si>
  <si>
    <t>Od koty 173,0 (střední výška skalního podložá v šachtě) po 165,45</t>
  </si>
  <si>
    <t>24"ks" *7,55"m"</t>
  </si>
  <si>
    <t>10"ks" *0,14"m" "Vrtání v odtěženém svahu - počátek na kótě 173,14 "</t>
  </si>
  <si>
    <t>226213313</t>
  </si>
  <si>
    <t>Vrty velkoprofilové svislé zapažené D přes 850 do 1050 mm hl od 0 do 20 m hornina III</t>
  </si>
  <si>
    <t>1175456927</t>
  </si>
  <si>
    <t>Velkoprofilové vrty náběrovým vrtáním svislé zapažené ocelovými pažnicemi průměru přes 850 do 1050 mm, v hl od 0 do 20 m v hornině tř. III</t>
  </si>
  <si>
    <t>https://podminky.urs.cz/item/CS_URS_2024_02/226213313</t>
  </si>
  <si>
    <t xml:space="preserve">Od koty 163,85 (střední výška skalního podložá v šachtě) po 156,14 </t>
  </si>
  <si>
    <t>24"ks" *7,71"m"</t>
  </si>
  <si>
    <t xml:space="preserve">Od koty 165,45 (střední výška skalního podložá v šachtě) po 156,14 </t>
  </si>
  <si>
    <t>24"ks" *9,3"m"</t>
  </si>
  <si>
    <t>231211313R</t>
  </si>
  <si>
    <t>Zřízení pilot svislých zapažených D přes 650 do 1250 mm hl od 0 do 30 m s vytažením pažnic  z jílocementové směsi</t>
  </si>
  <si>
    <t>739181850</t>
  </si>
  <si>
    <t>Zřízení výplně pilot zapažených s vytažením pažnic z vrtu svislých z jílocementové směsi, v hl od 0 do 30 m, při průměru piloty přes 650 do 1250 mm</t>
  </si>
  <si>
    <t>48"ks" *17,0"m"</t>
  </si>
  <si>
    <t>261121911R</t>
  </si>
  <si>
    <t>Dodávka samotuhnoucí jílocementové výplně pro velkoprofilové vrty</t>
  </si>
  <si>
    <t>386209681</t>
  </si>
  <si>
    <t>48"ks" *17,0"m" *(PI/4*0,9^2)</t>
  </si>
  <si>
    <t>232221123</t>
  </si>
  <si>
    <t>Zaražení ocelových jehel svisle hmotnosti přes 15 do 70 kg/m dl od 0 do 7 m</t>
  </si>
  <si>
    <t>-1779870607</t>
  </si>
  <si>
    <t>Zaražení nebo nastražení a zaberanění ocelových jehel, pilot nebo zápor z válcovaných tyčí nebo kolejnic, s případným zarovnáním volných konců svislých, o hmotnosti přes 15 do 70 kg/m, na délku od 0 do 7 m</t>
  </si>
  <si>
    <t>https://podminky.urs.cz/item/CS_URS_2024_02/232221123</t>
  </si>
  <si>
    <t>14"ks"*6,6</t>
  </si>
  <si>
    <t>13010974</t>
  </si>
  <si>
    <t>ocel profilová jakost S235JR (11 375) průřez HEB 140</t>
  </si>
  <si>
    <t>1492145370</t>
  </si>
  <si>
    <t>14"ks"*6,6*33,7 "kg/m" /1000</t>
  </si>
  <si>
    <t>232231123</t>
  </si>
  <si>
    <t>Vytažení ocelových jehel svislých hmotnosti přes 15 do 70 kg/m dl od 0 do do 7 m</t>
  </si>
  <si>
    <t>1252592957</t>
  </si>
  <si>
    <t>Vytažení ocelových jehel, pilot nebo zápor, s popř. nutnou úpravou pro vytahování svislých, o hmotnosti přes 15 do 70 k g/m, zaberaněných na délku od 0 do 7 m</t>
  </si>
  <si>
    <t>https://podminky.urs.cz/item/CS_URS_2024_02/232231123</t>
  </si>
  <si>
    <t>274313611</t>
  </si>
  <si>
    <t>Základové pásy z betonu tř. C 16/20</t>
  </si>
  <si>
    <t>745792970</t>
  </si>
  <si>
    <t>Základy z betonu prostého pasy betonu kamenem neprokládaného tř. C 16/20</t>
  </si>
  <si>
    <t>https://podminky.urs.cz/item/CS_URS_2024_02/274313611</t>
  </si>
  <si>
    <t>Viz příloha D.2.8</t>
  </si>
  <si>
    <t>Základová kce pro schodiště</t>
  </si>
  <si>
    <t>0,5*1*2 + 0,8*0,4*1,4</t>
  </si>
  <si>
    <t>0,5*1*1 + 0,8*0,4*0,4</t>
  </si>
  <si>
    <t>274351121</t>
  </si>
  <si>
    <t>Zřízení bednění základových pasů rovného</t>
  </si>
  <si>
    <t>-197123335</t>
  </si>
  <si>
    <t>Bednění základů pasů rovné zřízení</t>
  </si>
  <si>
    <t>https://podminky.urs.cz/item/CS_URS_2024_02/274351121</t>
  </si>
  <si>
    <t>Viz příloha D.2.8. - Velín</t>
  </si>
  <si>
    <t>0,5*2*2</t>
  </si>
  <si>
    <t>0,5*1*4</t>
  </si>
  <si>
    <t>1,4*0,8*2</t>
  </si>
  <si>
    <t>0,8*0,4*4</t>
  </si>
  <si>
    <t>0,5*1*2</t>
  </si>
  <si>
    <t>0,8*0,4*2</t>
  </si>
  <si>
    <t>274351122</t>
  </si>
  <si>
    <t>Odstranění bednění základových pasů rovného</t>
  </si>
  <si>
    <t>1319411413</t>
  </si>
  <si>
    <t>Bednění základů pasů rovné odstranění</t>
  </si>
  <si>
    <t>https://podminky.urs.cz/item/CS_URS_2024_02/274351122</t>
  </si>
  <si>
    <t>321311116R01</t>
  </si>
  <si>
    <t>Konstrukce vodních staveb z betonu prostého samozhutnitelného mrazuvzdorného tř. SCC 30/37 XC4 XF3</t>
  </si>
  <si>
    <t>1531383253</t>
  </si>
  <si>
    <t>Konstrukce vodních staveb z betonu přehrad, jezů a plavebních komor, spodní stavby vodních elektráren, jader přehrad, odběrných věží a výpustných zařízení, opěrných zdí, šachet, šachtic a ostatních konstrukcí prostého pro prostředí s mrazovými cykly samozhutnitelného tř. SCC 30/37 XC4 XF3</t>
  </si>
  <si>
    <t>Viz D.2.14 - Úvazné trny</t>
  </si>
  <si>
    <t>(1,62"m2"*0,41+2,37"m2"*0,59) "m výška" *12 "ks"</t>
  </si>
  <si>
    <t>1203814035</t>
  </si>
  <si>
    <t xml:space="preserve">Poznámka k položce:_x000D_
ŽB C 30/37 XC4 XF3 _x000D_
Případný staveništní přesun hmot, který není zohledněn v položce: Příplatek za ztíženou dopravu betonové směsi na stavbu, bude zahrnut do ceny této položky._x000D_
</t>
  </si>
  <si>
    <t>Pilíř elektro a místního ovládání viz příloha D.2.12</t>
  </si>
  <si>
    <t>(1,65"m2"*0,23*2+1,88"m2"*(0,55-0,23)*2+0,65"m2"*3,0) *2 "ks"</t>
  </si>
  <si>
    <t>(1,3"m2"*0,23+1,65"m2"*(0,55-0,23)+0,37"m2"*3,0) *4 "ks"</t>
  </si>
  <si>
    <t>Viz D.2.8 - Velín - podlaha</t>
  </si>
  <si>
    <t>23,4"m2" *0,32</t>
  </si>
  <si>
    <t>0,48"m2" *0,36</t>
  </si>
  <si>
    <t>0,64"m2" *0,2</t>
  </si>
  <si>
    <t>Kabelová šachta</t>
  </si>
  <si>
    <t>17,8"m2"*0,5 "dno - pravá strana PK" -(0,2*0,4*0,4) "odečet čerpací jímky</t>
  </si>
  <si>
    <t>17,8"m2"*0,5 "dno - levá strana PK" -(0,2*0,4*0,4) "odečet čerpací jímky</t>
  </si>
  <si>
    <t>2,88*10,13 "stěny - pravá strana PK"</t>
  </si>
  <si>
    <t>2,88*10,13 "stěny - levá strana PK"</t>
  </si>
  <si>
    <t>(6,4+10,8)*0,3 "strop - pravá strana PK"</t>
  </si>
  <si>
    <t>(6,4+10,8)*0,3 "strop - levá strana PK"</t>
  </si>
  <si>
    <t>Kabelová šachta - výplňový beton</t>
  </si>
  <si>
    <t>1,94"m2"*9,45  + 5,87"m2" *10,44 "pravá strana PK-mimo oblast ořezaných štětovnc pro RŠ"</t>
  </si>
  <si>
    <t>1,62"m2"*9,55  + 5,60"m2" *9,50 "levá strana PK-mimo oblast ořezaných štětovnc pro RŠ"</t>
  </si>
  <si>
    <t>1136256973</t>
  </si>
  <si>
    <t>Kabelové šachty</t>
  </si>
  <si>
    <t>0,2*0,4*4 "čerpací jímka"</t>
  </si>
  <si>
    <t>(2,6*2+1,6*2)*10,13 "stěny šachty"</t>
  </si>
  <si>
    <t>6,4+ (3,2*0,3) "strop šachty"</t>
  </si>
  <si>
    <t>1,6*(3,0+0,6*2) "dobednění stěny šachty po odřezání štětové stěny u RŠ" *2"KS"</t>
  </si>
  <si>
    <t>6,4+(3,2*0,3) "strop šachty"</t>
  </si>
  <si>
    <t>1,6*(3,0+0,6*2) "dobednění stěny šachty po odřezání štětové stěny u RŠ" *2"Ks"</t>
  </si>
  <si>
    <t>(2,3*3,0+0,14*2) *2 "ks"</t>
  </si>
  <si>
    <t>(4,2*3,0+0,14*2) *2 "ks"</t>
  </si>
  <si>
    <t>Viz D.2.8</t>
  </si>
  <si>
    <t>1,6*0,66 "jimka"</t>
  </si>
  <si>
    <t>Viz D.2.14</t>
  </si>
  <si>
    <t>Úvazné trny</t>
  </si>
  <si>
    <t>4,4*1,0*12"ks"</t>
  </si>
  <si>
    <t>321351020</t>
  </si>
  <si>
    <t>Bednění konstrukcí vodních staveb válcově zakřivené - zřízení</t>
  </si>
  <si>
    <t>1858379242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</si>
  <si>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válcově zakřivených</t>
  </si>
  <si>
    <t>https://podminky.urs.cz/item/CS_URS_2024_02/321351020</t>
  </si>
  <si>
    <t>viz příloha D.2.12</t>
  </si>
  <si>
    <t>Pilíř elektro a místního ovládání</t>
  </si>
  <si>
    <t>1,1*3,0 *2 "ks"</t>
  </si>
  <si>
    <t>1,1*3,0 *4 "ks"</t>
  </si>
  <si>
    <t>-1852123145</t>
  </si>
  <si>
    <t>321352020</t>
  </si>
  <si>
    <t>Bednění konstrukcí vodních staveb válcově zakřivené - odstranění</t>
  </si>
  <si>
    <t>-1309835292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</si>
  <si>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válcově zakřivených</t>
  </si>
  <si>
    <t>https://podminky.urs.cz/item/CS_URS_2024_02/321352020</t>
  </si>
  <si>
    <t>1309556127</t>
  </si>
  <si>
    <t>Výztuž pilířů a bloků</t>
  </si>
  <si>
    <t xml:space="preserve">C3037*100/1000 "100 kg/m3" </t>
  </si>
  <si>
    <t>Kabelových šachet</t>
  </si>
  <si>
    <t>C3037_KŠ *100/1000 "100 kg/m3 - výztuž šachet"</t>
  </si>
  <si>
    <t>-729285480</t>
  </si>
  <si>
    <t>podlaha</t>
  </si>
  <si>
    <t>23,4"m2"*2*7,99*1,2/1000 "2x KY81 + 20% presahy"</t>
  </si>
  <si>
    <t>339921134</t>
  </si>
  <si>
    <t>Osazování betonových palisád do betonového základu v řadě výšky prvku přes 1,5 m</t>
  </si>
  <si>
    <t>733302651</t>
  </si>
  <si>
    <t>Osazování palisád betonových v řadě se zabetonováním výšky palisády přes 1500 mm</t>
  </si>
  <si>
    <t>https://podminky.urs.cz/item/CS_URS_2024_02/339921134</t>
  </si>
  <si>
    <t>4,225</t>
  </si>
  <si>
    <t>59228417</t>
  </si>
  <si>
    <t>palisáda tyčová kruhová betonová s armaturou 175x200mm v 2000mm</t>
  </si>
  <si>
    <t>-2100796324</t>
  </si>
  <si>
    <t>411322626</t>
  </si>
  <si>
    <t>Stropy trámové nebo kazetové ze ŽB tř. C 30/37</t>
  </si>
  <si>
    <t>-454712631</t>
  </si>
  <si>
    <t>Stropy z betonu železového (bez výztuže) trámových, žebrových, kazetových nebo vložkových z tvárnic nebo z hraněných či zaoblených vln zabudovaného plechového bednění tř. C 30/37</t>
  </si>
  <si>
    <t>https://podminky.urs.cz/item/CS_URS_2024_02/411322626</t>
  </si>
  <si>
    <t xml:space="preserve">Poznámka k položce:_x000D_
C 30/37 XC4 XF3_x000D_
Případný staveništní přesun hmot, který není zohledněn v položce: Příplatek za ztíženou dopravu betonové směsi na stavbu, bude zahrnut do ceny této položky._x000D_
</t>
  </si>
  <si>
    <t>Viz příloha D.2.8 - ochoz velínu</t>
  </si>
  <si>
    <t>18,0*0,22</t>
  </si>
  <si>
    <t>0,2*0,07*1,55*6 "ks"</t>
  </si>
  <si>
    <t>411351021</t>
  </si>
  <si>
    <t>Zřízení bednění stropů deskových tl přes 25 do 50 cm bez podpěrné kce</t>
  </si>
  <si>
    <t>1348475178</t>
  </si>
  <si>
    <t>Bednění stropních konstrukcí - bez podpěrné konstrukce desek tloušťky stropní desky přes 25 do 50 cm zřízení</t>
  </si>
  <si>
    <t>https://podminky.urs.cz/item/CS_URS_2024_02/411351021</t>
  </si>
  <si>
    <t>Poznámka k položce:_x000D_
Včetně profilu pro vytvoření okapové drážky.</t>
  </si>
  <si>
    <t>11,24*1,6</t>
  </si>
  <si>
    <t>-(0,2*1,6)*6 "odečet půdorysné plochy trámků"</t>
  </si>
  <si>
    <t>11,4*0,2 "boční hrana desky"</t>
  </si>
  <si>
    <t>411351022</t>
  </si>
  <si>
    <t>Odstranění bednění stropů deskových tl přes 25 do 50 cm bez podpěrné kce</t>
  </si>
  <si>
    <t>-727775986</t>
  </si>
  <si>
    <t>Bednění stropních konstrukcí - bez podpěrné konstrukce desek tloušťky stropní desky přes 25 do 50 cm odstranění</t>
  </si>
  <si>
    <t>https://podminky.urs.cz/item/CS_URS_2024_02/411351022</t>
  </si>
  <si>
    <t>411354335</t>
  </si>
  <si>
    <t>Zřízení podpěrné konstrukce stropů výšky přes 4 do 6 m tl přes 25 do 35 cm</t>
  </si>
  <si>
    <t>1612982079</t>
  </si>
  <si>
    <t>Podpěrná konstrukce stropů - desek, kleneb a skořepin výška podepření přes 4 do 6 m tloušťka stropu přes 25 do 35 cm zřízení</t>
  </si>
  <si>
    <t>https://podminky.urs.cz/item/CS_URS_2024_02/411354335</t>
  </si>
  <si>
    <t>1,6*11,3</t>
  </si>
  <si>
    <t>411354336</t>
  </si>
  <si>
    <t>Odstranění podpěrné konstrukce stropů výšky přes 4 do 6 m tl přes 25 do 35 cm</t>
  </si>
  <si>
    <t>-1438192819</t>
  </si>
  <si>
    <t>Podpěrná konstrukce stropů - desek, kleneb a skořepin výška podepření přes 4 do 6 m tloušťka stropu přes 25 do 35 cm odstranění</t>
  </si>
  <si>
    <t>https://podminky.urs.cz/item/CS_URS_2024_02/411354336</t>
  </si>
  <si>
    <t>411361821</t>
  </si>
  <si>
    <t>Výztuž stropů betonářskou ocelí 10 505</t>
  </si>
  <si>
    <t>-2072785951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</si>
  <si>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 betonářské oceli 10 505 (R) nebo BSt 500</t>
  </si>
  <si>
    <t>https://podminky.urs.cz/item/CS_URS_2024_02/411361821</t>
  </si>
  <si>
    <t>130*Strop_C3037/1000 "130 kg/m3"</t>
  </si>
  <si>
    <t>413351111</t>
  </si>
  <si>
    <t>Zřízení bednění nosníků a průvlaků bez podpěrné kce výšky do 100 cm</t>
  </si>
  <si>
    <t>285148645</t>
  </si>
  <si>
    <t>Bednění nosníků a průvlaků - bez podpěrné konstrukce výška nosníku po spodní líc stropní desky do 100 cm zřízení</t>
  </si>
  <si>
    <t>https://podminky.urs.cz/item/CS_URS_2024_02/413351111</t>
  </si>
  <si>
    <t>0,34*1,55*6 "ks"</t>
  </si>
  <si>
    <t>0,2*0,07*6 "ks"</t>
  </si>
  <si>
    <t>413351112</t>
  </si>
  <si>
    <t>Odstranění bednění nosníků a průvlaků bez podpěrné kce výšky do 100 cm</t>
  </si>
  <si>
    <t>-605763264</t>
  </si>
  <si>
    <t>Bednění nosníků a průvlaků - bez podpěrné konstrukce výška nosníku po spodní líc stropní desky do 100 cm odstranění</t>
  </si>
  <si>
    <t>https://podminky.urs.cz/item/CS_URS_2024_02/413351112</t>
  </si>
  <si>
    <t>0,34*1,6*6 "ks"</t>
  </si>
  <si>
    <t>0,07*0,2*6 "ks"</t>
  </si>
  <si>
    <t>451315114</t>
  </si>
  <si>
    <t>Podkladní nebo výplňová vrstva z betonu C 12/15 tl do 100 mm</t>
  </si>
  <si>
    <t>-232228834</t>
  </si>
  <si>
    <t>Podkladní a výplňové vrstvy z betonu prostého tloušťky do 100 mm, z betonu C 12/15</t>
  </si>
  <si>
    <t>https://podminky.urs.cz/item/CS_URS_2024_02/451315114</t>
  </si>
  <si>
    <t>1,35*0,9 "pilíř elektro a místního ovládání" *4 "ks"</t>
  </si>
  <si>
    <t>2,3*0,9 "pilíř elektro a místního ovládání" *2 "ks"</t>
  </si>
  <si>
    <t>451315136</t>
  </si>
  <si>
    <t>Podkladní nebo výplňová vrstva z betonu C 20/25 tl do 200 mm</t>
  </si>
  <si>
    <t>-2101049906</t>
  </si>
  <si>
    <t>Podkladní a výplňové vrstvy z betonu prostého tloušťky do 200 mm, z betonu C 20/25</t>
  </si>
  <si>
    <t>https://podminky.urs.cz/item/CS_URS_2024_02/451315136</t>
  </si>
  <si>
    <t>Viz D.2.11 - dno</t>
  </si>
  <si>
    <t>1,6*10,4</t>
  </si>
  <si>
    <t>451313111</t>
  </si>
  <si>
    <t>Podklad pod dlažbu z betonu prostého C 20/25 tl přes 150 do 200 mm</t>
  </si>
  <si>
    <t>-1703367447</t>
  </si>
  <si>
    <t>Podklad pod dlažbu z betonu prostého bez zvýšených nároků na prostředí tř. C 20/25 tl. přes 150 do 200 mm</t>
  </si>
  <si>
    <t>https://podminky.urs.cz/item/CS_URS_2024_02/451313111</t>
  </si>
  <si>
    <t>-1332411436</t>
  </si>
  <si>
    <t>Ve dně PK</t>
  </si>
  <si>
    <t>10,4*3,15</t>
  </si>
  <si>
    <t>899623181R</t>
  </si>
  <si>
    <t>Obetonování potrubí nebo zdiva stok betonem prostým tř. C 30/37 XC4 XF3 v otevřeném výkopu</t>
  </si>
  <si>
    <t>80081593</t>
  </si>
  <si>
    <t>Obetonování potrubí nebo zdiva stok betonem prostým v otevřeném výkopu, betonem tř. C 30/37 XC4 XF3</t>
  </si>
  <si>
    <t>Obetonovaní ocelového potrubí ve dně PK</t>
  </si>
  <si>
    <t>10,4*2,6 "m2 - viz příloda D.2.11.</t>
  </si>
  <si>
    <t>8996-R01</t>
  </si>
  <si>
    <t>Dodávka a montáž podpěrné konstrukce potrubí pro obetonování</t>
  </si>
  <si>
    <t>1428652213</t>
  </si>
  <si>
    <t xml:space="preserve">Dodávka a montáž podpěrné konstrukce potrubí pro obetonování - např. ocelová distanční drážka. Podpěra včetně případného kotvení. </t>
  </si>
  <si>
    <t xml:space="preserve">Poznámka k položce:_x000D_
Výrobek dle možností zhotovitele. (Předpokládaný ocelový výrobek v PD - cca 32 kg). </t>
  </si>
  <si>
    <t>10 "ks"</t>
  </si>
  <si>
    <t>1126196429</t>
  </si>
  <si>
    <t>Viz D.1.4</t>
  </si>
  <si>
    <t>7,05*1,1 "Pracovní lešení žebříku ohlaví VPK" *2"strany"</t>
  </si>
  <si>
    <t>2,0*7,7  *4"ks" "v oblasti VPK - stávající štětové stěny" *2"strany"</t>
  </si>
  <si>
    <t>-1511406754</t>
  </si>
  <si>
    <t>leseni_radove*60 "dni"</t>
  </si>
  <si>
    <t>-981847761</t>
  </si>
  <si>
    <t>943121111</t>
  </si>
  <si>
    <t>Montáž lešení prostorového trubkového těžkého bez podlah zatížení přes 200 do 300 kg/m2 v do 20 m</t>
  </si>
  <si>
    <t>71783654</t>
  </si>
  <si>
    <t>Lešení prostorové trubkové těžké pracovní nebo podpěrné bez podlah s provozním zatížením tř. 4 přes 200 do 300 kg/m2 výšky do 20 m montáž</t>
  </si>
  <si>
    <t>https://podminky.urs.cz/item/CS_URS_2024_02/943121111</t>
  </si>
  <si>
    <t>10,1*(4,16"m2"*2) "lešení v kabelové šachtě"</t>
  </si>
  <si>
    <t>943121129</t>
  </si>
  <si>
    <t>Příplatek k lešení prostorovému trubkovému těžkému bez podlah za půdorysnou plochu do 6 m2</t>
  </si>
  <si>
    <t>956500126</t>
  </si>
  <si>
    <t>Lešení prostorové trubkové těžké pracovní nebo podpěrné bez podlah Příplatek k cenám za půdorysnou plochu do 6 m2</t>
  </si>
  <si>
    <t>https://podminky.urs.cz/item/CS_URS_2024_02/943121129</t>
  </si>
  <si>
    <t>943121211</t>
  </si>
  <si>
    <t>Příplatek k lešení prostorovému trubkovému těžkému bez podlah přes 200 do 300 kg/m2 v 20 m za každý den použití</t>
  </si>
  <si>
    <t>1386587880</t>
  </si>
  <si>
    <t>Lešení prostorové trubkové těžké pracovní nebo podpěrné bez podlah s provozním zatížením tř. 4 přes 200 do 300 kg/m2 výšky do 20 m příplatek k ceně za každý den použití</t>
  </si>
  <si>
    <t>https://podminky.urs.cz/item/CS_URS_2024_02/943121211</t>
  </si>
  <si>
    <t>leseni_prostor*60</t>
  </si>
  <si>
    <t>943121811</t>
  </si>
  <si>
    <t>Demontáž lešení prostorového trubkového těžkého bez podlah zatížení tř. 4 přes 200 do 300 kg/m2 v do 20 m</t>
  </si>
  <si>
    <t>1623324736</t>
  </si>
  <si>
    <t>Lešení prostorové trubkové těžké pracovní nebo podpěrné bez podlah s provozním zatížením tř. 4 přes 200 do 300 kg/m2 výšky do 20 m demontáž</t>
  </si>
  <si>
    <t>https://podminky.urs.cz/item/CS_URS_2024_02/943121811</t>
  </si>
  <si>
    <t>949101112</t>
  </si>
  <si>
    <t>Lešení pomocné pro objekty pozemních staveb s lešeňovou podlahou v přes 1,9 do 3,5 m zatížení do 150 kg/m2</t>
  </si>
  <si>
    <t>-1269297375</t>
  </si>
  <si>
    <t>Lešení pomocné pracovní pro objekty pozemních staveb pro zatížení do 150 kg/m2, o výšce lešeňové podlahy přes 1,9 do 3,5 m</t>
  </si>
  <si>
    <t>https://podminky.urs.cz/item/CS_URS_2024_02/949101112</t>
  </si>
  <si>
    <t xml:space="preserve">Viz D.2.8. - pomocné lešení pro montáž zateplení </t>
  </si>
  <si>
    <t>30,5*1,0</t>
  </si>
  <si>
    <t>949211112</t>
  </si>
  <si>
    <t>Montáž lešeňové podlahy s příčníky nebo podélníky pro trubková lešení v přes 10 do 25 m</t>
  </si>
  <si>
    <t>-905102566</t>
  </si>
  <si>
    <t>Lešeňová podlaha pro trubková lešení z fošen, prken nebo dřevěných sbíjených lešeňových dílců s příčníky nebo podélníky, ve výšce přes 10 do 25 m montáž</t>
  </si>
  <si>
    <t>https://podminky.urs.cz/item/CS_URS_2024_02/949211112</t>
  </si>
  <si>
    <t>4,15"m2" *4"ks na výšku" "lešení v kabelové šachtě" *2"ks"</t>
  </si>
  <si>
    <t>949211212</t>
  </si>
  <si>
    <t>Příplatek k lešeňové podlaze s příčníky nebo podélníky pro trubková lešení v přes 10 do 25 m za každý den použití</t>
  </si>
  <si>
    <t>-2042027611</t>
  </si>
  <si>
    <t>Lešeňová podlaha pro trubková lešení z fošen, prken nebo dřevěných sbíjených lešeňových dílců s příčníky nebo podélníky, ve výšce přes 10 do 25 m příplatek k ceně za každý den použití</t>
  </si>
  <si>
    <t>https://podminky.urs.cz/item/CS_URS_2024_02/949211212</t>
  </si>
  <si>
    <t>podlaha_leseni*60</t>
  </si>
  <si>
    <t>949211812</t>
  </si>
  <si>
    <t>Demontáž lešeňové podlahy s příčníky nebo podélníky pro trubková lešení v přes 10 do 25 m</t>
  </si>
  <si>
    <t>831916167</t>
  </si>
  <si>
    <t>Lešeňová podlaha pro trubková lešení z fošen, prken nebo dřevěných sbíjených lešeňových dílců s příčníky nebo podélníky, ve výšce přes 10 do 25 m demontáž</t>
  </si>
  <si>
    <t>https://podminky.urs.cz/item/CS_URS_2024_02/949211812</t>
  </si>
  <si>
    <t>953333121</t>
  </si>
  <si>
    <t>PVC těsnící pás do pracovních spar betonových kcí vnitřní š 240 mm</t>
  </si>
  <si>
    <t>412570393</t>
  </si>
  <si>
    <t>PVC těsnící pás do betonových konstrukcí do pracovních spar vnitřní, pokládaný doprostřed konstrukce mezi výztuž šířky 240 mm</t>
  </si>
  <si>
    <t>https://podminky.urs.cz/item/CS_URS_2024_02/953333121</t>
  </si>
  <si>
    <t>Viz příloha D.2.11 - kabelové šachty</t>
  </si>
  <si>
    <t>9,6"LS PK" *7 "ks"</t>
  </si>
  <si>
    <t>9,6"PS PK" *7 "ks"</t>
  </si>
  <si>
    <t>953945144</t>
  </si>
  <si>
    <t>Kotva mechanická M 16 dl 260 mm pro střední zatížení do betonu, ŽB nebo kamene s vyvrtáním otvoru</t>
  </si>
  <si>
    <t>-1054525532</t>
  </si>
  <si>
    <t>Kotva mechanická s vyvrtáním otvoru do betonu, železobetonu nebo tvrdého kamene pro střední zatížení průvleková, velikost M 16, délka 260 mm</t>
  </si>
  <si>
    <t>https://podminky.urs.cz/item/CS_URS_2024_02/953945144</t>
  </si>
  <si>
    <t>Základ schodiště viz D.2.8</t>
  </si>
  <si>
    <t>2*2 "schodnice"</t>
  </si>
  <si>
    <t>4 "ocelová podpěra"</t>
  </si>
  <si>
    <t>953961113</t>
  </si>
  <si>
    <t>Kotva chemickým tmelem M 12 hl 110 mm do betonu, ŽB nebo kamene s vyvrtáním otvoru</t>
  </si>
  <si>
    <t>-239470660</t>
  </si>
  <si>
    <t>Kotva chemická s vyvrtáním otvoru do betonu, železobetonu nebo tvrdého kamene tmel, velikost M 12, hloubka 110 mm</t>
  </si>
  <si>
    <t>https://podminky.urs.cz/item/CS_URS_2024_02/953961113</t>
  </si>
  <si>
    <t>Viz příloha D.2.5</t>
  </si>
  <si>
    <t>12 "Žebřík h1" *2 "ks"</t>
  </si>
  <si>
    <t>28 "Žebřík h2" *10 "ks"</t>
  </si>
  <si>
    <t>20 "Žebřík h3" *2 "ks"</t>
  </si>
  <si>
    <t>24 "Žebřík h4" *2 "ks"</t>
  </si>
  <si>
    <t>953961113R</t>
  </si>
  <si>
    <t>Kotvy chemickým tmelem M 12 hl 250 mm do betonu, ŽB nebo kamene s vyvrtáním otvoru</t>
  </si>
  <si>
    <t>-75126468</t>
  </si>
  <si>
    <t>Kotvy chemické s vyvrtáním otvoru do betonu, železobetonu nebo tvrdého kamene tmel, velikost M 12, hloubka 250 mm</t>
  </si>
  <si>
    <t xml:space="preserve">Závitová tyč </t>
  </si>
  <si>
    <t>"horni podesta" 8</t>
  </si>
  <si>
    <t>953961114R2</t>
  </si>
  <si>
    <t>Kotva závitové tyče chemickým tmelem M 16 hl 130 mm do betonu, ŽB nebo kamene s vyvrtáním otvoru</t>
  </si>
  <si>
    <t>117074105</t>
  </si>
  <si>
    <t>Kotva závitové tyče chemická s vyvrtáním otvoru do betonu, železobetonu nebo tvrdého kamene tmel, velikost M 16, hloubka 130 mm</t>
  </si>
  <si>
    <t xml:space="preserve">Viz D.2.8 - Velín - kotvení zábradlí </t>
  </si>
  <si>
    <t>26 "ks"</t>
  </si>
  <si>
    <t>953961114R</t>
  </si>
  <si>
    <t>Kotva chemickým tmelem M 16 hl 120 mm do betonu, ŽB nebo kamene s vyvrtáním otvoru</t>
  </si>
  <si>
    <t>316172130</t>
  </si>
  <si>
    <t>Kotva chemická s vyvrtáním otvoru do betonu, železobetonu nebo tvrdého kamene tmel, velikost M 16, hloubka 120 mm</t>
  </si>
  <si>
    <t>Viz D.2.6 - podstavec a kryt kompresoru</t>
  </si>
  <si>
    <t>4*4</t>
  </si>
  <si>
    <t>953965121R</t>
  </si>
  <si>
    <t>Kotevní šroub pro chemické kotvy M 12 dl 128 mm</t>
  </si>
  <si>
    <t>-793745590</t>
  </si>
  <si>
    <t>Kotvy chemické s vyvrtáním otvoru kotevní šrouby pro chemické kotvy, velikost M 12, délka 128 mm</t>
  </si>
  <si>
    <t>953965124R</t>
  </si>
  <si>
    <t>Kotevní šroub pro chemické kotvy M 12 dl 350 mm</t>
  </si>
  <si>
    <t>900658128</t>
  </si>
  <si>
    <t>Kotvy chemické s vyvrtáním otvoru kotevní šrouby pro chemické kotvy, velikost M 12, délka 350 mm</t>
  </si>
  <si>
    <t xml:space="preserve"> kotva_M12</t>
  </si>
  <si>
    <t>953965131R2</t>
  </si>
  <si>
    <t>Kotevní šroub závitové tyče pro chemické kotvy M 16 dl 160 mm</t>
  </si>
  <si>
    <t>350751050</t>
  </si>
  <si>
    <t>Kotva chemická ze závitové tyče s vyvrtáním otvoru kotevní šrouby pro chemické kotvy, velikost M 16, délka 160 mm</t>
  </si>
  <si>
    <t>953965131R</t>
  </si>
  <si>
    <t>Kotevní šroub pro chemické kotvy M 16 dl 140 mm</t>
  </si>
  <si>
    <t>-1506934888</t>
  </si>
  <si>
    <t>Kotva chemická s vyvrtáním otvoru kotevní šrouby pro chemické kotvy, velikost M 16, délka 140 mm</t>
  </si>
  <si>
    <t>953965134</t>
  </si>
  <si>
    <t>Kotevní šroub pro chemické kotvy M 16 dl 350 mm</t>
  </si>
  <si>
    <t>808272746</t>
  </si>
  <si>
    <t>Kotva chemická s vyvrtáním otvoru kotevní šrouby pro chemické kotvy, velikost M 16, délka 350 mm</t>
  </si>
  <si>
    <t>https://podminky.urs.cz/item/CS_URS_2024_02/953965134</t>
  </si>
  <si>
    <t>9601R-08</t>
  </si>
  <si>
    <t>Provedení průzkumného geologického vrtu v oblasti šachty elektrokanálu</t>
  </si>
  <si>
    <t>-1958587718</t>
  </si>
  <si>
    <t>Provedení průzkumného geologického vrtu v oblasti šachty elektrokanálu. Podrobnější informace viz TZ D.2.1</t>
  </si>
  <si>
    <t>9601R-09</t>
  </si>
  <si>
    <t>Vyčištění a obnovení původního prostupu pod plavební komorou na dolním ohlaví</t>
  </si>
  <si>
    <t>-1622783512</t>
  </si>
  <si>
    <t>Poznámka k položce:_x000D_
Viz D.1.1</t>
  </si>
  <si>
    <t>9601R-10</t>
  </si>
  <si>
    <t>Utěsnění obvodů chráničky kabelového prostupu polyuretanovým tmelem</t>
  </si>
  <si>
    <t>288060422</t>
  </si>
  <si>
    <t>961055111</t>
  </si>
  <si>
    <t>Bourání základů ze ŽB</t>
  </si>
  <si>
    <t>-227117775</t>
  </si>
  <si>
    <t>Bourání základů z betonu železového</t>
  </si>
  <si>
    <t>https://podminky.urs.cz/item/CS_URS_2024_02/961055111</t>
  </si>
  <si>
    <t>23,55"m2" *0,3</t>
  </si>
  <si>
    <t>0,64"m2" *0,56</t>
  </si>
  <si>
    <t>Odbourání drážek pro úvazné trny</t>
  </si>
  <si>
    <t>2,37"m2"*1,0*12 "ks"</t>
  </si>
  <si>
    <t>963042819</t>
  </si>
  <si>
    <t>Bourání schodišťových stupňů betonových zhotovených na místě</t>
  </si>
  <si>
    <t>952246117</t>
  </si>
  <si>
    <t>https://podminky.urs.cz/item/CS_URS_2024_02/963042819</t>
  </si>
  <si>
    <t>1,0*35 "bourání stupňů schodiště velínu"</t>
  </si>
  <si>
    <t>963054949</t>
  </si>
  <si>
    <t>Bourání ŽB schodnic jakékoli délky</t>
  </si>
  <si>
    <t>562137772</t>
  </si>
  <si>
    <t>Bourání železobetonových schodnic jakékoliv délky</t>
  </si>
  <si>
    <t>https://podminky.urs.cz/item/CS_URS_2024_02/963054949</t>
  </si>
  <si>
    <t>14,7 "bourání středové schdnice schodiště velínu"</t>
  </si>
  <si>
    <t>977211115</t>
  </si>
  <si>
    <t>Řezání stěnovou pilou betonových nebo ŽB kcí s výztuží průměru do 16 mm hl přes 520 do 680 mm</t>
  </si>
  <si>
    <t>CS ÚRS 2024 01</t>
  </si>
  <si>
    <t>-784375174</t>
  </si>
  <si>
    <t>Řezání konstrukcí stěnovou pilou betonových nebo železobetonových průměru řezané výztuže do 16 mm hloubka řezu přes 520 do 680 mm</t>
  </si>
  <si>
    <t>https://podminky.urs.cz/item/CS_URS_2024_01/977211115</t>
  </si>
  <si>
    <t>Viz D.2.14 - úvazné trny</t>
  </si>
  <si>
    <t>(4,0*2+1,0)"m"*12 "ks"</t>
  </si>
  <si>
    <t>977211132</t>
  </si>
  <si>
    <t>Řezání stěnovou pilou kcí z kamene hl přes 200 do 350 mm</t>
  </si>
  <si>
    <t>-1759760713</t>
  </si>
  <si>
    <t>Řezání konstrukcí stěnovou pilou z kamene hloubka řezu přes 200 do 350 mm</t>
  </si>
  <si>
    <t>https://podminky.urs.cz/item/CS_URS_2024_02/977211132</t>
  </si>
  <si>
    <t xml:space="preserve">Řezání ve dně komory </t>
  </si>
  <si>
    <t>11,5*2</t>
  </si>
  <si>
    <t>977212112</t>
  </si>
  <si>
    <t>Řezání diamantovým lanem ŽB kcí s výztuží průměru přes 16 mm</t>
  </si>
  <si>
    <t>1707594673</t>
  </si>
  <si>
    <t>Řezání konstrukcí diamantovým lanem železobetonových s výztuží průměru přes 16 mm</t>
  </si>
  <si>
    <t>https://podminky.urs.cz/item/CS_URS_2024_02/977212112</t>
  </si>
  <si>
    <t>1,2*0,6 "viz příloha D.2.8"</t>
  </si>
  <si>
    <t>1654679701</t>
  </si>
  <si>
    <t>45 "ks" "kotvení schodiště k původní stěně" *0,25 "m"</t>
  </si>
  <si>
    <t>122 "ks" " podlaha velínu" *0,3 "m"</t>
  </si>
  <si>
    <t>-227831996</t>
  </si>
  <si>
    <t>Kotvení ke stávající konstrukci</t>
  </si>
  <si>
    <t>0,5*0,88/1000*1,05 "uvažováno 5% jako ztratné, viz příloha D.2.8" *45 "ks"</t>
  </si>
  <si>
    <t>0,9*0,88/1000*1,05 "uvažováno 5% jako ztratné, viz příloha D.2.8" *45 "ks"</t>
  </si>
  <si>
    <t>122 "ks"*0,5"m"*0,88/1000*1,05 "uvažováno 5% jako ztratné" "podlaha velínu"</t>
  </si>
  <si>
    <t>9601R-01</t>
  </si>
  <si>
    <t>Dodávka a montáž ocelové mříže s rámem 500x500 mm, vč. povrchové úpravy</t>
  </si>
  <si>
    <t>1769017029</t>
  </si>
  <si>
    <t>Dodávka a montáž ocelové mříže s rámem 500x500 mm, vč. povrchové úpravy. Součástí položky je také její přesun hmot.</t>
  </si>
  <si>
    <t>1 "ks"</t>
  </si>
  <si>
    <t>9601R-02</t>
  </si>
  <si>
    <t>Demontáž ocelové stropní konstrukce velínu</t>
  </si>
  <si>
    <t>-1922544950</t>
  </si>
  <si>
    <t>Demontáž ocelové stropní konstrukce velínu z důvodů odstranění hydraulického agregátu. . Součástí položky je také její přesun hmot.</t>
  </si>
  <si>
    <t>9601R-03</t>
  </si>
  <si>
    <t>Opětovná montáž ocelového stropní konstrukce velínu</t>
  </si>
  <si>
    <t>711681495</t>
  </si>
  <si>
    <t>Opětovná montáž ocelové stropní konstrukce velínu z důvodů odstranění hydraulického agregátu. Součástí položky je také její přesun hmot.</t>
  </si>
  <si>
    <t>9601R-04</t>
  </si>
  <si>
    <t>Demontáž vstupních dveří velínu, vč. likvidace</t>
  </si>
  <si>
    <t>-1909144369</t>
  </si>
  <si>
    <t>Demontáž vstupních dveří velínu, vč. likvidace z důvodů odstranění hydraulického agregátu. Součástí položky je také její přesun hmot.</t>
  </si>
  <si>
    <t>9601R-05</t>
  </si>
  <si>
    <t>Demontáž ocelového pancíře vstupních dveří velínu</t>
  </si>
  <si>
    <t>1164683486</t>
  </si>
  <si>
    <t>Demontáž ocelového pancíře vstupních dveří velínu z důvodů odstranění hydraulického agregátu. Součástí položky je také její přesun hmot.</t>
  </si>
  <si>
    <t>9601R-06</t>
  </si>
  <si>
    <t xml:space="preserve">Opětovná montáž ocelového pancíře kce. velínu, vč. těsnění </t>
  </si>
  <si>
    <t>1069461186</t>
  </si>
  <si>
    <t>Opětovná montáž ocelové stropní konstrukce velínu z důvodů odstranění hydraulického agregátu. Do ceny je třeba také zohlednit úpravu (zkrácení) pancíře a podobně. Součástí položky je také její přesun hmot.</t>
  </si>
  <si>
    <t>985331215</t>
  </si>
  <si>
    <t>35143456</t>
  </si>
  <si>
    <t>https://podminky.urs.cz/item/CS_URS_2024_02/985331215</t>
  </si>
  <si>
    <t>0,3"m"* 14"ks" *12 "ks"</t>
  </si>
  <si>
    <t>Viz D.2.11 - Dno</t>
  </si>
  <si>
    <t>0,25"m"*8*17"ks""propojovací kotvy dlažby a obetonávky chrániček"</t>
  </si>
  <si>
    <t>0,48"m"*2*4"ks"</t>
  </si>
  <si>
    <t>-1450535706</t>
  </si>
  <si>
    <t>0,5"m"* 14"ks" *12 "ks" *0,00163 "t/m"</t>
  </si>
  <si>
    <t>0,4"m"*8*17"ks"*0,00163 "t/m"</t>
  </si>
  <si>
    <t>0,7"m"*2*4"ks"*0,00163 "t/m"</t>
  </si>
  <si>
    <t>-1488732626</t>
  </si>
  <si>
    <t>Demontaz/1000</t>
  </si>
  <si>
    <t>velin_kryt*0,011</t>
  </si>
  <si>
    <t>Odříznuté štětovnice kabelových šachet</t>
  </si>
  <si>
    <t>(13*0,604*0,55)*123,5/1000 "Pravá strana PK - kabelové šachty - v oblasti plata"</t>
  </si>
  <si>
    <t>(10*0,604*1,35)*123,5/1000 "Pravá strana PK - kabelové šachty - v oblasti plata - ŘŠ"</t>
  </si>
  <si>
    <t>(2*0,604*0,15)*123,5/1000 "Pravá strana PK - kabelové šachty - v oblasti zatravnění"</t>
  </si>
  <si>
    <t>(13*0,604*0,55)*123,5/1000 "Levá strana PK - kabelové šachty - v oblasti plata"</t>
  </si>
  <si>
    <t>(8*0,604*1,35)*123,5/1000 "Levá strana PK - kabelové šachty - v oblasti plata - ŘŠ"</t>
  </si>
  <si>
    <t>(2*0,604*1,05)*123,5/1000 "Levá strana PK - kabelové šachty - v oblasti vsakovacího drénu"</t>
  </si>
  <si>
    <t>(9*0,604*0,15)*123,5/1000 "Levá strana PK - kabelové šachty - v oblasti zatravnění"</t>
  </si>
  <si>
    <t>383472399</t>
  </si>
  <si>
    <t>1302663799</t>
  </si>
  <si>
    <t>1766142586</t>
  </si>
  <si>
    <t>2069791676</t>
  </si>
  <si>
    <t xml:space="preserve">Poznámka k položce:_x000D_
Předpokládá se umístění MD na levé straně PK - na ostrově. Je tedy třeba do ceny položky zohlednit i přesun materiálu z jedné strany PK na druhou, dle možností zhotovitele (včetně případné manipulace nezapočítané v položkách bourání betonových konstrukcí - například překládání). K těmto účelům jsou v položce samostatně vysčítány sumy pro levou a pravou stranu PK. </t>
  </si>
  <si>
    <t xml:space="preserve">Bouřání betonových konstrukcí </t>
  </si>
  <si>
    <t>Bour_B1*0,070</t>
  </si>
  <si>
    <t>Bour_B2*0,144</t>
  </si>
  <si>
    <t>Bour_ZB*2,4</t>
  </si>
  <si>
    <t>"Schodiště vlínu" 2,45+2,117</t>
  </si>
  <si>
    <t>Přesunuto na MD a další využití je v rámci SO01</t>
  </si>
  <si>
    <t>1024043297</t>
  </si>
  <si>
    <t>kamen_sut*1,9</t>
  </si>
  <si>
    <t>Sut_izolace*0,011</t>
  </si>
  <si>
    <t>-1849667964</t>
  </si>
  <si>
    <t>1203577629</t>
  </si>
  <si>
    <t xml:space="preserve">Příplatek za ztíženou dopravu betonové směsi na stavbu dle možností zhotovitele po vodě.
Předpokládá se doprava materiálu do prostoru stavby například pomocí:
- Beton bude přivážen mixy z betonárky
- Přečerpání z mixů na břehu do mixů na plavidle.
- Po naplnění mixů přistavených na plavidle se plavidlo přepraví k plavební komoře
- V prostoru stavby je beton přečerpáván z mixů na plavidle do konstrukcí stavby.
(Výčet se může lišit dle návrhu dopravy zhotovitele, důležité je ale dodržet dopravu k PK po vodě)
Položka zahrnuje veškeré náklady nutné k dopravě a manipulaci betonu do prostorů stavby (například výše zmíněné práce, pronájem pontonu a další, dle možností zhotovitele). 
Samotná betonáž má již své vlastní položky rozpočtu. </t>
  </si>
  <si>
    <t>C1215*0,1</t>
  </si>
  <si>
    <t>C2025*0,15</t>
  </si>
  <si>
    <t>DKB*0,2 "beton pod dlažbou"</t>
  </si>
  <si>
    <t>711</t>
  </si>
  <si>
    <t>Izolace proti vodě, vlhkosti a plynům</t>
  </si>
  <si>
    <t>711112001</t>
  </si>
  <si>
    <t>Provedení izolace proti zemní vlhkosti svislé za studena nátěrem penetračním</t>
  </si>
  <si>
    <t>162421366</t>
  </si>
  <si>
    <t>Provedení izolace proti zemní vlhkosti natěradly a tmely za studena na ploše svislé S nátěrem penetračním</t>
  </si>
  <si>
    <t>https://podminky.urs.cz/item/CS_URS_2024_02/711112001</t>
  </si>
  <si>
    <t>Viz D.2.8.</t>
  </si>
  <si>
    <t>24,62*1,4</t>
  </si>
  <si>
    <t>11163150</t>
  </si>
  <si>
    <t>lak penetrační asfaltový</t>
  </si>
  <si>
    <t>282347544</t>
  </si>
  <si>
    <t>34,468*0,00034 'Přepočtené koeficientem množství</t>
  </si>
  <si>
    <t>711142559</t>
  </si>
  <si>
    <t>Provedení izolace proti zemní vlhkosti pásy přitavením svislé NAIP</t>
  </si>
  <si>
    <t>-1713701773</t>
  </si>
  <si>
    <t>Provedení izolace proti zemní vlhkosti pásy přitavením NAIP na ploše svislé S</t>
  </si>
  <si>
    <t>https://podminky.urs.cz/item/CS_URS_2024_02/711142559</t>
  </si>
  <si>
    <t>62832001</t>
  </si>
  <si>
    <t>pás asfaltový natavitelný oxidovaný s vložkou ze skleněné rohože typu V60 s jemnozrnným minerálním posypem tl 3,5mm</t>
  </si>
  <si>
    <t>-869299014</t>
  </si>
  <si>
    <t>34,468*1,221 'Přepočtené koeficientem množství</t>
  </si>
  <si>
    <t>711161273</t>
  </si>
  <si>
    <t>Provedení izolace proti zemní vlhkosti svislé z nopové fólie</t>
  </si>
  <si>
    <t>2042986694</t>
  </si>
  <si>
    <t>Provedení izolace proti zemní vlhkosti nopovou fólií na ploše svislé S z nopové fólie</t>
  </si>
  <si>
    <t>https://podminky.urs.cz/item/CS_URS_2024_02/711161273</t>
  </si>
  <si>
    <t>28323005</t>
  </si>
  <si>
    <t>fólie profilovaná (nopová) drenážní HDPE s výškou nopů 8mm</t>
  </si>
  <si>
    <t>-1712257078</t>
  </si>
  <si>
    <t>711192101</t>
  </si>
  <si>
    <t>Provedení izolace proti zemní vlhkosti hydroizolační stěrkou svislé na betonu, 1 vrstva</t>
  </si>
  <si>
    <t>-2016385903</t>
  </si>
  <si>
    <t>Provedení izolace proti zemní vlhkosti hydroizolační stěrkou na ploše svislé S jednovrstvá na betonu</t>
  </si>
  <si>
    <t>https://podminky.urs.cz/item/CS_URS_2024_02/711192101</t>
  </si>
  <si>
    <t>viz D.2.8</t>
  </si>
  <si>
    <t>R37386R</t>
  </si>
  <si>
    <t>nátěr hydroizolační polyuretanový</t>
  </si>
  <si>
    <t>-398878949</t>
  </si>
  <si>
    <t>hydroiz_sterka*1,5"kg/m2"</t>
  </si>
  <si>
    <t>998711102</t>
  </si>
  <si>
    <t>Přesun hmot tonážní pro izolace proti vodě, vlhkosti a plynům v objektech v přes 6 do 12 m</t>
  </si>
  <si>
    <t>1969827978</t>
  </si>
  <si>
    <t>Přesun hmot pro izolace proti vodě, vlhkosti a plynům stanovený z hmotnosti přesunovaného materiálu vodorovná dopravní vzdálenost do 50 m základní v objektech výšky přes 6 do 12 m</t>
  </si>
  <si>
    <t>https://podminky.urs.cz/item/CS_URS_2024_02/998711102</t>
  </si>
  <si>
    <t>713</t>
  </si>
  <si>
    <t>Izolace tepelné</t>
  </si>
  <si>
    <t>713133811</t>
  </si>
  <si>
    <t>Odstranění tepelné izolace vkládané do C-kazet překrývající zámky kazet budov v do 6 m</t>
  </si>
  <si>
    <t>-16087128</t>
  </si>
  <si>
    <t>Odstranění tepelné izolace stěn skládaných plášťů vkládáné do samonosných C kazet výška budovy do 6 m překrývající zámky kazet</t>
  </si>
  <si>
    <t>https://podminky.urs.cz/item/CS_URS_2024_02/713133811</t>
  </si>
  <si>
    <t>viz příloha D.2.8. - Velín</t>
  </si>
  <si>
    <t>20,1*4,7</t>
  </si>
  <si>
    <t>71313R</t>
  </si>
  <si>
    <t>Zateplení fasádním kazetovým systémem</t>
  </si>
  <si>
    <t>-1915482306</t>
  </si>
  <si>
    <t>Kompletní dodávka a montáž zateplení dolní konstrukce velínu. Podrobný popos viz příloha D.2.8.
Součástí:
- FASÁDNÍ KAZETA 800/1900 mm
- KOTEVNÍ ROŠT - OMEGA PROFILY 90/30
- STYRODUR - TL. 100 mm
- OCELOVÁ STĚNOVÁ KAZETA - 100 mm
- PROFILY CW 50, UW 50
- přesun hmot</t>
  </si>
  <si>
    <t>Poznámka k položce:_x000D_
Dodávka a montáž:</t>
  </si>
  <si>
    <t>24,7*4,7</t>
  </si>
  <si>
    <t>-0,9*2,0</t>
  </si>
  <si>
    <t>767210161</t>
  </si>
  <si>
    <t>Montáž schodišťových stupňů ocelových rovných nebo vřetenových šroubováním</t>
  </si>
  <si>
    <t>383944556</t>
  </si>
  <si>
    <t>Montáž schodišťových stupňů z oceli rovných nebo vřetenových šroubováním</t>
  </si>
  <si>
    <t>https://podminky.urs.cz/item/CS_URS_2024_02/767210161</t>
  </si>
  <si>
    <t>13+13</t>
  </si>
  <si>
    <t>55347R16</t>
  </si>
  <si>
    <t>stupeň schodišťový svařovaný žárově zinkovaný 1000 x 250 mm</t>
  </si>
  <si>
    <t>-373660143</t>
  </si>
  <si>
    <t>stupeň schodišťový svařovaný žárově zinkovaný pororoštový 1000 x 250 mm</t>
  </si>
  <si>
    <t>767221004</t>
  </si>
  <si>
    <t>Montáž zábradlí z kompozitů kotvených do ocelové konstrukce</t>
  </si>
  <si>
    <t>-539905857</t>
  </si>
  <si>
    <t>Montáž výrobků z kompozitů zábradlí, kotveného na ocelovou konstrukci</t>
  </si>
  <si>
    <t>https://podminky.urs.cz/item/CS_URS_2024_02/767221004</t>
  </si>
  <si>
    <t xml:space="preserve">Viz příloha D.2.8. </t>
  </si>
  <si>
    <t>38,3 "schodišťové zábradlí"</t>
  </si>
  <si>
    <t>767R14</t>
  </si>
  <si>
    <t>Schodišťové trubkové ocelové zábradlí, vč. povrchové úpravy</t>
  </si>
  <si>
    <t>-1247550049</t>
  </si>
  <si>
    <t>schodišťové trubkové ocelové zábradlí, vč. povrchové úpravy</t>
  </si>
  <si>
    <t>Viz příloha D.2.8.</t>
  </si>
  <si>
    <t>25 "kg/m"*38,3"m" "Ochranné schodišťové zábradlí velínu"</t>
  </si>
  <si>
    <t>767415812</t>
  </si>
  <si>
    <t>Demontáž vnějšího obkladu skládaného pláště tvarovaným plechem budov v do 6 m šroubováním</t>
  </si>
  <si>
    <t>-27514442</t>
  </si>
  <si>
    <t>Demontáž vnějšího obkladu skládaného pláště plechem tvarovaným výšky budovy do 6 m, uchyceným šroubováním</t>
  </si>
  <si>
    <t>https://podminky.urs.cz/item/CS_URS_2024_02/767415812</t>
  </si>
  <si>
    <t>767832122</t>
  </si>
  <si>
    <t>Montáž venkovních požárních žebříků do betonu bez suchovodu</t>
  </si>
  <si>
    <t>-868367710</t>
  </si>
  <si>
    <t>https://podminky.urs.cz/item/CS_URS_2024_02/767832122</t>
  </si>
  <si>
    <t>4 "Žebřík h1" *2 "ks"</t>
  </si>
  <si>
    <t>8 "Žebřík h2" *10 "ks"</t>
  </si>
  <si>
    <t>5,7 "Žebřík h3" *2 "ks"</t>
  </si>
  <si>
    <t>7,4 "Žebřík h4" *2 "ks"</t>
  </si>
  <si>
    <t>Dodávka nerezového žebříku</t>
  </si>
  <si>
    <t>-1462125840</t>
  </si>
  <si>
    <t xml:space="preserve">Podrobná specifikace viz příloha D.2.5
</t>
  </si>
  <si>
    <t>67,33 "Žebřík h1" *2 "ks"</t>
  </si>
  <si>
    <t>130,30 "Žebřík h2" *10 "ks"</t>
  </si>
  <si>
    <t>95,56 "Žebřík h3" *2 "ks"</t>
  </si>
  <si>
    <t>119,74 "Žebřík h4" *2 "ks"</t>
  </si>
  <si>
    <t>720980890</t>
  </si>
  <si>
    <t>Poznámka k položce:_x000D_
Předpokládá se montáž po částech</t>
  </si>
  <si>
    <t>767R21</t>
  </si>
  <si>
    <t>Ocelové trubkové zábradlí ochozu, vč. povrchové úpravy</t>
  </si>
  <si>
    <t>1108188793</t>
  </si>
  <si>
    <t>24 "kg/m"*25,0"m" "Ochranné zábradlí velínu"</t>
  </si>
  <si>
    <t>-302467331</t>
  </si>
  <si>
    <t>7679R10</t>
  </si>
  <si>
    <t>Podstavec a kryt kompresoru - ocelov část</t>
  </si>
  <si>
    <t>2124371026</t>
  </si>
  <si>
    <t xml:space="preserve">Podstavec a kryt kompresoru - ocelov část. Podrobná specifikace viz příloha D.2.6. </t>
  </si>
  <si>
    <t>viz příloha D.2.6</t>
  </si>
  <si>
    <t>52,98*2"ks"</t>
  </si>
  <si>
    <t>Podstavec a kryt kompresoru - nerezová část</t>
  </si>
  <si>
    <t>-2125073564</t>
  </si>
  <si>
    <t xml:space="preserve">Podstavec a kryt kompresoru - nerezová část. Podrobná specifikace viz příloha D.2.6. </t>
  </si>
  <si>
    <t>58,83*2"ks"</t>
  </si>
  <si>
    <t>Kanálky vedení vzduchových rozvodů</t>
  </si>
  <si>
    <t>-1724915283</t>
  </si>
  <si>
    <t xml:space="preserve">Kanálky vedení vzduchových rozvodů. Podrobná specifikace viz příloha D.2.9
</t>
  </si>
  <si>
    <t>Viz příloha D.2.9</t>
  </si>
  <si>
    <t>935,93+566,62</t>
  </si>
  <si>
    <t>Kanálky vedení vzduchových rozvodů - nerez</t>
  </si>
  <si>
    <t>-1816809134</t>
  </si>
  <si>
    <t xml:space="preserve">Poznámka k položce:_x000D_
Položka č. 1 až 5 je součástí PS01. </t>
  </si>
  <si>
    <t>1,22+1,15 "pol č. 6"</t>
  </si>
  <si>
    <t>7679R4</t>
  </si>
  <si>
    <t>Kování vodorovných hran plata</t>
  </si>
  <si>
    <t>-1458924027</t>
  </si>
  <si>
    <t>Kování vodorovných hran plata
Uvažováno 35 kg/m včetně zahrnutí navýšení drážek provizorního hrazení.</t>
  </si>
  <si>
    <t>Poznámka k položce:_x000D_
Předpokládá se montáž po jednotlivých dílech do 100 kg</t>
  </si>
  <si>
    <t>205,7*35 "35 kg/m - levá strana PK"</t>
  </si>
  <si>
    <t>198,6*35 "35 kg/m - pravá strana PK"</t>
  </si>
  <si>
    <t>7679R8</t>
  </si>
  <si>
    <t>Kanálky vedení hydraulickcých rozvodů</t>
  </si>
  <si>
    <t>-665101830</t>
  </si>
  <si>
    <t>Kanálky vedení hydraulickcých rozvodů. Podrobná specifikace viz D.2.10.</t>
  </si>
  <si>
    <t xml:space="preserve">Poznámka k položce:_x000D_
Předpokládá se montáž po jednotlivých dílech._x000D_
</t>
  </si>
  <si>
    <t>Viz D.2.10</t>
  </si>
  <si>
    <t>767R16</t>
  </si>
  <si>
    <t>Ocelová konstrukce schodků a podest z válcovaných profilů a pororoštu, vč. povrchové úpravy</t>
  </si>
  <si>
    <t>-556357937</t>
  </si>
  <si>
    <t>Ocelová konstrukce schodků a podest z válcovaných profilů a pororoštu, vč. povrchové úpravy (Viz TZ D.1.1.)</t>
  </si>
  <si>
    <t>Viz přílohu D.2.8"</t>
  </si>
  <si>
    <t>"UPE200" (1,6*2+1,0+2*4,40+2*1,10+2,35+2*4,4) * 18,5 "kg/m"</t>
  </si>
  <si>
    <t>"P5-200" (1,0+2*1,6+2*1,1+2*0,9+2,35) * 0,20*0,005*7850</t>
  </si>
  <si>
    <t>"HEA160" (2*1,0+2*1,17)*30,4 "kg/m"</t>
  </si>
  <si>
    <t>"P10-600*300" 0,160*0,250*0,010*7850 * 2 "ks"</t>
  </si>
  <si>
    <t>"P10-370x250" 0,370*0,250*0,010*7850 * 2 "ks"</t>
  </si>
  <si>
    <t>"P10-250x250" 0,250*0,250*0,010*7850 * 3 "ks"</t>
  </si>
  <si>
    <t>"TR.127/8" (1,42+2*1,7+1,07) * 23,50 "kg/m"</t>
  </si>
  <si>
    <t>"L30/30/3" (2*1,1+2*1,0+2*0,34+2*0,48+2*0,4+4*0,3)* 1,36 "kg/m"</t>
  </si>
  <si>
    <t>"pasovina 30/10" 1,0*2,360 "kg/m"</t>
  </si>
  <si>
    <t>"Tyč plochá 40/25" 2*0,9*7,85"kg/m"</t>
  </si>
  <si>
    <t>"pororošt" (11,0*0,5*3+1,095*0,99*2) *  21,5 "kg/m2"</t>
  </si>
  <si>
    <t>0,10*ockc_schod_zh "10% ostatní drobné prvky"</t>
  </si>
  <si>
    <t>1208783717</t>
  </si>
  <si>
    <t xml:space="preserve">Dodávka pacholete </t>
  </si>
  <si>
    <t>-1893743619</t>
  </si>
  <si>
    <t>Dodávka pacholete. Podrobná specifikace viz Viz D.2.4</t>
  </si>
  <si>
    <t>Viz D.2.4</t>
  </si>
  <si>
    <t>188,49 "pravá strana PK" *10 "ks"</t>
  </si>
  <si>
    <t>188,49 "levá strana PK" *10 "ks"</t>
  </si>
  <si>
    <t>7679R5</t>
  </si>
  <si>
    <t xml:space="preserve">Vodotěsný poklop - r </t>
  </si>
  <si>
    <t>1020753619</t>
  </si>
  <si>
    <t>Vodotěsný poklop - r. Podrobná specifikace viz D.2.6.</t>
  </si>
  <si>
    <t>Viz příloha D.2.6 / D.2.7 a C.3.</t>
  </si>
  <si>
    <t>165 * 1 "ks - vstup do šachty klapky"</t>
  </si>
  <si>
    <t>165 * 2 "ks - vstup do kabelové šachty"</t>
  </si>
  <si>
    <t>165 * 2 "ks - kabelový prostup"</t>
  </si>
  <si>
    <t>165 * 1 "ks - vodovodní šachty"</t>
  </si>
  <si>
    <t>7679R15</t>
  </si>
  <si>
    <t>úvazný trn - krabice</t>
  </si>
  <si>
    <t>-2059493197</t>
  </si>
  <si>
    <t>Ocelový poklop šachty uzávěru obtoku. Detail a doplňující informace viz příloha D.1.16, vč. povrchové úpravy.</t>
  </si>
  <si>
    <t>416,48*12"ks" "viz příloha D.2.14."</t>
  </si>
  <si>
    <t>-834271879</t>
  </si>
  <si>
    <t>7679R26</t>
  </si>
  <si>
    <t>Obslužný žebřík kabelových šachet s ochranným košem, vč. povrchové úpravy</t>
  </si>
  <si>
    <t>-812542661</t>
  </si>
  <si>
    <t>Obslužný žebřík kabelových šachet s ochranným košem, vč. povrchové úpravy viz TZ</t>
  </si>
  <si>
    <t>10,1"m"*27"kg/m - Žebřík" *2 "ks"</t>
  </si>
  <si>
    <t>7,65"m"*35"kg/m - Ochranný koš" *2 "ks"</t>
  </si>
  <si>
    <t>9679R16</t>
  </si>
  <si>
    <t>Dodávka a montáž úvazných trnů do štětové stěny</t>
  </si>
  <si>
    <t>1418352198</t>
  </si>
  <si>
    <t>Dodávka a montáž úvazných trnů do štětové stěny.Podrobná specifikace viz D.2.14. 
Do ceny je nutno také zohlednit pomocné práce nutné k provedení prací (například čištění podkladu štětové stěny v místě osazení a finální zapravení)</t>
  </si>
  <si>
    <t>Poznámka k položce:_x000D_
Cca 72,7  kg/ks</t>
  </si>
  <si>
    <t>Viz příloha D.2.14 a D.1.4</t>
  </si>
  <si>
    <t>4 "ks - levá strana PK"</t>
  </si>
  <si>
    <t>4 "ks - pravá strana PK"</t>
  </si>
  <si>
    <t>7679R27</t>
  </si>
  <si>
    <t>Zřízení kotvení obslužného žebříku - dodávka a montáž</t>
  </si>
  <si>
    <t>979494755</t>
  </si>
  <si>
    <t>Poznámka k položce:_x000D_
Kompletní dodávka a montáž kotvní žebříku / ks kotvy.</t>
  </si>
  <si>
    <t>(9*2*2)*2 "ks"</t>
  </si>
  <si>
    <t>254013794</t>
  </si>
  <si>
    <t>zebriky*0,9 "uvazovano 90% z nových"</t>
  </si>
  <si>
    <t>kovani_hran*0,9 "uvazovano 90% z nových"</t>
  </si>
  <si>
    <t>15*12,5*2 + 15*1,2 "Ochranné zábradlí původního schodiště velínu - 15kg/m"</t>
  </si>
  <si>
    <t>20*23,4 "Ochranné zábradlí původní podesty velínu - 20 kg/m"</t>
  </si>
  <si>
    <t>Demontáž stávajících pacholat - odříznutí</t>
  </si>
  <si>
    <t>90"cca kg/ks" *28 "ks"</t>
  </si>
  <si>
    <t>525553777</t>
  </si>
  <si>
    <t>23-M</t>
  </si>
  <si>
    <t>Montáže potrubí</t>
  </si>
  <si>
    <t>23001111R</t>
  </si>
  <si>
    <t>Montáž potrubí trouby ocelové hladké tř.11-13 D 245 mm, tl 14,0 mm</t>
  </si>
  <si>
    <t>1088547365</t>
  </si>
  <si>
    <t>Montáž potrubí z trub ocelových hladkých tř. 11 až 13 Ø 245 mm, tl. 14,0 mm</t>
  </si>
  <si>
    <t xml:space="preserve">Poznámka k položce:_x000D_
Montáž potrubí ve dně plavební komory. Do ceny je třeba zohlednit veškeré potřebné práce pro osazení porubí.  </t>
  </si>
  <si>
    <t>141721R2</t>
  </si>
  <si>
    <t>-490383611</t>
  </si>
  <si>
    <t>24,8*6 "ve výkopu dna PK" - prostup_potrubi</t>
  </si>
  <si>
    <t>23001-R01</t>
  </si>
  <si>
    <t>přesun hmot pro montáže potrubí</t>
  </si>
  <si>
    <t>-1675018923</t>
  </si>
  <si>
    <t xml:space="preserve">Poznámka k položce:_x000D_
Předpokládá se komplikovaná doprava veškerého materiálu v rámci stavby. Do ceny je nutno zohlednit i náklady spojené s manipulací a případným přesunem v rámci PK. </t>
  </si>
  <si>
    <t>kotveni1</t>
  </si>
  <si>
    <t>kotveni stozaru osvetleni beton</t>
  </si>
  <si>
    <t>1602,25</t>
  </si>
  <si>
    <t>kotveni2</t>
  </si>
  <si>
    <t>kotveni stozaru osvetleni zemina</t>
  </si>
  <si>
    <t>995,76</t>
  </si>
  <si>
    <t>kotvy_M20</t>
  </si>
  <si>
    <t>kotvy osvetleni</t>
  </si>
  <si>
    <t>SO 03 - Venkovní osvětlení plavební komory</t>
  </si>
  <si>
    <t xml:space="preserve">    9 - Ostatní konstrukce a práce-bourání</t>
  </si>
  <si>
    <t>Ostatní konstrukce a práce-bourání</t>
  </si>
  <si>
    <t>278311153R</t>
  </si>
  <si>
    <t>Betonová zálivka kotvení betonu prostého tř. C 20/25</t>
  </si>
  <si>
    <t>1817754654</t>
  </si>
  <si>
    <t>0,77*0,04 "viz příloha D.3.5 - venkovní osvětlení" *4 "ks - levá strana PK"</t>
  </si>
  <si>
    <t>0,77*0,04 "viz příloha D.3.5 - venkovní osvětlení" *5 "ks - pravá strana PK"</t>
  </si>
  <si>
    <t>953961115R</t>
  </si>
  <si>
    <t>Kotvy chemickým tmelem M 20 dl. 350 mm do betonu, ŽB nebo kamene s vyvrtáním otvoru</t>
  </si>
  <si>
    <t>-118195370</t>
  </si>
  <si>
    <t>Kotvy chemické s vyvrtáním otvoru do betonu, železobetonu
Chemická kotva M20x dl. 400 mm, hl. vrtu 350 mm</t>
  </si>
  <si>
    <t xml:space="preserve">Viz příloha D.3.5. </t>
  </si>
  <si>
    <t>4 "ukotvení stožáru venkovního osvětlení do betonu" *6 "ks - pravá strana PK"</t>
  </si>
  <si>
    <t>4 "ukotvení stožáru venkovního osvětlení do betonu" *7 "ks - levá strana PK"</t>
  </si>
  <si>
    <t>953965145</t>
  </si>
  <si>
    <t>Kotevní šroub pro chemické kotvy M 20 dl 400 mm</t>
  </si>
  <si>
    <t>1641288744</t>
  </si>
  <si>
    <t>Kotva chemická s vyvrtáním otvoru kotevní šrouby pro chemické kotvy, velikost M 20, délka 400 mm</t>
  </si>
  <si>
    <t>https://podminky.urs.cz/item/CS_URS_2024_02/953965145</t>
  </si>
  <si>
    <t>2129879802</t>
  </si>
  <si>
    <t>Montáž atypických zámečnických konstrukcí hm přes 100 do 250 kg</t>
  </si>
  <si>
    <t>342132148</t>
  </si>
  <si>
    <t>Kotvení stožáru osvětlení do betonu</t>
  </si>
  <si>
    <t>1666851266</t>
  </si>
  <si>
    <t>123,25*6 "Pravá strana PK "</t>
  </si>
  <si>
    <t>123,25*7 "Levá strana PK"</t>
  </si>
  <si>
    <t>Kotvení stožáru osvětlení mimo zeď</t>
  </si>
  <si>
    <t>737656422</t>
  </si>
  <si>
    <t>110,64*5 "Pravá strana PK "</t>
  </si>
  <si>
    <t>110,64*4 "Levá strana PK "</t>
  </si>
  <si>
    <t>1820124555</t>
  </si>
  <si>
    <t>R1.1</t>
  </si>
  <si>
    <t>Demontáž stávající tabule signalizace pro opětovné použití vč. uložení po dobu stavby</t>
  </si>
  <si>
    <t>-1703281309</t>
  </si>
  <si>
    <t>Poznámka k položce:_x000D_
vč. přesunu hmot na stavbě</t>
  </si>
  <si>
    <t>3 "viz příloha C.3 "</t>
  </si>
  <si>
    <t>R1.2</t>
  </si>
  <si>
    <t>Demontáž stávajících sloupů signalizace</t>
  </si>
  <si>
    <t>-1636582835</t>
  </si>
  <si>
    <t>Demontáž stávajících sloupů signalizace pro opětovné použití vč. uložení po dobu stavby</t>
  </si>
  <si>
    <t>R2</t>
  </si>
  <si>
    <t>Demontáž stávajících sloupů venkovního osvětlení</t>
  </si>
  <si>
    <t>-998789052</t>
  </si>
  <si>
    <t>Demontáž stávajících sloupů venkovního osvětlení
včetně odklizení</t>
  </si>
  <si>
    <t>12+2 "viz příloha C.3."</t>
  </si>
  <si>
    <t>R5</t>
  </si>
  <si>
    <t>Montáž původní tabule signalizace</t>
  </si>
  <si>
    <t>-1748850641</t>
  </si>
  <si>
    <t xml:space="preserve">Montáž původní tabule signalizace
</t>
  </si>
  <si>
    <t>R6</t>
  </si>
  <si>
    <t>Sklopný stožár venkovního osvětlení dodávka a montáž</t>
  </si>
  <si>
    <t>-561133952</t>
  </si>
  <si>
    <t>Sklopný stožár venkovního osvětlení dodávka a montáž
Stožár + výložník
Podrobný popid viz příloha D.3.4</t>
  </si>
  <si>
    <t>22 "viz příloha C.3 a D.3.4"</t>
  </si>
  <si>
    <t>R7</t>
  </si>
  <si>
    <t>Montáž původního sloupu singnalizace</t>
  </si>
  <si>
    <t>1721521566</t>
  </si>
  <si>
    <t>3 "viz příloha C.3."</t>
  </si>
  <si>
    <t>R8</t>
  </si>
  <si>
    <t>Montáž původního stožáru venkovního osvětlení</t>
  </si>
  <si>
    <t>1005231007</t>
  </si>
  <si>
    <t>2 "viz příloha C.3."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</si>
  <si>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</si>
  <si>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</si>
  <si>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</si>
  <si>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VRN3 - Ostatní náklady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</si>
  <si>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</si>
  <si>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</si>
  <si>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</si>
  <si>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</si>
  <si>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</si>
  <si>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R01</t>
  </si>
  <si>
    <t>Výrobní výkresová dokumentace</t>
  </si>
  <si>
    <t>-1729476442</t>
  </si>
  <si>
    <t>R02</t>
  </si>
  <si>
    <t>Vytýčení inženýrských sítí</t>
  </si>
  <si>
    <t>237065565</t>
  </si>
  <si>
    <t>R03</t>
  </si>
  <si>
    <t>Geodetické zaměření vybudovaného díla zpracované číselně a graficky v digitální podobě autorizovaným geodetem</t>
  </si>
  <si>
    <t>-1223800728</t>
  </si>
  <si>
    <t>R04</t>
  </si>
  <si>
    <t>Dokumentace skutečného provedení</t>
  </si>
  <si>
    <t>1030203826</t>
  </si>
  <si>
    <t>Zákresy veškerých změn oproti schválené projektové dokumentaci a to ve všech přílohách této projektové dokumentace (označit červeným razítkem "Skutečné provedení" s datem a podpisy zhotovitele a technického dozoru objednatele).</t>
  </si>
  <si>
    <t>R05</t>
  </si>
  <si>
    <t>Předinjektážní průzkum s injektážní zkouškou</t>
  </si>
  <si>
    <t>-1754854354</t>
  </si>
  <si>
    <t>Poznámka k položce:_x000D_
Viz TZ</t>
  </si>
  <si>
    <t>VRN3</t>
  </si>
  <si>
    <t>Ostatní náklady</t>
  </si>
  <si>
    <t>R06</t>
  </si>
  <si>
    <t>Zařízení staveniště zhotovitele</t>
  </si>
  <si>
    <t>1675181052</t>
  </si>
  <si>
    <t>Zařízení staveniště zahrnuje například:
 - kancelářské buňky
 - buňky šatny
 - umývárny
 - plechové sklady
 - dílny
 - sociální zařízení
 - staveništní přípojka vody
 - staveništní přípojka nn
 - zařízení pro provádění potápěčských prací</t>
  </si>
  <si>
    <t>VRN9</t>
  </si>
  <si>
    <t>R07</t>
  </si>
  <si>
    <t>Aktualizace povodňového plánu výstavby</t>
  </si>
  <si>
    <t>-112589045</t>
  </si>
  <si>
    <t>R08</t>
  </si>
  <si>
    <t>Zkoušky a ověřovací provoz</t>
  </si>
  <si>
    <t>-1781366840</t>
  </si>
  <si>
    <t>R09</t>
  </si>
  <si>
    <t>Pasportizace vešterých objektů a komunikací</t>
  </si>
  <si>
    <t>1657880877</t>
  </si>
  <si>
    <t>R10</t>
  </si>
  <si>
    <t>Opatření pro snížení prašnosti - skrápění vodou</t>
  </si>
  <si>
    <t>-1387756689</t>
  </si>
  <si>
    <t>R11</t>
  </si>
  <si>
    <t>Očištění povrchů lineárních pohonů</t>
  </si>
  <si>
    <t>1024</t>
  </si>
  <si>
    <t>204541965</t>
  </si>
  <si>
    <t xml:space="preserve">Pravidelné čištění povrchu lineárních pohonů do pevných nečistot v průběhu stavby. </t>
  </si>
  <si>
    <t>R12</t>
  </si>
  <si>
    <t xml:space="preserve">Pomocné dočasné kostrukce stavebních šachet </t>
  </si>
  <si>
    <t>483751259</t>
  </si>
  <si>
    <t>Pomocné dočasné kostrukce stavebních šachet (2 kabelové šachty) - žebříky, podesty, zábradlí a podobně.</t>
  </si>
  <si>
    <t>R13</t>
  </si>
  <si>
    <t>Zřízení a odstranění dočasné panelové manipulační plochy</t>
  </si>
  <si>
    <t>-1768149655</t>
  </si>
  <si>
    <t>Zřízení a odstranění dočasné panelové manipulační plochy, vč. případných podkladních vrstev. (Do ceny je nutné zohlednit veškeré náklady potřebné k nákupu/pronájmu, dovozu, manipulační práce, osazení, demontáž, likvidace / odvoz veškerého materiálu)</t>
  </si>
  <si>
    <t>Poznámka k položce:_x000D_
Předpokládá se plocha o 216 m2</t>
  </si>
  <si>
    <t>SEZNAM FIGUR</t>
  </si>
  <si>
    <t>Výměra</t>
  </si>
  <si>
    <t>Použití figury:</t>
  </si>
  <si>
    <t>bet_clona</t>
  </si>
  <si>
    <t>beton injektaz dna</t>
  </si>
  <si>
    <t xml:space="preserve">0,5*tesnici_clona "0,5 t/m" </t>
  </si>
  <si>
    <t>cement</t>
  </si>
  <si>
    <t>0,01*0,6*Sikmy_vrt</t>
  </si>
  <si>
    <t>Sut betonu 2</t>
  </si>
  <si>
    <t>Sut beton - kryty kanalku</t>
  </si>
  <si>
    <t>tesnici_clona</t>
  </si>
  <si>
    <t>těsnící clona dna</t>
  </si>
  <si>
    <t>Viz příloha D.1.7 a C.3.</t>
  </si>
  <si>
    <t>5,1*44 "ks vrtů"</t>
  </si>
  <si>
    <t>Vrt_D250</t>
  </si>
  <si>
    <t>Jadrové vrty D250</t>
  </si>
  <si>
    <t>(7,25+7,15)*6 "na obou stranách"*0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</si>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</sst>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sz val="8"/>
      <color rgb="FF000000"/>
      <name val="Arial CE"/>
    </font>
    <font>
      <sz val="12"/>
      <color rgb="FF000000"/>
      <name val="Arial CE"/>
    </font>
    <font>
      <sz val="10"/>
      <color rgb="FF000000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4" fillId="0" borderId="0" applyNumberFormat="0" applyFill="0" applyBorder="0" applyAlignment="0" applyProtection="0"/>
  </cellStyleXfs>
  <cellXfs count="33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8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2" fillId="4" borderId="9" xfId="0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5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5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166" fontId="29" fillId="0" borderId="21" xfId="0" applyNumberFormat="1" applyFont="1" applyBorder="1" applyAlignment="1">
      <alignment vertical="center"/>
    </xf>
    <xf numFmtId="4" fontId="29" fillId="0" borderId="22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2" fillId="0" borderId="13" xfId="0" applyNumberFormat="1" applyFont="1" applyBorder="1"/>
    <xf numFmtId="166" fontId="32" fillId="0" borderId="14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34" fillId="0" borderId="23" xfId="0" applyFont="1" applyBorder="1" applyAlignment="1">
      <alignment horizontal="center" vertical="center"/>
    </xf>
    <xf numFmtId="49" fontId="34" fillId="0" borderId="23" xfId="0" applyNumberFormat="1" applyFont="1" applyBorder="1" applyAlignment="1">
      <alignment horizontal="left" vertical="center" wrapText="1"/>
    </xf>
    <xf numFmtId="0" fontId="34" fillId="0" borderId="23" xfId="0" applyFont="1" applyBorder="1" applyAlignment="1">
      <alignment horizontal="left" vertical="center" wrapText="1"/>
    </xf>
    <xf numFmtId="0" fontId="34" fillId="0" borderId="23" xfId="0" applyFont="1" applyBorder="1" applyAlignment="1">
      <alignment horizontal="center" vertical="center" wrapText="1"/>
    </xf>
    <xf numFmtId="167" fontId="34" fillId="0" borderId="23" xfId="0" applyNumberFormat="1" applyFont="1" applyBorder="1" applyAlignment="1">
      <alignment vertical="center"/>
    </xf>
    <xf numFmtId="4" fontId="34" fillId="2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Border="1" applyAlignment="1">
      <alignment vertical="center"/>
    </xf>
    <xf numFmtId="0" fontId="35" fillId="0" borderId="4" xfId="0" applyFont="1" applyBorder="1" applyAlignment="1">
      <alignment vertical="center"/>
    </xf>
    <xf numFmtId="0" fontId="34" fillId="2" borderId="15" xfId="0" applyFont="1" applyFill="1" applyBorder="1" applyAlignment="1" applyProtection="1">
      <alignment horizontal="left" vertical="center"/>
      <protection locked="0"/>
    </xf>
    <xf numFmtId="0" fontId="34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6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38" fillId="0" borderId="0" xfId="0" applyFont="1" applyAlignment="1">
      <alignment vertical="center" wrapText="1"/>
    </xf>
    <xf numFmtId="0" fontId="22" fillId="0" borderId="23" xfId="0" applyFont="1" applyBorder="1" applyAlignment="1">
      <alignment horizontal="center" vertical="center"/>
    </xf>
    <xf numFmtId="49" fontId="22" fillId="0" borderId="23" xfId="0" applyNumberFormat="1" applyFont="1" applyBorder="1" applyAlignment="1">
      <alignment horizontal="left" vertical="center" wrapText="1"/>
    </xf>
    <xf numFmtId="0" fontId="22" fillId="0" borderId="23" xfId="0" applyFont="1" applyBorder="1" applyAlignment="1">
      <alignment horizontal="left" vertical="center" wrapText="1"/>
    </xf>
    <xf numFmtId="0" fontId="22" fillId="0" borderId="23" xfId="0" applyFont="1" applyBorder="1" applyAlignment="1">
      <alignment horizontal="center" vertical="center" wrapText="1"/>
    </xf>
    <xf numFmtId="167" fontId="22" fillId="0" borderId="23" xfId="0" applyNumberFormat="1" applyFont="1" applyBorder="1" applyAlignment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39" fillId="0" borderId="0" xfId="0" applyFont="1" applyAlignment="1">
      <alignment horizontal="left" vertical="center"/>
    </xf>
    <xf numFmtId="0" fontId="39" fillId="0" borderId="0" xfId="0" applyFont="1" applyAlignment="1">
      <alignment horizontal="left" vertical="center" wrapText="1"/>
    </xf>
    <xf numFmtId="0" fontId="40" fillId="0" borderId="0" xfId="0" applyFont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3" fillId="0" borderId="0" xfId="1" applyFont="1" applyAlignment="1" applyProtection="1">
      <alignment vertical="center" wrapText="1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5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9" fillId="0" borderId="22" xfId="0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44" fillId="0" borderId="17" xfId="0" applyFont="1" applyBorder="1" applyAlignment="1">
      <alignment horizontal="left" vertical="center" wrapText="1"/>
    </xf>
    <xf numFmtId="0" fontId="44" fillId="0" borderId="23" xfId="0" applyFont="1" applyBorder="1" applyAlignment="1">
      <alignment horizontal="left" vertical="center" wrapText="1"/>
    </xf>
    <xf numFmtId="0" fontId="44" fillId="0" borderId="23" xfId="0" applyFont="1" applyBorder="1" applyAlignment="1">
      <alignment horizontal="left" vertical="center"/>
    </xf>
    <xf numFmtId="167" fontId="44" fillId="0" borderId="19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33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5" fillId="0" borderId="24" xfId="0" applyFont="1" applyBorder="1" applyAlignment="1">
      <alignment vertical="center" wrapText="1"/>
    </xf>
    <xf numFmtId="0" fontId="45" fillId="0" borderId="25" xfId="0" applyFont="1" applyBorder="1" applyAlignment="1">
      <alignment vertical="center" wrapText="1"/>
    </xf>
    <xf numFmtId="0" fontId="45" fillId="0" borderId="26" xfId="0" applyFont="1" applyBorder="1" applyAlignment="1">
      <alignment vertical="center" wrapText="1"/>
    </xf>
    <xf numFmtId="0" fontId="45" fillId="0" borderId="27" xfId="0" applyFont="1" applyBorder="1" applyAlignment="1">
      <alignment horizontal="center" vertical="center" wrapText="1"/>
    </xf>
    <xf numFmtId="0" fontId="45" fillId="0" borderId="28" xfId="0" applyFont="1" applyBorder="1" applyAlignment="1">
      <alignment horizontal="center" vertical="center" wrapText="1"/>
    </xf>
    <xf numFmtId="0" fontId="45" fillId="0" borderId="27" xfId="0" applyFont="1" applyBorder="1" applyAlignment="1">
      <alignment vertical="center" wrapText="1"/>
    </xf>
    <xf numFmtId="0" fontId="45" fillId="0" borderId="28" xfId="0" applyFont="1" applyBorder="1" applyAlignment="1">
      <alignment vertical="center" wrapText="1"/>
    </xf>
    <xf numFmtId="0" fontId="47" fillId="0" borderId="1" xfId="0" applyFont="1" applyBorder="1" applyAlignment="1">
      <alignment horizontal="left" vertical="center" wrapText="1"/>
    </xf>
    <xf numFmtId="0" fontId="48" fillId="0" borderId="1" xfId="0" applyFont="1" applyBorder="1" applyAlignment="1">
      <alignment horizontal="left" vertical="center" wrapText="1"/>
    </xf>
    <xf numFmtId="0" fontId="49" fillId="0" borderId="27" xfId="0" applyFont="1" applyBorder="1" applyAlignment="1">
      <alignment vertical="center" wrapText="1"/>
    </xf>
    <xf numFmtId="0" fontId="48" fillId="0" borderId="1" xfId="0" applyFont="1" applyBorder="1" applyAlignment="1">
      <alignment vertical="center" wrapText="1"/>
    </xf>
    <xf numFmtId="0" fontId="48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vertical="center"/>
    </xf>
    <xf numFmtId="49" fontId="48" fillId="0" borderId="1" xfId="0" applyNumberFormat="1" applyFont="1" applyBorder="1" applyAlignment="1">
      <alignment vertical="center" wrapText="1"/>
    </xf>
    <xf numFmtId="0" fontId="45" fillId="0" borderId="30" xfId="0" applyFont="1" applyBorder="1" applyAlignment="1">
      <alignment vertical="center" wrapText="1"/>
    </xf>
    <xf numFmtId="0" fontId="50" fillId="0" borderId="29" xfId="0" applyFont="1" applyBorder="1" applyAlignment="1">
      <alignment vertical="center" wrapText="1"/>
    </xf>
    <xf numFmtId="0" fontId="45" fillId="0" borderId="31" xfId="0" applyFont="1" applyBorder="1" applyAlignment="1">
      <alignment vertical="center" wrapText="1"/>
    </xf>
    <xf numFmtId="0" fontId="45" fillId="0" borderId="1" xfId="0" applyFont="1" applyBorder="1" applyAlignment="1">
      <alignment vertical="top"/>
    </xf>
    <xf numFmtId="0" fontId="45" fillId="0" borderId="0" xfId="0" applyFont="1" applyAlignment="1">
      <alignment vertical="top"/>
    </xf>
    <xf numFmtId="0" fontId="45" fillId="0" borderId="24" xfId="0" applyFont="1" applyBorder="1" applyAlignment="1">
      <alignment horizontal="left" vertical="center"/>
    </xf>
    <xf numFmtId="0" fontId="45" fillId="0" borderId="25" xfId="0" applyFont="1" applyBorder="1" applyAlignment="1">
      <alignment horizontal="left" vertical="center"/>
    </xf>
    <xf numFmtId="0" fontId="45" fillId="0" borderId="26" xfId="0" applyFont="1" applyBorder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51" fillId="0" borderId="0" xfId="0" applyFont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7" fillId="0" borderId="29" xfId="0" applyFont="1" applyBorder="1" applyAlignment="1">
      <alignment horizontal="center" vertical="center"/>
    </xf>
    <xf numFmtId="0" fontId="51" fillId="0" borderId="29" xfId="0" applyFont="1" applyBorder="1" applyAlignment="1">
      <alignment horizontal="left" vertical="center"/>
    </xf>
    <xf numFmtId="0" fontId="52" fillId="0" borderId="1" xfId="0" applyFont="1" applyBorder="1" applyAlignment="1">
      <alignment horizontal="left" vertical="center"/>
    </xf>
    <xf numFmtId="0" fontId="49" fillId="0" borderId="0" xfId="0" applyFont="1" applyAlignment="1">
      <alignment horizontal="left" vertical="center"/>
    </xf>
    <xf numFmtId="0" fontId="53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center" vertical="center"/>
    </xf>
    <xf numFmtId="0" fontId="48" fillId="0" borderId="0" xfId="0" applyFont="1" applyAlignment="1">
      <alignment horizontal="left" vertical="center"/>
    </xf>
    <xf numFmtId="0" fontId="49" fillId="0" borderId="27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/>
    </xf>
    <xf numFmtId="0" fontId="50" fillId="0" borderId="29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9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 wrapText="1"/>
    </xf>
    <xf numFmtId="0" fontId="49" fillId="0" borderId="1" xfId="0" applyFont="1" applyBorder="1" applyAlignment="1">
      <alignment horizontal="left" vertical="center" wrapText="1"/>
    </xf>
    <xf numFmtId="0" fontId="49" fillId="0" borderId="1" xfId="0" applyFont="1" applyBorder="1" applyAlignment="1">
      <alignment horizontal="center" vertical="center" wrapText="1"/>
    </xf>
    <xf numFmtId="0" fontId="45" fillId="0" borderId="24" xfId="0" applyFont="1" applyBorder="1" applyAlignment="1">
      <alignment horizontal="left" vertical="center" wrapText="1"/>
    </xf>
    <xf numFmtId="0" fontId="45" fillId="0" borderId="25" xfId="0" applyFont="1" applyBorder="1" applyAlignment="1">
      <alignment horizontal="left" vertical="center" wrapText="1"/>
    </xf>
    <xf numFmtId="0" fontId="45" fillId="0" borderId="26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51" fillId="0" borderId="27" xfId="0" applyFont="1" applyBorder="1" applyAlignment="1">
      <alignment horizontal="left" vertical="center" wrapText="1"/>
    </xf>
    <xf numFmtId="0" fontId="51" fillId="0" borderId="28" xfId="0" applyFont="1" applyBorder="1" applyAlignment="1">
      <alignment horizontal="left" vertical="center" wrapText="1"/>
    </xf>
    <xf numFmtId="0" fontId="49" fillId="0" borderId="27" xfId="0" applyFont="1" applyBorder="1" applyAlignment="1">
      <alignment horizontal="left" vertical="center" wrapText="1"/>
    </xf>
    <xf numFmtId="0" fontId="49" fillId="0" borderId="1" xfId="0" applyFont="1" applyBorder="1" applyAlignment="1">
      <alignment horizontal="left" vertical="center"/>
    </xf>
    <xf numFmtId="0" fontId="49" fillId="0" borderId="28" xfId="0" applyFont="1" applyBorder="1" applyAlignment="1">
      <alignment horizontal="left" vertical="center" wrapText="1"/>
    </xf>
    <xf numFmtId="0" fontId="49" fillId="0" borderId="28" xfId="0" applyFont="1" applyBorder="1" applyAlignment="1">
      <alignment horizontal="left" vertical="center"/>
    </xf>
    <xf numFmtId="0" fontId="49" fillId="0" borderId="30" xfId="0" applyFont="1" applyBorder="1" applyAlignment="1">
      <alignment horizontal="left" vertical="center" wrapText="1"/>
    </xf>
    <xf numFmtId="0" fontId="49" fillId="0" borderId="29" xfId="0" applyFont="1" applyBorder="1" applyAlignment="1">
      <alignment horizontal="left" vertical="center" wrapText="1"/>
    </xf>
    <xf numFmtId="0" fontId="49" fillId="0" borderId="31" xfId="0" applyFont="1" applyBorder="1" applyAlignment="1">
      <alignment horizontal="left" vertical="center" wrapText="1"/>
    </xf>
    <xf numFmtId="0" fontId="48" fillId="0" borderId="1" xfId="0" applyFont="1" applyBorder="1" applyAlignment="1">
      <alignment horizontal="left" vertical="top"/>
    </xf>
    <xf numFmtId="0" fontId="48" fillId="0" borderId="1" xfId="0" applyFont="1" applyBorder="1" applyAlignment="1">
      <alignment horizontal="center" vertical="top"/>
    </xf>
    <xf numFmtId="0" fontId="49" fillId="0" borderId="30" xfId="0" applyFont="1" applyBorder="1" applyAlignment="1">
      <alignment horizontal="left" vertical="center"/>
    </xf>
    <xf numFmtId="0" fontId="49" fillId="0" borderId="31" xfId="0" applyFont="1" applyBorder="1" applyAlignment="1">
      <alignment horizontal="left" vertical="center"/>
    </xf>
    <xf numFmtId="0" fontId="49" fillId="0" borderId="1" xfId="0" applyFont="1" applyBorder="1" applyAlignment="1">
      <alignment horizontal="center" vertical="center"/>
    </xf>
    <xf numFmtId="0" fontId="51" fillId="0" borderId="0" xfId="0" applyFont="1" applyAlignment="1">
      <alignment vertical="center"/>
    </xf>
    <xf numFmtId="0" fontId="47" fillId="0" borderId="1" xfId="0" applyFont="1" applyBorder="1" applyAlignment="1">
      <alignment vertical="center"/>
    </xf>
    <xf numFmtId="0" fontId="51" fillId="0" borderId="29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8" fillId="0" borderId="1" xfId="0" applyFont="1" applyBorder="1" applyAlignment="1">
      <alignment vertical="top"/>
    </xf>
    <xf numFmtId="49" fontId="48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7" fillId="0" borderId="29" xfId="0" applyFont="1" applyBorder="1" applyAlignment="1">
      <alignment horizontal="left"/>
    </xf>
    <xf numFmtId="0" fontId="51" fillId="0" borderId="29" xfId="0" applyFont="1" applyBorder="1"/>
    <xf numFmtId="0" fontId="45" fillId="0" borderId="27" xfId="0" applyFont="1" applyBorder="1" applyAlignment="1">
      <alignment vertical="top"/>
    </xf>
    <xf numFmtId="0" fontId="45" fillId="0" borderId="28" xfId="0" applyFont="1" applyBorder="1" applyAlignment="1">
      <alignment vertical="top"/>
    </xf>
    <xf numFmtId="0" fontId="45" fillId="0" borderId="30" xfId="0" applyFont="1" applyBorder="1" applyAlignment="1">
      <alignment vertical="top"/>
    </xf>
    <xf numFmtId="0" fontId="45" fillId="0" borderId="29" xfId="0" applyFont="1" applyBorder="1" applyAlignment="1">
      <alignment vertical="top"/>
    </xf>
    <xf numFmtId="0" fontId="45" fillId="0" borderId="31" xfId="0" applyFont="1" applyBorder="1" applyAlignment="1">
      <alignment vertical="top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4" fillId="3" borderId="8" xfId="0" applyFont="1" applyFill="1" applyBorder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2" fillId="4" borderId="7" xfId="0" applyFont="1" applyFill="1" applyBorder="1" applyAlignment="1">
      <alignment horizontal="center" vertical="center"/>
    </xf>
    <xf numFmtId="0" fontId="22" fillId="4" borderId="8" xfId="0" applyFont="1" applyFill="1" applyBorder="1" applyAlignment="1">
      <alignment horizontal="left" vertical="center"/>
    </xf>
    <xf numFmtId="0" fontId="22" fillId="4" borderId="8" xfId="0" applyFont="1" applyFill="1" applyBorder="1" applyAlignment="1">
      <alignment horizontal="right" vertical="center"/>
    </xf>
    <xf numFmtId="0" fontId="22" fillId="4" borderId="8" xfId="0" applyFont="1" applyFill="1" applyBorder="1" applyAlignment="1">
      <alignment horizontal="center"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48" fillId="0" borderId="1" xfId="0" applyFont="1" applyBorder="1" applyAlignment="1">
      <alignment horizontal="left" vertical="top"/>
    </xf>
    <xf numFmtId="0" fontId="48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 wrapText="1"/>
    </xf>
    <xf numFmtId="0" fontId="47" fillId="0" borderId="29" xfId="0" applyFont="1" applyBorder="1" applyAlignment="1">
      <alignment horizontal="left"/>
    </xf>
    <xf numFmtId="0" fontId="46" fillId="0" borderId="1" xfId="0" applyFont="1" applyBorder="1" applyAlignment="1">
      <alignment horizontal="center" vertical="center"/>
    </xf>
    <xf numFmtId="49" fontId="48" fillId="0" borderId="1" xfId="0" applyNumberFormat="1" applyFont="1" applyBorder="1" applyAlignment="1">
      <alignment horizontal="left" vertical="center" wrapText="1"/>
    </xf>
    <xf numFmtId="0" fontId="48" fillId="0" borderId="1" xfId="0" applyFont="1" applyBorder="1" applyAlignment="1">
      <alignment horizontal="left" vertical="center" wrapText="1"/>
    </xf>
    <xf numFmtId="0" fontId="47" fillId="0" borderId="29" xfId="0" applyFont="1" applyBorder="1" applyAlignment="1">
      <alignment horizontal="left" wrapText="1"/>
    </xf>
    <xf numFmtId="0" fontId="0" fillId="0" borderId="0" xfId="0" applyAlignment="1"/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4_02/321351010" TargetMode="External"/><Relationship Id="rId21" Type="http://schemas.openxmlformats.org/officeDocument/2006/relationships/hyperlink" Target="https://podminky.urs.cz/item/CS_URS_2024_02/212755214" TargetMode="External"/><Relationship Id="rId42" Type="http://schemas.openxmlformats.org/officeDocument/2006/relationships/hyperlink" Target="https://podminky.urs.cz/item/CS_URS_2024_02/899643121" TargetMode="External"/><Relationship Id="rId47" Type="http://schemas.openxmlformats.org/officeDocument/2006/relationships/hyperlink" Target="https://podminky.urs.cz/item/CS_URS_2024_02/919726122" TargetMode="External"/><Relationship Id="rId63" Type="http://schemas.openxmlformats.org/officeDocument/2006/relationships/hyperlink" Target="https://podminky.urs.cz/item/CS_URS_2024_02/997006551" TargetMode="External"/><Relationship Id="rId68" Type="http://schemas.openxmlformats.org/officeDocument/2006/relationships/hyperlink" Target="https://podminky.urs.cz/item/CS_URS_2024_02/998741101" TargetMode="External"/><Relationship Id="rId16" Type="http://schemas.openxmlformats.org/officeDocument/2006/relationships/hyperlink" Target="https://podminky.urs.cz/item/CS_URS_2024_02/182351123" TargetMode="External"/><Relationship Id="rId11" Type="http://schemas.openxmlformats.org/officeDocument/2006/relationships/hyperlink" Target="https://podminky.urs.cz/item/CS_URS_2024_02/181451121" TargetMode="External"/><Relationship Id="rId32" Type="http://schemas.openxmlformats.org/officeDocument/2006/relationships/hyperlink" Target="https://podminky.urs.cz/item/CS_URS_2024_02/348171130" TargetMode="External"/><Relationship Id="rId37" Type="http://schemas.openxmlformats.org/officeDocument/2006/relationships/hyperlink" Target="https://podminky.urs.cz/item/CS_URS_2024_02/465513327" TargetMode="External"/><Relationship Id="rId53" Type="http://schemas.openxmlformats.org/officeDocument/2006/relationships/hyperlink" Target="https://podminky.urs.cz/item/CS_URS_2024_02/953945121" TargetMode="External"/><Relationship Id="rId58" Type="http://schemas.openxmlformats.org/officeDocument/2006/relationships/hyperlink" Target="https://podminky.urs.cz/item/CS_URS_2024_02/977211111" TargetMode="External"/><Relationship Id="rId74" Type="http://schemas.openxmlformats.org/officeDocument/2006/relationships/hyperlink" Target="https://podminky.urs.cz/item/CS_URS_2024_02/767996701" TargetMode="External"/><Relationship Id="rId79" Type="http://schemas.openxmlformats.org/officeDocument/2006/relationships/hyperlink" Target="https://podminky.urs.cz/item/CS_URS_2024_02/998767101" TargetMode="External"/><Relationship Id="rId5" Type="http://schemas.openxmlformats.org/officeDocument/2006/relationships/hyperlink" Target="https://podminky.urs.cz/item/CS_URS_2024_02/162351103B" TargetMode="External"/><Relationship Id="rId61" Type="http://schemas.openxmlformats.org/officeDocument/2006/relationships/hyperlink" Target="https://podminky.urs.cz/item/CS_URS_2024_02/997006002" TargetMode="External"/><Relationship Id="rId82" Type="http://schemas.openxmlformats.org/officeDocument/2006/relationships/drawing" Target="../drawings/drawing3.xml"/><Relationship Id="rId19" Type="http://schemas.openxmlformats.org/officeDocument/2006/relationships/hyperlink" Target="https://podminky.urs.cz/item/CS_URS_2024_02/185804312" TargetMode="External"/><Relationship Id="rId14" Type="http://schemas.openxmlformats.org/officeDocument/2006/relationships/hyperlink" Target="https://podminky.urs.cz/item/CS_URS_2024_02/181951112" TargetMode="External"/><Relationship Id="rId22" Type="http://schemas.openxmlformats.org/officeDocument/2006/relationships/hyperlink" Target="https://podminky.urs.cz/item/CS_URS_2024_02/221211114" TargetMode="External"/><Relationship Id="rId27" Type="http://schemas.openxmlformats.org/officeDocument/2006/relationships/hyperlink" Target="https://podminky.urs.cz/item/CS_URS_2024_02/321352010" TargetMode="External"/><Relationship Id="rId30" Type="http://schemas.openxmlformats.org/officeDocument/2006/relationships/hyperlink" Target="https://podminky.urs.cz/item/CS_URS_2024_02/338171113" TargetMode="External"/><Relationship Id="rId35" Type="http://schemas.openxmlformats.org/officeDocument/2006/relationships/hyperlink" Target="https://podminky.urs.cz/item/CS_URS_2024_02/457311116" TargetMode="External"/><Relationship Id="rId43" Type="http://schemas.openxmlformats.org/officeDocument/2006/relationships/hyperlink" Target="https://podminky.urs.cz/item/CS_URS_2024_02/899643122" TargetMode="External"/><Relationship Id="rId48" Type="http://schemas.openxmlformats.org/officeDocument/2006/relationships/hyperlink" Target="https://podminky.urs.cz/item/CS_URS_2024_02/938901131" TargetMode="External"/><Relationship Id="rId56" Type="http://schemas.openxmlformats.org/officeDocument/2006/relationships/hyperlink" Target="https://podminky.urs.cz/item/CS_URS_2024_02/966072811" TargetMode="External"/><Relationship Id="rId64" Type="http://schemas.openxmlformats.org/officeDocument/2006/relationships/hyperlink" Target="https://podminky.urs.cz/item/CS_URS_2024_02/997221611" TargetMode="External"/><Relationship Id="rId69" Type="http://schemas.openxmlformats.org/officeDocument/2006/relationships/hyperlink" Target="https://podminky.urs.cz/item/CS_URS_2024_02/767995112" TargetMode="External"/><Relationship Id="rId77" Type="http://schemas.openxmlformats.org/officeDocument/2006/relationships/hyperlink" Target="https://podminky.urs.cz/item/CS_URS_2024_02/767996704" TargetMode="External"/><Relationship Id="rId8" Type="http://schemas.openxmlformats.org/officeDocument/2006/relationships/hyperlink" Target="https://podminky.urs.cz/item/CS_URS_2024_02/174101101" TargetMode="External"/><Relationship Id="rId51" Type="http://schemas.openxmlformats.org/officeDocument/2006/relationships/hyperlink" Target="https://podminky.urs.cz/item/CS_URS_2024_02/941111821" TargetMode="External"/><Relationship Id="rId72" Type="http://schemas.openxmlformats.org/officeDocument/2006/relationships/hyperlink" Target="https://podminky.urs.cz/item/CS_URS_2024_02/767995116" TargetMode="External"/><Relationship Id="rId80" Type="http://schemas.openxmlformats.org/officeDocument/2006/relationships/hyperlink" Target="https://podminky.urs.cz/item/CS_URS_2024_02/460743111" TargetMode="External"/><Relationship Id="rId3" Type="http://schemas.openxmlformats.org/officeDocument/2006/relationships/hyperlink" Target="https://podminky.urs.cz/item/CS_URS_2024_02/121151123" TargetMode="External"/><Relationship Id="rId12" Type="http://schemas.openxmlformats.org/officeDocument/2006/relationships/hyperlink" Target="https://podminky.urs.cz/item/CS_URS_2024_02/181411123" TargetMode="External"/><Relationship Id="rId17" Type="http://schemas.openxmlformats.org/officeDocument/2006/relationships/hyperlink" Target="https://podminky.urs.cz/item/CS_URS_2024_02/185803111" TargetMode="External"/><Relationship Id="rId25" Type="http://schemas.openxmlformats.org/officeDocument/2006/relationships/hyperlink" Target="https://podminky.urs.cz/item/CS_URS_2024_02/321321116" TargetMode="External"/><Relationship Id="rId33" Type="http://schemas.openxmlformats.org/officeDocument/2006/relationships/hyperlink" Target="https://podminky.urs.cz/item/CS_URS_2024_02/451315124" TargetMode="External"/><Relationship Id="rId38" Type="http://schemas.openxmlformats.org/officeDocument/2006/relationships/hyperlink" Target="https://podminky.urs.cz/item/CS_URS_2024_02/871218211" TargetMode="External"/><Relationship Id="rId46" Type="http://schemas.openxmlformats.org/officeDocument/2006/relationships/hyperlink" Target="https://podminky.urs.cz/item/CS_URS_2024_02/919121132" TargetMode="External"/><Relationship Id="rId59" Type="http://schemas.openxmlformats.org/officeDocument/2006/relationships/hyperlink" Target="https://podminky.urs.cz/item/CS_URS_2024_02/985131111" TargetMode="External"/><Relationship Id="rId67" Type="http://schemas.openxmlformats.org/officeDocument/2006/relationships/hyperlink" Target="https://podminky.urs.cz/item/CS_URS_2024_02/741110313" TargetMode="External"/><Relationship Id="rId20" Type="http://schemas.openxmlformats.org/officeDocument/2006/relationships/hyperlink" Target="https://podminky.urs.cz/item/CS_URS_2024_02/211531111" TargetMode="External"/><Relationship Id="rId41" Type="http://schemas.openxmlformats.org/officeDocument/2006/relationships/hyperlink" Target="https://podminky.urs.cz/item/CS_URS_2024_02/899623161" TargetMode="External"/><Relationship Id="rId54" Type="http://schemas.openxmlformats.org/officeDocument/2006/relationships/hyperlink" Target="https://podminky.urs.cz/item/CS_URS_2024_02/961044111" TargetMode="External"/><Relationship Id="rId62" Type="http://schemas.openxmlformats.org/officeDocument/2006/relationships/hyperlink" Target="https://podminky.urs.cz/item/CS_URS_2024_02/997006007" TargetMode="External"/><Relationship Id="rId70" Type="http://schemas.openxmlformats.org/officeDocument/2006/relationships/hyperlink" Target="https://podminky.urs.cz/item/CS_URS_2024_02/767995114" TargetMode="External"/><Relationship Id="rId75" Type="http://schemas.openxmlformats.org/officeDocument/2006/relationships/hyperlink" Target="https://podminky.urs.cz/item/CS_URS_2024_02/767996702" TargetMode="External"/><Relationship Id="rId1" Type="http://schemas.openxmlformats.org/officeDocument/2006/relationships/hyperlink" Target="https://podminky.urs.cz/item/CS_URS_2024_02/113107237" TargetMode="External"/><Relationship Id="rId6" Type="http://schemas.openxmlformats.org/officeDocument/2006/relationships/hyperlink" Target="https://podminky.urs.cz/item/CS_URS_2024_02/167151111" TargetMode="External"/><Relationship Id="rId15" Type="http://schemas.openxmlformats.org/officeDocument/2006/relationships/hyperlink" Target="https://podminky.urs.cz/item/CS_URS_2024_02/182251101" TargetMode="External"/><Relationship Id="rId23" Type="http://schemas.openxmlformats.org/officeDocument/2006/relationships/hyperlink" Target="https://podminky.urs.cz/item/CS_URS_2024_02/282605111R" TargetMode="External"/><Relationship Id="rId28" Type="http://schemas.openxmlformats.org/officeDocument/2006/relationships/hyperlink" Target="https://podminky.urs.cz/item/CS_URS_2024_02/321366111" TargetMode="External"/><Relationship Id="rId36" Type="http://schemas.openxmlformats.org/officeDocument/2006/relationships/hyperlink" Target="https://podminky.urs.cz/item/CS_URS_2024_02/457531113" TargetMode="External"/><Relationship Id="rId49" Type="http://schemas.openxmlformats.org/officeDocument/2006/relationships/hyperlink" Target="https://podminky.urs.cz/item/CS_URS_2024_02/941111121" TargetMode="External"/><Relationship Id="rId57" Type="http://schemas.openxmlformats.org/officeDocument/2006/relationships/hyperlink" Target="https://podminky.urs.cz/item/CS_URS_2024_02/977151127" TargetMode="External"/><Relationship Id="rId10" Type="http://schemas.openxmlformats.org/officeDocument/2006/relationships/hyperlink" Target="https://podminky.urs.cz/item/CS_URS_2024_02/181351113" TargetMode="External"/><Relationship Id="rId31" Type="http://schemas.openxmlformats.org/officeDocument/2006/relationships/hyperlink" Target="https://podminky.urs.cz/item/CS_URS_2024_02/338171115" TargetMode="External"/><Relationship Id="rId44" Type="http://schemas.openxmlformats.org/officeDocument/2006/relationships/hyperlink" Target="https://podminky.urs.cz/item/CS_URS_2024_02/916231213" TargetMode="External"/><Relationship Id="rId52" Type="http://schemas.openxmlformats.org/officeDocument/2006/relationships/hyperlink" Target="https://podminky.urs.cz/item/CS_URS_2024_02/953334118" TargetMode="External"/><Relationship Id="rId60" Type="http://schemas.openxmlformats.org/officeDocument/2006/relationships/hyperlink" Target="https://podminky.urs.cz/item/CS_URS_2024_02/985331213" TargetMode="External"/><Relationship Id="rId65" Type="http://schemas.openxmlformats.org/officeDocument/2006/relationships/hyperlink" Target="https://podminky.urs.cz/item/CS_URS_2024_02/998325011" TargetMode="External"/><Relationship Id="rId73" Type="http://schemas.openxmlformats.org/officeDocument/2006/relationships/hyperlink" Target="https://podminky.urs.cz/item/CS_URS_2024_02/767995117" TargetMode="External"/><Relationship Id="rId78" Type="http://schemas.openxmlformats.org/officeDocument/2006/relationships/hyperlink" Target="https://podminky.urs.cz/item/CS_URS_2024_02/767996705" TargetMode="External"/><Relationship Id="rId81" Type="http://schemas.openxmlformats.org/officeDocument/2006/relationships/hyperlink" Target="https://podminky.urs.cz/item/CS_URS_2024_02/460743112" TargetMode="External"/><Relationship Id="rId4" Type="http://schemas.openxmlformats.org/officeDocument/2006/relationships/hyperlink" Target="https://podminky.urs.cz/item/CS_URS_2024_02/131251106" TargetMode="External"/><Relationship Id="rId9" Type="http://schemas.openxmlformats.org/officeDocument/2006/relationships/hyperlink" Target="https://podminky.urs.cz/item/CS_URS_2024_02/174101101B" TargetMode="External"/><Relationship Id="rId13" Type="http://schemas.openxmlformats.org/officeDocument/2006/relationships/hyperlink" Target="https://podminky.urs.cz/item/CS_URS_2024_02/181951111" TargetMode="External"/><Relationship Id="rId18" Type="http://schemas.openxmlformats.org/officeDocument/2006/relationships/hyperlink" Target="https://podminky.urs.cz/item/CS_URS_2024_02/185803113" TargetMode="External"/><Relationship Id="rId39" Type="http://schemas.openxmlformats.org/officeDocument/2006/relationships/hyperlink" Target="https://podminky.urs.cz/item/CS_URS_2024_02/871353121" TargetMode="External"/><Relationship Id="rId34" Type="http://schemas.openxmlformats.org/officeDocument/2006/relationships/hyperlink" Target="https://podminky.urs.cz/item/CS_URS_2024_02/451312111" TargetMode="External"/><Relationship Id="rId50" Type="http://schemas.openxmlformats.org/officeDocument/2006/relationships/hyperlink" Target="https://podminky.urs.cz/item/CS_URS_2024_02/941111221" TargetMode="External"/><Relationship Id="rId55" Type="http://schemas.openxmlformats.org/officeDocument/2006/relationships/hyperlink" Target="https://podminky.urs.cz/item/CS_URS_2024_02/963015131" TargetMode="External"/><Relationship Id="rId76" Type="http://schemas.openxmlformats.org/officeDocument/2006/relationships/hyperlink" Target="https://podminky.urs.cz/item/CS_URS_2024_02/767996703" TargetMode="External"/><Relationship Id="rId7" Type="http://schemas.openxmlformats.org/officeDocument/2006/relationships/hyperlink" Target="https://podminky.urs.cz/item/CS_URS_2024_02/171251201" TargetMode="External"/><Relationship Id="rId71" Type="http://schemas.openxmlformats.org/officeDocument/2006/relationships/hyperlink" Target="https://podminky.urs.cz/item/CS_URS_2024_02/767995115" TargetMode="External"/><Relationship Id="rId2" Type="http://schemas.openxmlformats.org/officeDocument/2006/relationships/hyperlink" Target="https://podminky.urs.cz/item/CS_URS_2024_02/113151111" TargetMode="External"/><Relationship Id="rId29" Type="http://schemas.openxmlformats.org/officeDocument/2006/relationships/hyperlink" Target="https://podminky.urs.cz/item/CS_URS_2024_02/321368211" TargetMode="External"/><Relationship Id="rId24" Type="http://schemas.openxmlformats.org/officeDocument/2006/relationships/hyperlink" Target="https://podminky.urs.cz/item/CS_URS_2024_02/321222312" TargetMode="External"/><Relationship Id="rId40" Type="http://schemas.openxmlformats.org/officeDocument/2006/relationships/hyperlink" Target="https://podminky.urs.cz/item/CS_URS_2024_02/877355211" TargetMode="External"/><Relationship Id="rId45" Type="http://schemas.openxmlformats.org/officeDocument/2006/relationships/hyperlink" Target="https://podminky.urs.cz/item/CS_URS_2024_02/919111233" TargetMode="External"/><Relationship Id="rId66" Type="http://schemas.openxmlformats.org/officeDocument/2006/relationships/hyperlink" Target="https://podminky.urs.cz/item/CS_URS_2024_02/741110312" TargetMode="External"/></Relationships>
</file>

<file path=xl/worksheets/_rels/sheet4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4_02/274313611" TargetMode="External"/><Relationship Id="rId21" Type="http://schemas.openxmlformats.org/officeDocument/2006/relationships/hyperlink" Target="https://podminky.urs.cz/item/CS_URS_2024_02/225522116" TargetMode="External"/><Relationship Id="rId42" Type="http://schemas.openxmlformats.org/officeDocument/2006/relationships/hyperlink" Target="https://podminky.urs.cz/item/CS_URS_2024_02/413351112" TargetMode="External"/><Relationship Id="rId47" Type="http://schemas.openxmlformats.org/officeDocument/2006/relationships/hyperlink" Target="https://podminky.urs.cz/item/CS_URS_2024_02/941111121" TargetMode="External"/><Relationship Id="rId63" Type="http://schemas.openxmlformats.org/officeDocument/2006/relationships/hyperlink" Target="https://podminky.urs.cz/item/CS_URS_2024_02/963042819" TargetMode="External"/><Relationship Id="rId68" Type="http://schemas.openxmlformats.org/officeDocument/2006/relationships/hyperlink" Target="https://podminky.urs.cz/item/CS_URS_2024_02/985331213" TargetMode="External"/><Relationship Id="rId84" Type="http://schemas.openxmlformats.org/officeDocument/2006/relationships/hyperlink" Target="https://podminky.urs.cz/item/CS_URS_2024_02/767995114" TargetMode="External"/><Relationship Id="rId89" Type="http://schemas.openxmlformats.org/officeDocument/2006/relationships/hyperlink" Target="https://podminky.urs.cz/item/CS_URS_2024_02/998767101" TargetMode="External"/><Relationship Id="rId16" Type="http://schemas.openxmlformats.org/officeDocument/2006/relationships/hyperlink" Target="https://podminky.urs.cz/item/CS_URS_2024_02/154077342" TargetMode="External"/><Relationship Id="rId11" Type="http://schemas.openxmlformats.org/officeDocument/2006/relationships/hyperlink" Target="https://podminky.urs.cz/item/CS_URS_2024_02/153111119" TargetMode="External"/><Relationship Id="rId32" Type="http://schemas.openxmlformats.org/officeDocument/2006/relationships/hyperlink" Target="https://podminky.urs.cz/item/CS_URS_2024_02/321366111" TargetMode="External"/><Relationship Id="rId37" Type="http://schemas.openxmlformats.org/officeDocument/2006/relationships/hyperlink" Target="https://podminky.urs.cz/item/CS_URS_2024_02/411351022" TargetMode="External"/><Relationship Id="rId53" Type="http://schemas.openxmlformats.org/officeDocument/2006/relationships/hyperlink" Target="https://podminky.urs.cz/item/CS_URS_2024_02/943121811" TargetMode="External"/><Relationship Id="rId58" Type="http://schemas.openxmlformats.org/officeDocument/2006/relationships/hyperlink" Target="https://podminky.urs.cz/item/CS_URS_2024_02/953333121" TargetMode="External"/><Relationship Id="rId74" Type="http://schemas.openxmlformats.org/officeDocument/2006/relationships/hyperlink" Target="https://podminky.urs.cz/item/CS_URS_2024_02/711112001" TargetMode="External"/><Relationship Id="rId79" Type="http://schemas.openxmlformats.org/officeDocument/2006/relationships/hyperlink" Target="https://podminky.urs.cz/item/CS_URS_2024_02/713133811" TargetMode="External"/><Relationship Id="rId5" Type="http://schemas.openxmlformats.org/officeDocument/2006/relationships/hyperlink" Target="https://podminky.urs.cz/item/CS_URS_2024_02/144161112" TargetMode="External"/><Relationship Id="rId90" Type="http://schemas.openxmlformats.org/officeDocument/2006/relationships/drawing" Target="../drawings/drawing4.xml"/><Relationship Id="rId14" Type="http://schemas.openxmlformats.org/officeDocument/2006/relationships/hyperlink" Target="https://podminky.urs.cz/item/CS_URS_2024_02/153112124" TargetMode="External"/><Relationship Id="rId22" Type="http://schemas.openxmlformats.org/officeDocument/2006/relationships/hyperlink" Target="https://podminky.urs.cz/item/CS_URS_2024_02/226213312" TargetMode="External"/><Relationship Id="rId27" Type="http://schemas.openxmlformats.org/officeDocument/2006/relationships/hyperlink" Target="https://podminky.urs.cz/item/CS_URS_2024_02/274351121" TargetMode="External"/><Relationship Id="rId30" Type="http://schemas.openxmlformats.org/officeDocument/2006/relationships/hyperlink" Target="https://podminky.urs.cz/item/CS_URS_2024_02/321351020" TargetMode="External"/><Relationship Id="rId35" Type="http://schemas.openxmlformats.org/officeDocument/2006/relationships/hyperlink" Target="https://podminky.urs.cz/item/CS_URS_2024_02/411322626" TargetMode="External"/><Relationship Id="rId43" Type="http://schemas.openxmlformats.org/officeDocument/2006/relationships/hyperlink" Target="https://podminky.urs.cz/item/CS_URS_2024_02/451315114" TargetMode="External"/><Relationship Id="rId48" Type="http://schemas.openxmlformats.org/officeDocument/2006/relationships/hyperlink" Target="https://podminky.urs.cz/item/CS_URS_2024_02/941111221" TargetMode="External"/><Relationship Id="rId56" Type="http://schemas.openxmlformats.org/officeDocument/2006/relationships/hyperlink" Target="https://podminky.urs.cz/item/CS_URS_2024_02/949211212" TargetMode="External"/><Relationship Id="rId64" Type="http://schemas.openxmlformats.org/officeDocument/2006/relationships/hyperlink" Target="https://podminky.urs.cz/item/CS_URS_2024_02/963054949" TargetMode="External"/><Relationship Id="rId69" Type="http://schemas.openxmlformats.org/officeDocument/2006/relationships/hyperlink" Target="https://podminky.urs.cz/item/CS_URS_2024_02/985331215" TargetMode="External"/><Relationship Id="rId77" Type="http://schemas.openxmlformats.org/officeDocument/2006/relationships/hyperlink" Target="https://podminky.urs.cz/item/CS_URS_2024_02/711192101" TargetMode="External"/><Relationship Id="rId8" Type="http://schemas.openxmlformats.org/officeDocument/2006/relationships/hyperlink" Target="https://podminky.urs.cz/item/CS_URS_2024_02/151721111" TargetMode="External"/><Relationship Id="rId51" Type="http://schemas.openxmlformats.org/officeDocument/2006/relationships/hyperlink" Target="https://podminky.urs.cz/item/CS_URS_2024_02/943121129" TargetMode="External"/><Relationship Id="rId72" Type="http://schemas.openxmlformats.org/officeDocument/2006/relationships/hyperlink" Target="https://podminky.urs.cz/item/CS_URS_2024_02/997006551" TargetMode="External"/><Relationship Id="rId80" Type="http://schemas.openxmlformats.org/officeDocument/2006/relationships/hyperlink" Target="https://podminky.urs.cz/item/CS_URS_2024_02/767210161" TargetMode="External"/><Relationship Id="rId85" Type="http://schemas.openxmlformats.org/officeDocument/2006/relationships/hyperlink" Target="https://podminky.urs.cz/item/CS_URS_2024_02/767995115" TargetMode="External"/><Relationship Id="rId3" Type="http://schemas.openxmlformats.org/officeDocument/2006/relationships/hyperlink" Target="https://podminky.urs.cz/item/CS_URS_2024_02/131151102" TargetMode="External"/><Relationship Id="rId12" Type="http://schemas.openxmlformats.org/officeDocument/2006/relationships/hyperlink" Target="https://podminky.urs.cz/item/CS_URS_2024_02/153111132" TargetMode="External"/><Relationship Id="rId17" Type="http://schemas.openxmlformats.org/officeDocument/2006/relationships/hyperlink" Target="https://podminky.urs.cz/item/CS_URS_2024_02/162251102" TargetMode="External"/><Relationship Id="rId25" Type="http://schemas.openxmlformats.org/officeDocument/2006/relationships/hyperlink" Target="https://podminky.urs.cz/item/CS_URS_2024_02/232231123" TargetMode="External"/><Relationship Id="rId33" Type="http://schemas.openxmlformats.org/officeDocument/2006/relationships/hyperlink" Target="https://podminky.urs.cz/item/CS_URS_2024_02/321368211" TargetMode="External"/><Relationship Id="rId38" Type="http://schemas.openxmlformats.org/officeDocument/2006/relationships/hyperlink" Target="https://podminky.urs.cz/item/CS_URS_2024_02/411354335" TargetMode="External"/><Relationship Id="rId46" Type="http://schemas.openxmlformats.org/officeDocument/2006/relationships/hyperlink" Target="https://podminky.urs.cz/item/CS_URS_2024_02/465513327" TargetMode="External"/><Relationship Id="rId59" Type="http://schemas.openxmlformats.org/officeDocument/2006/relationships/hyperlink" Target="https://podminky.urs.cz/item/CS_URS_2024_02/953945144" TargetMode="External"/><Relationship Id="rId67" Type="http://schemas.openxmlformats.org/officeDocument/2006/relationships/hyperlink" Target="https://podminky.urs.cz/item/CS_URS_2024_02/977212112" TargetMode="External"/><Relationship Id="rId20" Type="http://schemas.openxmlformats.org/officeDocument/2006/relationships/hyperlink" Target="https://podminky.urs.cz/item/CS_URS_2024_02/171251201" TargetMode="External"/><Relationship Id="rId41" Type="http://schemas.openxmlformats.org/officeDocument/2006/relationships/hyperlink" Target="https://podminky.urs.cz/item/CS_URS_2024_02/413351111" TargetMode="External"/><Relationship Id="rId54" Type="http://schemas.openxmlformats.org/officeDocument/2006/relationships/hyperlink" Target="https://podminky.urs.cz/item/CS_URS_2024_02/949101112" TargetMode="External"/><Relationship Id="rId62" Type="http://schemas.openxmlformats.org/officeDocument/2006/relationships/hyperlink" Target="https://podminky.urs.cz/item/CS_URS_2024_02/961055111" TargetMode="External"/><Relationship Id="rId70" Type="http://schemas.openxmlformats.org/officeDocument/2006/relationships/hyperlink" Target="https://podminky.urs.cz/item/CS_URS_2024_02/997006002" TargetMode="External"/><Relationship Id="rId75" Type="http://schemas.openxmlformats.org/officeDocument/2006/relationships/hyperlink" Target="https://podminky.urs.cz/item/CS_URS_2024_02/711142559" TargetMode="External"/><Relationship Id="rId83" Type="http://schemas.openxmlformats.org/officeDocument/2006/relationships/hyperlink" Target="https://podminky.urs.cz/item/CS_URS_2024_02/767832122" TargetMode="External"/><Relationship Id="rId88" Type="http://schemas.openxmlformats.org/officeDocument/2006/relationships/hyperlink" Target="https://podminky.urs.cz/item/CS_URS_2024_02/767996702" TargetMode="External"/><Relationship Id="rId1" Type="http://schemas.openxmlformats.org/officeDocument/2006/relationships/hyperlink" Target="https://podminky.urs.cz/item/CS_URS_2024_02/114203103" TargetMode="External"/><Relationship Id="rId6" Type="http://schemas.openxmlformats.org/officeDocument/2006/relationships/hyperlink" Target="https://podminky.urs.cz/item/CS_URS_2024_02/144171112" TargetMode="External"/><Relationship Id="rId15" Type="http://schemas.openxmlformats.org/officeDocument/2006/relationships/hyperlink" Target="https://podminky.urs.cz/item/CS_URS_2024_02/154077341" TargetMode="External"/><Relationship Id="rId23" Type="http://schemas.openxmlformats.org/officeDocument/2006/relationships/hyperlink" Target="https://podminky.urs.cz/item/CS_URS_2024_02/226213313" TargetMode="External"/><Relationship Id="rId28" Type="http://schemas.openxmlformats.org/officeDocument/2006/relationships/hyperlink" Target="https://podminky.urs.cz/item/CS_URS_2024_02/274351122" TargetMode="External"/><Relationship Id="rId36" Type="http://schemas.openxmlformats.org/officeDocument/2006/relationships/hyperlink" Target="https://podminky.urs.cz/item/CS_URS_2024_02/411351021" TargetMode="External"/><Relationship Id="rId49" Type="http://schemas.openxmlformats.org/officeDocument/2006/relationships/hyperlink" Target="https://podminky.urs.cz/item/CS_URS_2024_02/941111821" TargetMode="External"/><Relationship Id="rId57" Type="http://schemas.openxmlformats.org/officeDocument/2006/relationships/hyperlink" Target="https://podminky.urs.cz/item/CS_URS_2024_02/949211812" TargetMode="External"/><Relationship Id="rId10" Type="http://schemas.openxmlformats.org/officeDocument/2006/relationships/hyperlink" Target="https://podminky.urs.cz/item/CS_URS_2024_02/153111114" TargetMode="External"/><Relationship Id="rId31" Type="http://schemas.openxmlformats.org/officeDocument/2006/relationships/hyperlink" Target="https://podminky.urs.cz/item/CS_URS_2024_02/321352020" TargetMode="External"/><Relationship Id="rId44" Type="http://schemas.openxmlformats.org/officeDocument/2006/relationships/hyperlink" Target="https://podminky.urs.cz/item/CS_URS_2024_02/451315136" TargetMode="External"/><Relationship Id="rId52" Type="http://schemas.openxmlformats.org/officeDocument/2006/relationships/hyperlink" Target="https://podminky.urs.cz/item/CS_URS_2024_02/943121211" TargetMode="External"/><Relationship Id="rId60" Type="http://schemas.openxmlformats.org/officeDocument/2006/relationships/hyperlink" Target="https://podminky.urs.cz/item/CS_URS_2024_02/953961113" TargetMode="External"/><Relationship Id="rId65" Type="http://schemas.openxmlformats.org/officeDocument/2006/relationships/hyperlink" Target="https://podminky.urs.cz/item/CS_URS_2024_01/977211115" TargetMode="External"/><Relationship Id="rId73" Type="http://schemas.openxmlformats.org/officeDocument/2006/relationships/hyperlink" Target="https://podminky.urs.cz/item/CS_URS_2024_02/998325011" TargetMode="External"/><Relationship Id="rId78" Type="http://schemas.openxmlformats.org/officeDocument/2006/relationships/hyperlink" Target="https://podminky.urs.cz/item/CS_URS_2024_02/998711102" TargetMode="External"/><Relationship Id="rId81" Type="http://schemas.openxmlformats.org/officeDocument/2006/relationships/hyperlink" Target="https://podminky.urs.cz/item/CS_URS_2024_02/767221004" TargetMode="External"/><Relationship Id="rId86" Type="http://schemas.openxmlformats.org/officeDocument/2006/relationships/hyperlink" Target="https://podminky.urs.cz/item/CS_URS_2024_02/767995116" TargetMode="External"/><Relationship Id="rId4" Type="http://schemas.openxmlformats.org/officeDocument/2006/relationships/hyperlink" Target="https://podminky.urs.cz/item/CS_URS_2024_02/132551252" TargetMode="External"/><Relationship Id="rId9" Type="http://schemas.openxmlformats.org/officeDocument/2006/relationships/hyperlink" Target="https://podminky.urs.cz/item/CS_URS_2024_02/153111112" TargetMode="External"/><Relationship Id="rId13" Type="http://schemas.openxmlformats.org/officeDocument/2006/relationships/hyperlink" Target="https://podminky.urs.cz/item/CS_URS_2024_02/153112112" TargetMode="External"/><Relationship Id="rId18" Type="http://schemas.openxmlformats.org/officeDocument/2006/relationships/hyperlink" Target="https://podminky.urs.cz/item/CS_URS_2024_02/167151101" TargetMode="External"/><Relationship Id="rId39" Type="http://schemas.openxmlformats.org/officeDocument/2006/relationships/hyperlink" Target="https://podminky.urs.cz/item/CS_URS_2024_02/411354336" TargetMode="External"/><Relationship Id="rId34" Type="http://schemas.openxmlformats.org/officeDocument/2006/relationships/hyperlink" Target="https://podminky.urs.cz/item/CS_URS_2024_02/339921134" TargetMode="External"/><Relationship Id="rId50" Type="http://schemas.openxmlformats.org/officeDocument/2006/relationships/hyperlink" Target="https://podminky.urs.cz/item/CS_URS_2024_02/943121111" TargetMode="External"/><Relationship Id="rId55" Type="http://schemas.openxmlformats.org/officeDocument/2006/relationships/hyperlink" Target="https://podminky.urs.cz/item/CS_URS_2024_02/949211112" TargetMode="External"/><Relationship Id="rId76" Type="http://schemas.openxmlformats.org/officeDocument/2006/relationships/hyperlink" Target="https://podminky.urs.cz/item/CS_URS_2024_02/711161273" TargetMode="External"/><Relationship Id="rId7" Type="http://schemas.openxmlformats.org/officeDocument/2006/relationships/hyperlink" Target="https://podminky.urs.cz/item/CS_URS_2024_02/144471112" TargetMode="External"/><Relationship Id="rId71" Type="http://schemas.openxmlformats.org/officeDocument/2006/relationships/hyperlink" Target="https://podminky.urs.cz/item/CS_URS_2024_02/997006007" TargetMode="External"/><Relationship Id="rId2" Type="http://schemas.openxmlformats.org/officeDocument/2006/relationships/hyperlink" Target="https://podminky.urs.cz/item/CS_URS_2024_02/122151502" TargetMode="External"/><Relationship Id="rId29" Type="http://schemas.openxmlformats.org/officeDocument/2006/relationships/hyperlink" Target="https://podminky.urs.cz/item/CS_URS_2024_02/321321116" TargetMode="External"/><Relationship Id="rId24" Type="http://schemas.openxmlformats.org/officeDocument/2006/relationships/hyperlink" Target="https://podminky.urs.cz/item/CS_URS_2024_02/232221123" TargetMode="External"/><Relationship Id="rId40" Type="http://schemas.openxmlformats.org/officeDocument/2006/relationships/hyperlink" Target="https://podminky.urs.cz/item/CS_URS_2024_02/411361821" TargetMode="External"/><Relationship Id="rId45" Type="http://schemas.openxmlformats.org/officeDocument/2006/relationships/hyperlink" Target="https://podminky.urs.cz/item/CS_URS_2024_02/451313111" TargetMode="External"/><Relationship Id="rId66" Type="http://schemas.openxmlformats.org/officeDocument/2006/relationships/hyperlink" Target="https://podminky.urs.cz/item/CS_URS_2024_02/977211132" TargetMode="External"/><Relationship Id="rId87" Type="http://schemas.openxmlformats.org/officeDocument/2006/relationships/hyperlink" Target="https://podminky.urs.cz/item/CS_URS_2024_02/767995117" TargetMode="External"/><Relationship Id="rId61" Type="http://schemas.openxmlformats.org/officeDocument/2006/relationships/hyperlink" Target="https://podminky.urs.cz/item/CS_URS_2024_02/953965134" TargetMode="External"/><Relationship Id="rId82" Type="http://schemas.openxmlformats.org/officeDocument/2006/relationships/hyperlink" Target="https://podminky.urs.cz/item/CS_URS_2024_02/767415812" TargetMode="External"/><Relationship Id="rId19" Type="http://schemas.openxmlformats.org/officeDocument/2006/relationships/hyperlink" Target="https://podminky.urs.cz/item/CS_URS_2024_02/171151131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4_02/767995116" TargetMode="External"/><Relationship Id="rId2" Type="http://schemas.openxmlformats.org/officeDocument/2006/relationships/hyperlink" Target="https://podminky.urs.cz/item/CS_URS_2024_02/998325011" TargetMode="External"/><Relationship Id="rId1" Type="http://schemas.openxmlformats.org/officeDocument/2006/relationships/hyperlink" Target="https://podminky.urs.cz/item/CS_URS_2024_02/953965145" TargetMode="External"/><Relationship Id="rId5" Type="http://schemas.openxmlformats.org/officeDocument/2006/relationships/drawing" Target="../drawings/drawing5.xml"/><Relationship Id="rId4" Type="http://schemas.openxmlformats.org/officeDocument/2006/relationships/hyperlink" Target="https://podminky.urs.cz/item/CS_URS_2024_02/998767101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1"/>
  <sheetViews>
    <sheetView showGridLines="0" tabSelected="1" workbookViewId="0">
      <selection activeCell="E23" sqref="E23:AN23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ht="36.950000000000003" customHeight="1">
      <c r="AR2" s="330"/>
      <c r="AS2" s="330"/>
      <c r="AT2" s="330"/>
      <c r="AU2" s="330"/>
      <c r="AV2" s="330"/>
      <c r="AW2" s="330"/>
      <c r="AX2" s="330"/>
      <c r="AY2" s="330"/>
      <c r="AZ2" s="330"/>
      <c r="BA2" s="330"/>
      <c r="BB2" s="330"/>
      <c r="BC2" s="330"/>
      <c r="BD2" s="330"/>
      <c r="BE2" s="330"/>
      <c r="BS2" s="18" t="s">
        <v>6</v>
      </c>
      <c r="BT2" s="18" t="s">
        <v>7</v>
      </c>
    </row>
    <row r="3" spans="1:74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ht="24.95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pans="1:74" ht="12" customHeight="1">
      <c r="B5" s="21"/>
      <c r="D5" s="25" t="s">
        <v>13</v>
      </c>
      <c r="K5" s="292" t="s">
        <v>14</v>
      </c>
      <c r="L5" s="330"/>
      <c r="M5" s="330"/>
      <c r="N5" s="330"/>
      <c r="O5" s="330"/>
      <c r="P5" s="330"/>
      <c r="Q5" s="330"/>
      <c r="R5" s="330"/>
      <c r="S5" s="330"/>
      <c r="T5" s="330"/>
      <c r="U5" s="330"/>
      <c r="V5" s="330"/>
      <c r="W5" s="330"/>
      <c r="X5" s="330"/>
      <c r="Y5" s="330"/>
      <c r="Z5" s="330"/>
      <c r="AA5" s="330"/>
      <c r="AB5" s="330"/>
      <c r="AC5" s="330"/>
      <c r="AD5" s="330"/>
      <c r="AE5" s="330"/>
      <c r="AF5" s="330"/>
      <c r="AG5" s="330"/>
      <c r="AH5" s="330"/>
      <c r="AI5" s="330"/>
      <c r="AJ5" s="330"/>
      <c r="AK5" s="330"/>
      <c r="AL5" s="330"/>
      <c r="AM5" s="330"/>
      <c r="AN5" s="330"/>
      <c r="AO5" s="330"/>
      <c r="AR5" s="21"/>
      <c r="BE5" s="289" t="s">
        <v>15</v>
      </c>
      <c r="BS5" s="18" t="s">
        <v>6</v>
      </c>
    </row>
    <row r="6" spans="1:74" ht="36.950000000000003" customHeight="1">
      <c r="B6" s="21"/>
      <c r="D6" s="27" t="s">
        <v>16</v>
      </c>
      <c r="K6" s="293" t="s">
        <v>17</v>
      </c>
      <c r="L6" s="330"/>
      <c r="M6" s="330"/>
      <c r="N6" s="330"/>
      <c r="O6" s="330"/>
      <c r="P6" s="330"/>
      <c r="Q6" s="330"/>
      <c r="R6" s="330"/>
      <c r="S6" s="330"/>
      <c r="T6" s="330"/>
      <c r="U6" s="330"/>
      <c r="V6" s="330"/>
      <c r="W6" s="330"/>
      <c r="X6" s="330"/>
      <c r="Y6" s="330"/>
      <c r="Z6" s="330"/>
      <c r="AA6" s="330"/>
      <c r="AB6" s="330"/>
      <c r="AC6" s="330"/>
      <c r="AD6" s="330"/>
      <c r="AE6" s="330"/>
      <c r="AF6" s="330"/>
      <c r="AG6" s="330"/>
      <c r="AH6" s="330"/>
      <c r="AI6" s="330"/>
      <c r="AJ6" s="330"/>
      <c r="AK6" s="330"/>
      <c r="AL6" s="330"/>
      <c r="AM6" s="330"/>
      <c r="AN6" s="330"/>
      <c r="AO6" s="330"/>
      <c r="AR6" s="21"/>
      <c r="BE6" s="290"/>
      <c r="BS6" s="18" t="s">
        <v>6</v>
      </c>
    </row>
    <row r="7" spans="1:74" ht="12" customHeight="1">
      <c r="B7" s="21"/>
      <c r="D7" s="28" t="s">
        <v>18</v>
      </c>
      <c r="K7" s="26" t="s">
        <v>19</v>
      </c>
      <c r="AK7" s="28" t="s">
        <v>20</v>
      </c>
      <c r="AN7" s="26" t="s">
        <v>21</v>
      </c>
      <c r="AR7" s="21"/>
      <c r="BE7" s="290"/>
      <c r="BS7" s="18" t="s">
        <v>6</v>
      </c>
    </row>
    <row r="8" spans="1:74" ht="12" customHeight="1">
      <c r="B8" s="21"/>
      <c r="D8" s="28" t="s">
        <v>22</v>
      </c>
      <c r="K8" s="26" t="s">
        <v>23</v>
      </c>
      <c r="AK8" s="28" t="s">
        <v>24</v>
      </c>
      <c r="AN8" s="29" t="s">
        <v>25</v>
      </c>
      <c r="AR8" s="21"/>
      <c r="BE8" s="290"/>
      <c r="BS8" s="18" t="s">
        <v>6</v>
      </c>
    </row>
    <row r="9" spans="1:74" ht="14.45" customHeight="1">
      <c r="B9" s="21"/>
      <c r="AR9" s="21"/>
      <c r="BE9" s="290"/>
      <c r="BS9" s="18" t="s">
        <v>6</v>
      </c>
    </row>
    <row r="10" spans="1:74" ht="12" customHeight="1">
      <c r="B10" s="21"/>
      <c r="D10" s="28" t="s">
        <v>26</v>
      </c>
      <c r="AK10" s="28" t="s">
        <v>27</v>
      </c>
      <c r="AN10" s="26" t="s">
        <v>28</v>
      </c>
      <c r="AR10" s="21"/>
      <c r="BE10" s="290"/>
      <c r="BS10" s="18" t="s">
        <v>6</v>
      </c>
    </row>
    <row r="11" spans="1:74" ht="18.399999999999999" customHeight="1">
      <c r="B11" s="21"/>
      <c r="E11" s="26" t="s">
        <v>29</v>
      </c>
      <c r="AK11" s="28" t="s">
        <v>30</v>
      </c>
      <c r="AN11" s="26" t="s">
        <v>31</v>
      </c>
      <c r="AR11" s="21"/>
      <c r="BE11" s="290"/>
      <c r="BS11" s="18" t="s">
        <v>6</v>
      </c>
    </row>
    <row r="12" spans="1:74" ht="6.95" customHeight="1">
      <c r="B12" s="21"/>
      <c r="AR12" s="21"/>
      <c r="BE12" s="290"/>
      <c r="BS12" s="18" t="s">
        <v>6</v>
      </c>
    </row>
    <row r="13" spans="1:74" ht="12" customHeight="1">
      <c r="B13" s="21"/>
      <c r="D13" s="28" t="s">
        <v>32</v>
      </c>
      <c r="AK13" s="28" t="s">
        <v>27</v>
      </c>
      <c r="AN13" s="30" t="s">
        <v>33</v>
      </c>
      <c r="AR13" s="21"/>
      <c r="BE13" s="290"/>
      <c r="BS13" s="18" t="s">
        <v>6</v>
      </c>
    </row>
    <row r="14" spans="1:74" ht="12.75">
      <c r="B14" s="21"/>
      <c r="E14" s="294" t="s">
        <v>33</v>
      </c>
      <c r="F14" s="295"/>
      <c r="G14" s="295"/>
      <c r="H14" s="295"/>
      <c r="I14" s="295"/>
      <c r="J14" s="295"/>
      <c r="K14" s="295"/>
      <c r="L14" s="295"/>
      <c r="M14" s="295"/>
      <c r="N14" s="295"/>
      <c r="O14" s="295"/>
      <c r="P14" s="295"/>
      <c r="Q14" s="295"/>
      <c r="R14" s="295"/>
      <c r="S14" s="295"/>
      <c r="T14" s="295"/>
      <c r="U14" s="295"/>
      <c r="V14" s="295"/>
      <c r="W14" s="295"/>
      <c r="X14" s="295"/>
      <c r="Y14" s="295"/>
      <c r="Z14" s="295"/>
      <c r="AA14" s="295"/>
      <c r="AB14" s="295"/>
      <c r="AC14" s="295"/>
      <c r="AD14" s="295"/>
      <c r="AE14" s="295"/>
      <c r="AF14" s="295"/>
      <c r="AG14" s="295"/>
      <c r="AH14" s="295"/>
      <c r="AI14" s="295"/>
      <c r="AJ14" s="295"/>
      <c r="AK14" s="28" t="s">
        <v>30</v>
      </c>
      <c r="AN14" s="30" t="s">
        <v>33</v>
      </c>
      <c r="AR14" s="21"/>
      <c r="BE14" s="290"/>
      <c r="BS14" s="18" t="s">
        <v>6</v>
      </c>
    </row>
    <row r="15" spans="1:74" ht="6.95" customHeight="1">
      <c r="B15" s="21"/>
      <c r="AR15" s="21"/>
      <c r="BE15" s="290"/>
      <c r="BS15" s="18" t="s">
        <v>4</v>
      </c>
    </row>
    <row r="16" spans="1:74" ht="12" customHeight="1">
      <c r="B16" s="21"/>
      <c r="D16" s="28" t="s">
        <v>34</v>
      </c>
      <c r="AK16" s="28" t="s">
        <v>27</v>
      </c>
      <c r="AN16" s="26" t="s">
        <v>35</v>
      </c>
      <c r="AR16" s="21"/>
      <c r="BE16" s="290"/>
      <c r="BS16" s="18" t="s">
        <v>4</v>
      </c>
    </row>
    <row r="17" spans="2:71" ht="18.399999999999999" customHeight="1">
      <c r="B17" s="21"/>
      <c r="E17" s="26" t="s">
        <v>36</v>
      </c>
      <c r="AK17" s="28" t="s">
        <v>30</v>
      </c>
      <c r="AN17" s="26" t="s">
        <v>37</v>
      </c>
      <c r="AR17" s="21"/>
      <c r="BE17" s="290"/>
      <c r="BS17" s="18" t="s">
        <v>38</v>
      </c>
    </row>
    <row r="18" spans="2:71" ht="6.95" customHeight="1">
      <c r="B18" s="21"/>
      <c r="AR18" s="21"/>
      <c r="BE18" s="290"/>
      <c r="BS18" s="18" t="s">
        <v>6</v>
      </c>
    </row>
    <row r="19" spans="2:71" ht="12" customHeight="1">
      <c r="B19" s="21"/>
      <c r="D19" s="28" t="s">
        <v>39</v>
      </c>
      <c r="AK19" s="28" t="s">
        <v>27</v>
      </c>
      <c r="AN19" s="26" t="s">
        <v>21</v>
      </c>
      <c r="AR19" s="21"/>
      <c r="BE19" s="290"/>
      <c r="BS19" s="18" t="s">
        <v>6</v>
      </c>
    </row>
    <row r="20" spans="2:71" ht="18.399999999999999" customHeight="1">
      <c r="B20" s="21"/>
      <c r="E20" s="26" t="s">
        <v>40</v>
      </c>
      <c r="AK20" s="28" t="s">
        <v>30</v>
      </c>
      <c r="AN20" s="26" t="s">
        <v>21</v>
      </c>
      <c r="AR20" s="21"/>
      <c r="BE20" s="290"/>
      <c r="BS20" s="18" t="s">
        <v>38</v>
      </c>
    </row>
    <row r="21" spans="2:71" ht="6.95" customHeight="1">
      <c r="B21" s="21"/>
      <c r="AR21" s="21"/>
      <c r="BE21" s="290"/>
    </row>
    <row r="22" spans="2:71" ht="12" customHeight="1">
      <c r="B22" s="21"/>
      <c r="D22" s="28" t="s">
        <v>41</v>
      </c>
      <c r="AR22" s="21"/>
      <c r="BE22" s="290"/>
    </row>
    <row r="23" spans="2:71" ht="90" customHeight="1">
      <c r="B23" s="21"/>
      <c r="E23" s="296" t="s">
        <v>42</v>
      </c>
      <c r="F23" s="296"/>
      <c r="G23" s="296"/>
      <c r="H23" s="296"/>
      <c r="I23" s="296"/>
      <c r="J23" s="296"/>
      <c r="K23" s="296"/>
      <c r="L23" s="296"/>
      <c r="M23" s="296"/>
      <c r="N23" s="296"/>
      <c r="O23" s="296"/>
      <c r="P23" s="296"/>
      <c r="Q23" s="296"/>
      <c r="R23" s="296"/>
      <c r="S23" s="296"/>
      <c r="T23" s="296"/>
      <c r="U23" s="296"/>
      <c r="V23" s="296"/>
      <c r="W23" s="296"/>
      <c r="X23" s="296"/>
      <c r="Y23" s="296"/>
      <c r="Z23" s="296"/>
      <c r="AA23" s="296"/>
      <c r="AB23" s="296"/>
      <c r="AC23" s="296"/>
      <c r="AD23" s="296"/>
      <c r="AE23" s="296"/>
      <c r="AF23" s="296"/>
      <c r="AG23" s="296"/>
      <c r="AH23" s="296"/>
      <c r="AI23" s="296"/>
      <c r="AJ23" s="296"/>
      <c r="AK23" s="296"/>
      <c r="AL23" s="296"/>
      <c r="AM23" s="296"/>
      <c r="AN23" s="296"/>
      <c r="AR23" s="21"/>
      <c r="BE23" s="290"/>
    </row>
    <row r="24" spans="2:71" ht="6.95" customHeight="1">
      <c r="B24" s="21"/>
      <c r="AR24" s="21"/>
      <c r="BE24" s="290"/>
    </row>
    <row r="25" spans="2:71" ht="6.95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90"/>
    </row>
    <row r="26" spans="2:71" s="1" customFormat="1" ht="25.9" customHeight="1">
      <c r="B26" s="33"/>
      <c r="D26" s="34" t="s">
        <v>43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97">
        <f>ROUND(AG54,2)</f>
        <v>0</v>
      </c>
      <c r="AL26" s="298"/>
      <c r="AM26" s="298"/>
      <c r="AN26" s="298"/>
      <c r="AO26" s="298"/>
      <c r="AR26" s="33"/>
      <c r="BE26" s="290"/>
    </row>
    <row r="27" spans="2:71" s="1" customFormat="1" ht="6.95" customHeight="1">
      <c r="B27" s="33"/>
      <c r="AR27" s="33"/>
      <c r="BE27" s="290"/>
    </row>
    <row r="28" spans="2:71" s="1" customFormat="1" ht="12.75">
      <c r="B28" s="33"/>
      <c r="L28" s="299" t="s">
        <v>44</v>
      </c>
      <c r="M28" s="299"/>
      <c r="N28" s="299"/>
      <c r="O28" s="299"/>
      <c r="P28" s="299"/>
      <c r="W28" s="299" t="s">
        <v>45</v>
      </c>
      <c r="X28" s="299"/>
      <c r="Y28" s="299"/>
      <c r="Z28" s="299"/>
      <c r="AA28" s="299"/>
      <c r="AB28" s="299"/>
      <c r="AC28" s="299"/>
      <c r="AD28" s="299"/>
      <c r="AE28" s="299"/>
      <c r="AK28" s="299" t="s">
        <v>46</v>
      </c>
      <c r="AL28" s="299"/>
      <c r="AM28" s="299"/>
      <c r="AN28" s="299"/>
      <c r="AO28" s="299"/>
      <c r="AR28" s="33"/>
      <c r="BE28" s="290"/>
    </row>
    <row r="29" spans="2:71" s="2" customFormat="1" ht="14.45" customHeight="1">
      <c r="B29" s="37"/>
      <c r="D29" s="28" t="s">
        <v>47</v>
      </c>
      <c r="F29" s="28" t="s">
        <v>48</v>
      </c>
      <c r="L29" s="284">
        <v>0.21</v>
      </c>
      <c r="M29" s="283"/>
      <c r="N29" s="283"/>
      <c r="O29" s="283"/>
      <c r="P29" s="283"/>
      <c r="W29" s="282">
        <f>ROUND(AZ54, 2)</f>
        <v>0</v>
      </c>
      <c r="X29" s="283"/>
      <c r="Y29" s="283"/>
      <c r="Z29" s="283"/>
      <c r="AA29" s="283"/>
      <c r="AB29" s="283"/>
      <c r="AC29" s="283"/>
      <c r="AD29" s="283"/>
      <c r="AE29" s="283"/>
      <c r="AK29" s="282">
        <f>ROUND(AV54, 2)</f>
        <v>0</v>
      </c>
      <c r="AL29" s="283"/>
      <c r="AM29" s="283"/>
      <c r="AN29" s="283"/>
      <c r="AO29" s="283"/>
      <c r="AR29" s="37"/>
      <c r="BE29" s="291"/>
    </row>
    <row r="30" spans="2:71" s="2" customFormat="1" ht="14.45" customHeight="1">
      <c r="B30" s="37"/>
      <c r="F30" s="28" t="s">
        <v>49</v>
      </c>
      <c r="L30" s="284">
        <v>0.12</v>
      </c>
      <c r="M30" s="283"/>
      <c r="N30" s="283"/>
      <c r="O30" s="283"/>
      <c r="P30" s="283"/>
      <c r="W30" s="282">
        <f>ROUND(BA54, 2)</f>
        <v>0</v>
      </c>
      <c r="X30" s="283"/>
      <c r="Y30" s="283"/>
      <c r="Z30" s="283"/>
      <c r="AA30" s="283"/>
      <c r="AB30" s="283"/>
      <c r="AC30" s="283"/>
      <c r="AD30" s="283"/>
      <c r="AE30" s="283"/>
      <c r="AK30" s="282">
        <f>ROUND(AW54, 2)</f>
        <v>0</v>
      </c>
      <c r="AL30" s="283"/>
      <c r="AM30" s="283"/>
      <c r="AN30" s="283"/>
      <c r="AO30" s="283"/>
      <c r="AR30" s="37"/>
      <c r="BE30" s="291"/>
    </row>
    <row r="31" spans="2:71" s="2" customFormat="1" ht="14.45" hidden="1" customHeight="1">
      <c r="B31" s="37"/>
      <c r="F31" s="28" t="s">
        <v>50</v>
      </c>
      <c r="L31" s="284">
        <v>0.21</v>
      </c>
      <c r="M31" s="283"/>
      <c r="N31" s="283"/>
      <c r="O31" s="283"/>
      <c r="P31" s="283"/>
      <c r="W31" s="282">
        <f>ROUND(BB54, 2)</f>
        <v>0</v>
      </c>
      <c r="X31" s="283"/>
      <c r="Y31" s="283"/>
      <c r="Z31" s="283"/>
      <c r="AA31" s="283"/>
      <c r="AB31" s="283"/>
      <c r="AC31" s="283"/>
      <c r="AD31" s="283"/>
      <c r="AE31" s="283"/>
      <c r="AK31" s="282">
        <v>0</v>
      </c>
      <c r="AL31" s="283"/>
      <c r="AM31" s="283"/>
      <c r="AN31" s="283"/>
      <c r="AO31" s="283"/>
      <c r="AR31" s="37"/>
      <c r="BE31" s="291"/>
    </row>
    <row r="32" spans="2:71" s="2" customFormat="1" ht="14.45" hidden="1" customHeight="1">
      <c r="B32" s="37"/>
      <c r="F32" s="28" t="s">
        <v>51</v>
      </c>
      <c r="L32" s="284">
        <v>0.12</v>
      </c>
      <c r="M32" s="283"/>
      <c r="N32" s="283"/>
      <c r="O32" s="283"/>
      <c r="P32" s="283"/>
      <c r="W32" s="282">
        <f>ROUND(BC54, 2)</f>
        <v>0</v>
      </c>
      <c r="X32" s="283"/>
      <c r="Y32" s="283"/>
      <c r="Z32" s="283"/>
      <c r="AA32" s="283"/>
      <c r="AB32" s="283"/>
      <c r="AC32" s="283"/>
      <c r="AD32" s="283"/>
      <c r="AE32" s="283"/>
      <c r="AK32" s="282">
        <v>0</v>
      </c>
      <c r="AL32" s="283"/>
      <c r="AM32" s="283"/>
      <c r="AN32" s="283"/>
      <c r="AO32" s="283"/>
      <c r="AR32" s="37"/>
      <c r="BE32" s="291"/>
    </row>
    <row r="33" spans="2:44" s="2" customFormat="1" ht="14.45" hidden="1" customHeight="1">
      <c r="B33" s="37"/>
      <c r="F33" s="28" t="s">
        <v>52</v>
      </c>
      <c r="L33" s="284">
        <v>0</v>
      </c>
      <c r="M33" s="283"/>
      <c r="N33" s="283"/>
      <c r="O33" s="283"/>
      <c r="P33" s="283"/>
      <c r="W33" s="282">
        <f>ROUND(BD54, 2)</f>
        <v>0</v>
      </c>
      <c r="X33" s="283"/>
      <c r="Y33" s="283"/>
      <c r="Z33" s="283"/>
      <c r="AA33" s="283"/>
      <c r="AB33" s="283"/>
      <c r="AC33" s="283"/>
      <c r="AD33" s="283"/>
      <c r="AE33" s="283"/>
      <c r="AK33" s="282">
        <v>0</v>
      </c>
      <c r="AL33" s="283"/>
      <c r="AM33" s="283"/>
      <c r="AN33" s="283"/>
      <c r="AO33" s="283"/>
      <c r="AR33" s="37"/>
    </row>
    <row r="34" spans="2:44" s="1" customFormat="1" ht="6.95" customHeight="1">
      <c r="B34" s="33"/>
      <c r="AR34" s="33"/>
    </row>
    <row r="35" spans="2:44" s="1" customFormat="1" ht="25.9" customHeight="1">
      <c r="B35" s="33"/>
      <c r="C35" s="38"/>
      <c r="D35" s="39" t="s">
        <v>53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54</v>
      </c>
      <c r="U35" s="40"/>
      <c r="V35" s="40"/>
      <c r="W35" s="40"/>
      <c r="X35" s="288" t="s">
        <v>55</v>
      </c>
      <c r="Y35" s="286"/>
      <c r="Z35" s="286"/>
      <c r="AA35" s="286"/>
      <c r="AB35" s="286"/>
      <c r="AC35" s="40"/>
      <c r="AD35" s="40"/>
      <c r="AE35" s="40"/>
      <c r="AF35" s="40"/>
      <c r="AG35" s="40"/>
      <c r="AH35" s="40"/>
      <c r="AI35" s="40"/>
      <c r="AJ35" s="40"/>
      <c r="AK35" s="285">
        <f>SUM(AK26:AK33)</f>
        <v>0</v>
      </c>
      <c r="AL35" s="286"/>
      <c r="AM35" s="286"/>
      <c r="AN35" s="286"/>
      <c r="AO35" s="287"/>
      <c r="AP35" s="38"/>
      <c r="AQ35" s="38"/>
      <c r="AR35" s="33"/>
    </row>
    <row r="36" spans="2:44" s="1" customFormat="1" ht="6.95" customHeight="1">
      <c r="B36" s="33"/>
      <c r="AR36" s="33"/>
    </row>
    <row r="37" spans="2:44" s="1" customFormat="1" ht="6.95" customHeight="1">
      <c r="B37" s="42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33"/>
    </row>
    <row r="41" spans="2:44" s="1" customFormat="1" ht="6.95" customHeight="1">
      <c r="B41" s="44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33"/>
    </row>
    <row r="42" spans="2:44" s="1" customFormat="1" ht="24.95" customHeight="1">
      <c r="B42" s="33"/>
      <c r="C42" s="22" t="s">
        <v>56</v>
      </c>
      <c r="AR42" s="33"/>
    </row>
    <row r="43" spans="2:44" s="1" customFormat="1" ht="6.95" customHeight="1">
      <c r="B43" s="33"/>
      <c r="AR43" s="33"/>
    </row>
    <row r="44" spans="2:44" s="3" customFormat="1" ht="12" customHeight="1">
      <c r="B44" s="46"/>
      <c r="C44" s="28" t="s">
        <v>13</v>
      </c>
      <c r="L44" s="3" t="str">
        <f>K5</f>
        <v>018064A</v>
      </c>
      <c r="AR44" s="46"/>
    </row>
    <row r="45" spans="2:44" s="4" customFormat="1" ht="36.950000000000003" customHeight="1">
      <c r="B45" s="47"/>
      <c r="C45" s="48" t="s">
        <v>16</v>
      </c>
      <c r="L45" s="309" t="str">
        <f>K6</f>
        <v>PK Dolánky – rekonstrukce</v>
      </c>
      <c r="M45" s="310"/>
      <c r="N45" s="310"/>
      <c r="O45" s="310"/>
      <c r="P45" s="310"/>
      <c r="Q45" s="310"/>
      <c r="R45" s="310"/>
      <c r="S45" s="310"/>
      <c r="T45" s="310"/>
      <c r="U45" s="310"/>
      <c r="V45" s="310"/>
      <c r="W45" s="310"/>
      <c r="X45" s="310"/>
      <c r="Y45" s="310"/>
      <c r="Z45" s="310"/>
      <c r="AA45" s="310"/>
      <c r="AB45" s="310"/>
      <c r="AC45" s="310"/>
      <c r="AD45" s="310"/>
      <c r="AE45" s="310"/>
      <c r="AF45" s="310"/>
      <c r="AG45" s="310"/>
      <c r="AH45" s="310"/>
      <c r="AI45" s="310"/>
      <c r="AJ45" s="310"/>
      <c r="AK45" s="310"/>
      <c r="AL45" s="310"/>
      <c r="AM45" s="310"/>
      <c r="AN45" s="310"/>
      <c r="AO45" s="310"/>
      <c r="AR45" s="47"/>
    </row>
    <row r="46" spans="2:44" s="1" customFormat="1" ht="6.95" customHeight="1">
      <c r="B46" s="33"/>
      <c r="AR46" s="33"/>
    </row>
    <row r="47" spans="2:44" s="1" customFormat="1" ht="12" customHeight="1">
      <c r="B47" s="33"/>
      <c r="C47" s="28" t="s">
        <v>22</v>
      </c>
      <c r="L47" s="49" t="str">
        <f>IF(K8="","",K8)</f>
        <v>Vodní dílo Dolany – Dolánky na Vltavě</v>
      </c>
      <c r="AI47" s="28" t="s">
        <v>24</v>
      </c>
      <c r="AM47" s="311" t="str">
        <f>IF(AN8= "","",AN8)</f>
        <v>9. 7. 2025</v>
      </c>
      <c r="AN47" s="311"/>
      <c r="AR47" s="33"/>
    </row>
    <row r="48" spans="2:44" s="1" customFormat="1" ht="6.95" customHeight="1">
      <c r="B48" s="33"/>
      <c r="AR48" s="33"/>
    </row>
    <row r="49" spans="1:91" s="1" customFormat="1" ht="15.2" customHeight="1">
      <c r="B49" s="33"/>
      <c r="C49" s="28" t="s">
        <v>26</v>
      </c>
      <c r="L49" s="3" t="str">
        <f>IF(E11= "","",E11)</f>
        <v>Povodí Vltavy, státní podnik</v>
      </c>
      <c r="AI49" s="28" t="s">
        <v>34</v>
      </c>
      <c r="AM49" s="312" t="str">
        <f>IF(E17="","",E17)</f>
        <v>AQUATIS a. s.</v>
      </c>
      <c r="AN49" s="313"/>
      <c r="AO49" s="313"/>
      <c r="AP49" s="313"/>
      <c r="AR49" s="33"/>
      <c r="AS49" s="314" t="s">
        <v>57</v>
      </c>
      <c r="AT49" s="315"/>
      <c r="AU49" s="51"/>
      <c r="AV49" s="51"/>
      <c r="AW49" s="51"/>
      <c r="AX49" s="51"/>
      <c r="AY49" s="51"/>
      <c r="AZ49" s="51"/>
      <c r="BA49" s="51"/>
      <c r="BB49" s="51"/>
      <c r="BC49" s="51"/>
      <c r="BD49" s="52"/>
    </row>
    <row r="50" spans="1:91" s="1" customFormat="1" ht="15.2" customHeight="1">
      <c r="B50" s="33"/>
      <c r="C50" s="28" t="s">
        <v>32</v>
      </c>
      <c r="L50" s="3" t="str">
        <f>IF(E14= "Vyplň údaj","",E14)</f>
        <v/>
      </c>
      <c r="AI50" s="28" t="s">
        <v>39</v>
      </c>
      <c r="AM50" s="312" t="str">
        <f>IF(E20="","",E20)</f>
        <v>Bc. Aneta Patková</v>
      </c>
      <c r="AN50" s="313"/>
      <c r="AO50" s="313"/>
      <c r="AP50" s="313"/>
      <c r="AR50" s="33"/>
      <c r="AS50" s="316"/>
      <c r="AT50" s="317"/>
      <c r="BD50" s="54"/>
    </row>
    <row r="51" spans="1:91" s="1" customFormat="1" ht="10.9" customHeight="1">
      <c r="B51" s="33"/>
      <c r="AR51" s="33"/>
      <c r="AS51" s="316"/>
      <c r="AT51" s="317"/>
      <c r="BD51" s="54"/>
    </row>
    <row r="52" spans="1:91" s="1" customFormat="1" ht="29.25" customHeight="1">
      <c r="B52" s="33"/>
      <c r="C52" s="303" t="s">
        <v>58</v>
      </c>
      <c r="D52" s="304"/>
      <c r="E52" s="304"/>
      <c r="F52" s="304"/>
      <c r="G52" s="304"/>
      <c r="H52" s="55"/>
      <c r="I52" s="306" t="s">
        <v>59</v>
      </c>
      <c r="J52" s="304"/>
      <c r="K52" s="304"/>
      <c r="L52" s="304"/>
      <c r="M52" s="304"/>
      <c r="N52" s="304"/>
      <c r="O52" s="304"/>
      <c r="P52" s="304"/>
      <c r="Q52" s="304"/>
      <c r="R52" s="304"/>
      <c r="S52" s="304"/>
      <c r="T52" s="304"/>
      <c r="U52" s="304"/>
      <c r="V52" s="304"/>
      <c r="W52" s="304"/>
      <c r="X52" s="304"/>
      <c r="Y52" s="304"/>
      <c r="Z52" s="304"/>
      <c r="AA52" s="304"/>
      <c r="AB52" s="304"/>
      <c r="AC52" s="304"/>
      <c r="AD52" s="304"/>
      <c r="AE52" s="304"/>
      <c r="AF52" s="304"/>
      <c r="AG52" s="305" t="s">
        <v>60</v>
      </c>
      <c r="AH52" s="304"/>
      <c r="AI52" s="304"/>
      <c r="AJ52" s="304"/>
      <c r="AK52" s="304"/>
      <c r="AL52" s="304"/>
      <c r="AM52" s="304"/>
      <c r="AN52" s="306" t="s">
        <v>61</v>
      </c>
      <c r="AO52" s="304"/>
      <c r="AP52" s="304"/>
      <c r="AQ52" s="56" t="s">
        <v>62</v>
      </c>
      <c r="AR52" s="33"/>
      <c r="AS52" s="57" t="s">
        <v>63</v>
      </c>
      <c r="AT52" s="58" t="s">
        <v>64</v>
      </c>
      <c r="AU52" s="58" t="s">
        <v>65</v>
      </c>
      <c r="AV52" s="58" t="s">
        <v>66</v>
      </c>
      <c r="AW52" s="58" t="s">
        <v>67</v>
      </c>
      <c r="AX52" s="58" t="s">
        <v>68</v>
      </c>
      <c r="AY52" s="58" t="s">
        <v>69</v>
      </c>
      <c r="AZ52" s="58" t="s">
        <v>70</v>
      </c>
      <c r="BA52" s="58" t="s">
        <v>71</v>
      </c>
      <c r="BB52" s="58" t="s">
        <v>72</v>
      </c>
      <c r="BC52" s="58" t="s">
        <v>73</v>
      </c>
      <c r="BD52" s="59" t="s">
        <v>74</v>
      </c>
    </row>
    <row r="53" spans="1:91" s="1" customFormat="1" ht="10.9" customHeight="1">
      <c r="B53" s="33"/>
      <c r="AR53" s="33"/>
      <c r="AS53" s="60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2"/>
    </row>
    <row r="54" spans="1:91" s="5" customFormat="1" ht="32.450000000000003" customHeight="1">
      <c r="B54" s="61"/>
      <c r="C54" s="62" t="s">
        <v>75</v>
      </c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307">
        <f>ROUND(SUM(AG55:AG59),2)</f>
        <v>0</v>
      </c>
      <c r="AH54" s="307"/>
      <c r="AI54" s="307"/>
      <c r="AJ54" s="307"/>
      <c r="AK54" s="307"/>
      <c r="AL54" s="307"/>
      <c r="AM54" s="307"/>
      <c r="AN54" s="308">
        <f t="shared" ref="AN54:AN59" si="0">SUM(AG54,AT54)</f>
        <v>0</v>
      </c>
      <c r="AO54" s="308"/>
      <c r="AP54" s="308"/>
      <c r="AQ54" s="65" t="s">
        <v>21</v>
      </c>
      <c r="AR54" s="61"/>
      <c r="AS54" s="66">
        <f>ROUND(SUM(AS55:AS59),2)</f>
        <v>0</v>
      </c>
      <c r="AT54" s="67">
        <f t="shared" ref="AT54:AT59" si="1">ROUND(SUM(AV54:AW54),2)</f>
        <v>0</v>
      </c>
      <c r="AU54" s="68">
        <f>ROUND(SUM(AU55:AU59),5)</f>
        <v>0</v>
      </c>
      <c r="AV54" s="67">
        <f>ROUND(AZ54*L29,2)</f>
        <v>0</v>
      </c>
      <c r="AW54" s="67">
        <f>ROUND(BA54*L30,2)</f>
        <v>0</v>
      </c>
      <c r="AX54" s="67">
        <f>ROUND(BB54*L29,2)</f>
        <v>0</v>
      </c>
      <c r="AY54" s="67">
        <f>ROUND(BC54*L30,2)</f>
        <v>0</v>
      </c>
      <c r="AZ54" s="67">
        <f>ROUND(SUM(AZ55:AZ59),2)</f>
        <v>0</v>
      </c>
      <c r="BA54" s="67">
        <f>ROUND(SUM(BA55:BA59),2)</f>
        <v>0</v>
      </c>
      <c r="BB54" s="67">
        <f>ROUND(SUM(BB55:BB59),2)</f>
        <v>0</v>
      </c>
      <c r="BC54" s="67">
        <f>ROUND(SUM(BC55:BC59),2)</f>
        <v>0</v>
      </c>
      <c r="BD54" s="69">
        <f>ROUND(SUM(BD55:BD59),2)</f>
        <v>0</v>
      </c>
      <c r="BS54" s="70" t="s">
        <v>76</v>
      </c>
      <c r="BT54" s="70" t="s">
        <v>77</v>
      </c>
      <c r="BU54" s="71" t="s">
        <v>78</v>
      </c>
      <c r="BV54" s="70" t="s">
        <v>79</v>
      </c>
      <c r="BW54" s="70" t="s">
        <v>5</v>
      </c>
      <c r="BX54" s="70" t="s">
        <v>80</v>
      </c>
      <c r="CL54" s="70" t="s">
        <v>19</v>
      </c>
    </row>
    <row r="55" spans="1:91" s="6" customFormat="1" ht="24.75" customHeight="1">
      <c r="A55" s="72" t="s">
        <v>81</v>
      </c>
      <c r="B55" s="73"/>
      <c r="C55" s="74"/>
      <c r="D55" s="302" t="s">
        <v>82</v>
      </c>
      <c r="E55" s="302"/>
      <c r="F55" s="302"/>
      <c r="G55" s="302"/>
      <c r="H55" s="302"/>
      <c r="I55" s="75"/>
      <c r="J55" s="302" t="s">
        <v>83</v>
      </c>
      <c r="K55" s="302"/>
      <c r="L55" s="302"/>
      <c r="M55" s="302"/>
      <c r="N55" s="302"/>
      <c r="O55" s="302"/>
      <c r="P55" s="302"/>
      <c r="Q55" s="302"/>
      <c r="R55" s="302"/>
      <c r="S55" s="302"/>
      <c r="T55" s="302"/>
      <c r="U55" s="302"/>
      <c r="V55" s="302"/>
      <c r="W55" s="302"/>
      <c r="X55" s="302"/>
      <c r="Y55" s="302"/>
      <c r="Z55" s="302"/>
      <c r="AA55" s="302"/>
      <c r="AB55" s="302"/>
      <c r="AC55" s="302"/>
      <c r="AD55" s="302"/>
      <c r="AE55" s="302"/>
      <c r="AF55" s="302"/>
      <c r="AG55" s="300">
        <f>'PS 01 - Rekonstrukce stro...'!J30</f>
        <v>0</v>
      </c>
      <c r="AH55" s="301"/>
      <c r="AI55" s="301"/>
      <c r="AJ55" s="301"/>
      <c r="AK55" s="301"/>
      <c r="AL55" s="301"/>
      <c r="AM55" s="301"/>
      <c r="AN55" s="300">
        <f t="shared" si="0"/>
        <v>0</v>
      </c>
      <c r="AO55" s="301"/>
      <c r="AP55" s="301"/>
      <c r="AQ55" s="76" t="s">
        <v>84</v>
      </c>
      <c r="AR55" s="73"/>
      <c r="AS55" s="77">
        <v>0</v>
      </c>
      <c r="AT55" s="78">
        <f t="shared" si="1"/>
        <v>0</v>
      </c>
      <c r="AU55" s="79">
        <f>'PS 01 - Rekonstrukce stro...'!P93</f>
        <v>0</v>
      </c>
      <c r="AV55" s="78">
        <f>'PS 01 - Rekonstrukce stro...'!J33</f>
        <v>0</v>
      </c>
      <c r="AW55" s="78">
        <f>'PS 01 - Rekonstrukce stro...'!J34</f>
        <v>0</v>
      </c>
      <c r="AX55" s="78">
        <f>'PS 01 - Rekonstrukce stro...'!J35</f>
        <v>0</v>
      </c>
      <c r="AY55" s="78">
        <f>'PS 01 - Rekonstrukce stro...'!J36</f>
        <v>0</v>
      </c>
      <c r="AZ55" s="78">
        <f>'PS 01 - Rekonstrukce stro...'!F33</f>
        <v>0</v>
      </c>
      <c r="BA55" s="78">
        <f>'PS 01 - Rekonstrukce stro...'!F34</f>
        <v>0</v>
      </c>
      <c r="BB55" s="78">
        <f>'PS 01 - Rekonstrukce stro...'!F35</f>
        <v>0</v>
      </c>
      <c r="BC55" s="78">
        <f>'PS 01 - Rekonstrukce stro...'!F36</f>
        <v>0</v>
      </c>
      <c r="BD55" s="80">
        <f>'PS 01 - Rekonstrukce stro...'!F37</f>
        <v>0</v>
      </c>
      <c r="BT55" s="81" t="s">
        <v>85</v>
      </c>
      <c r="BV55" s="81" t="s">
        <v>79</v>
      </c>
      <c r="BW55" s="81" t="s">
        <v>86</v>
      </c>
      <c r="BX55" s="81" t="s">
        <v>5</v>
      </c>
      <c r="CL55" s="81" t="s">
        <v>21</v>
      </c>
      <c r="CM55" s="81" t="s">
        <v>87</v>
      </c>
    </row>
    <row r="56" spans="1:91" s="6" customFormat="1" ht="16.5" customHeight="1">
      <c r="A56" s="72" t="s">
        <v>81</v>
      </c>
      <c r="B56" s="73"/>
      <c r="C56" s="74"/>
      <c r="D56" s="302" t="s">
        <v>88</v>
      </c>
      <c r="E56" s="302"/>
      <c r="F56" s="302"/>
      <c r="G56" s="302"/>
      <c r="H56" s="302"/>
      <c r="I56" s="75"/>
      <c r="J56" s="302" t="s">
        <v>89</v>
      </c>
      <c r="K56" s="302"/>
      <c r="L56" s="302"/>
      <c r="M56" s="302"/>
      <c r="N56" s="302"/>
      <c r="O56" s="302"/>
      <c r="P56" s="302"/>
      <c r="Q56" s="302"/>
      <c r="R56" s="302"/>
      <c r="S56" s="302"/>
      <c r="T56" s="302"/>
      <c r="U56" s="302"/>
      <c r="V56" s="302"/>
      <c r="W56" s="302"/>
      <c r="X56" s="302"/>
      <c r="Y56" s="302"/>
      <c r="Z56" s="302"/>
      <c r="AA56" s="302"/>
      <c r="AB56" s="302"/>
      <c r="AC56" s="302"/>
      <c r="AD56" s="302"/>
      <c r="AE56" s="302"/>
      <c r="AF56" s="302"/>
      <c r="AG56" s="300">
        <f>'SO 01 - Rekonstrukce plat...'!J30</f>
        <v>0</v>
      </c>
      <c r="AH56" s="301"/>
      <c r="AI56" s="301"/>
      <c r="AJ56" s="301"/>
      <c r="AK56" s="301"/>
      <c r="AL56" s="301"/>
      <c r="AM56" s="301"/>
      <c r="AN56" s="300">
        <f t="shared" si="0"/>
        <v>0</v>
      </c>
      <c r="AO56" s="301"/>
      <c r="AP56" s="301"/>
      <c r="AQ56" s="76" t="s">
        <v>84</v>
      </c>
      <c r="AR56" s="73"/>
      <c r="AS56" s="77">
        <v>0</v>
      </c>
      <c r="AT56" s="78">
        <f t="shared" si="1"/>
        <v>0</v>
      </c>
      <c r="AU56" s="79">
        <f>'SO 01 - Rekonstrukce plat...'!P95</f>
        <v>0</v>
      </c>
      <c r="AV56" s="78">
        <f>'SO 01 - Rekonstrukce plat...'!J33</f>
        <v>0</v>
      </c>
      <c r="AW56" s="78">
        <f>'SO 01 - Rekonstrukce plat...'!J34</f>
        <v>0</v>
      </c>
      <c r="AX56" s="78">
        <f>'SO 01 - Rekonstrukce plat...'!J35</f>
        <v>0</v>
      </c>
      <c r="AY56" s="78">
        <f>'SO 01 - Rekonstrukce plat...'!J36</f>
        <v>0</v>
      </c>
      <c r="AZ56" s="78">
        <f>'SO 01 - Rekonstrukce plat...'!F33</f>
        <v>0</v>
      </c>
      <c r="BA56" s="78">
        <f>'SO 01 - Rekonstrukce plat...'!F34</f>
        <v>0</v>
      </c>
      <c r="BB56" s="78">
        <f>'SO 01 - Rekonstrukce plat...'!F35</f>
        <v>0</v>
      </c>
      <c r="BC56" s="78">
        <f>'SO 01 - Rekonstrukce plat...'!F36</f>
        <v>0</v>
      </c>
      <c r="BD56" s="80">
        <f>'SO 01 - Rekonstrukce plat...'!F37</f>
        <v>0</v>
      </c>
      <c r="BT56" s="81" t="s">
        <v>85</v>
      </c>
      <c r="BV56" s="81" t="s">
        <v>79</v>
      </c>
      <c r="BW56" s="81" t="s">
        <v>90</v>
      </c>
      <c r="BX56" s="81" t="s">
        <v>5</v>
      </c>
      <c r="CL56" s="81" t="s">
        <v>19</v>
      </c>
      <c r="CM56" s="81" t="s">
        <v>87</v>
      </c>
    </row>
    <row r="57" spans="1:91" s="6" customFormat="1" ht="16.5" customHeight="1">
      <c r="A57" s="72" t="s">
        <v>81</v>
      </c>
      <c r="B57" s="73"/>
      <c r="C57" s="74"/>
      <c r="D57" s="302" t="s">
        <v>91</v>
      </c>
      <c r="E57" s="302"/>
      <c r="F57" s="302"/>
      <c r="G57" s="302"/>
      <c r="H57" s="302"/>
      <c r="I57" s="75"/>
      <c r="J57" s="302" t="s">
        <v>92</v>
      </c>
      <c r="K57" s="302"/>
      <c r="L57" s="302"/>
      <c r="M57" s="302"/>
      <c r="N57" s="302"/>
      <c r="O57" s="302"/>
      <c r="P57" s="302"/>
      <c r="Q57" s="302"/>
      <c r="R57" s="302"/>
      <c r="S57" s="302"/>
      <c r="T57" s="302"/>
      <c r="U57" s="302"/>
      <c r="V57" s="302"/>
      <c r="W57" s="302"/>
      <c r="X57" s="302"/>
      <c r="Y57" s="302"/>
      <c r="Z57" s="302"/>
      <c r="AA57" s="302"/>
      <c r="AB57" s="302"/>
      <c r="AC57" s="302"/>
      <c r="AD57" s="302"/>
      <c r="AE57" s="302"/>
      <c r="AF57" s="302"/>
      <c r="AG57" s="300">
        <f>'SO 02 - Rekonstrukce vyst...'!J30</f>
        <v>0</v>
      </c>
      <c r="AH57" s="301"/>
      <c r="AI57" s="301"/>
      <c r="AJ57" s="301"/>
      <c r="AK57" s="301"/>
      <c r="AL57" s="301"/>
      <c r="AM57" s="301"/>
      <c r="AN57" s="300">
        <f t="shared" si="0"/>
        <v>0</v>
      </c>
      <c r="AO57" s="301"/>
      <c r="AP57" s="301"/>
      <c r="AQ57" s="76" t="s">
        <v>84</v>
      </c>
      <c r="AR57" s="73"/>
      <c r="AS57" s="77">
        <v>0</v>
      </c>
      <c r="AT57" s="78">
        <f t="shared" si="1"/>
        <v>0</v>
      </c>
      <c r="AU57" s="79">
        <f>'SO 02 - Rekonstrukce vyst...'!P94</f>
        <v>0</v>
      </c>
      <c r="AV57" s="78">
        <f>'SO 02 - Rekonstrukce vyst...'!J33</f>
        <v>0</v>
      </c>
      <c r="AW57" s="78">
        <f>'SO 02 - Rekonstrukce vyst...'!J34</f>
        <v>0</v>
      </c>
      <c r="AX57" s="78">
        <f>'SO 02 - Rekonstrukce vyst...'!J35</f>
        <v>0</v>
      </c>
      <c r="AY57" s="78">
        <f>'SO 02 - Rekonstrukce vyst...'!J36</f>
        <v>0</v>
      </c>
      <c r="AZ57" s="78">
        <f>'SO 02 - Rekonstrukce vyst...'!F33</f>
        <v>0</v>
      </c>
      <c r="BA57" s="78">
        <f>'SO 02 - Rekonstrukce vyst...'!F34</f>
        <v>0</v>
      </c>
      <c r="BB57" s="78">
        <f>'SO 02 - Rekonstrukce vyst...'!F35</f>
        <v>0</v>
      </c>
      <c r="BC57" s="78">
        <f>'SO 02 - Rekonstrukce vyst...'!F36</f>
        <v>0</v>
      </c>
      <c r="BD57" s="80">
        <f>'SO 02 - Rekonstrukce vyst...'!F37</f>
        <v>0</v>
      </c>
      <c r="BT57" s="81" t="s">
        <v>85</v>
      </c>
      <c r="BV57" s="81" t="s">
        <v>79</v>
      </c>
      <c r="BW57" s="81" t="s">
        <v>93</v>
      </c>
      <c r="BX57" s="81" t="s">
        <v>5</v>
      </c>
      <c r="CL57" s="81" t="s">
        <v>19</v>
      </c>
      <c r="CM57" s="81" t="s">
        <v>87</v>
      </c>
    </row>
    <row r="58" spans="1:91" s="6" customFormat="1" ht="16.5" customHeight="1">
      <c r="A58" s="72" t="s">
        <v>81</v>
      </c>
      <c r="B58" s="73"/>
      <c r="C58" s="74"/>
      <c r="D58" s="302" t="s">
        <v>94</v>
      </c>
      <c r="E58" s="302"/>
      <c r="F58" s="302"/>
      <c r="G58" s="302"/>
      <c r="H58" s="302"/>
      <c r="I58" s="75"/>
      <c r="J58" s="302" t="s">
        <v>95</v>
      </c>
      <c r="K58" s="302"/>
      <c r="L58" s="302"/>
      <c r="M58" s="302"/>
      <c r="N58" s="302"/>
      <c r="O58" s="302"/>
      <c r="P58" s="302"/>
      <c r="Q58" s="302"/>
      <c r="R58" s="302"/>
      <c r="S58" s="302"/>
      <c r="T58" s="302"/>
      <c r="U58" s="302"/>
      <c r="V58" s="302"/>
      <c r="W58" s="302"/>
      <c r="X58" s="302"/>
      <c r="Y58" s="302"/>
      <c r="Z58" s="302"/>
      <c r="AA58" s="302"/>
      <c r="AB58" s="302"/>
      <c r="AC58" s="302"/>
      <c r="AD58" s="302"/>
      <c r="AE58" s="302"/>
      <c r="AF58" s="302"/>
      <c r="AG58" s="300">
        <f>'SO 03 - Venkovní osvětlen...'!J30</f>
        <v>0</v>
      </c>
      <c r="AH58" s="301"/>
      <c r="AI58" s="301"/>
      <c r="AJ58" s="301"/>
      <c r="AK58" s="301"/>
      <c r="AL58" s="301"/>
      <c r="AM58" s="301"/>
      <c r="AN58" s="300">
        <f t="shared" si="0"/>
        <v>0</v>
      </c>
      <c r="AO58" s="301"/>
      <c r="AP58" s="301"/>
      <c r="AQ58" s="76" t="s">
        <v>84</v>
      </c>
      <c r="AR58" s="73"/>
      <c r="AS58" s="77">
        <v>0</v>
      </c>
      <c r="AT58" s="78">
        <f t="shared" si="1"/>
        <v>0</v>
      </c>
      <c r="AU58" s="79">
        <f>'SO 03 - Venkovní osvětlen...'!P85</f>
        <v>0</v>
      </c>
      <c r="AV58" s="78">
        <f>'SO 03 - Venkovní osvětlen...'!J33</f>
        <v>0</v>
      </c>
      <c r="AW58" s="78">
        <f>'SO 03 - Venkovní osvětlen...'!J34</f>
        <v>0</v>
      </c>
      <c r="AX58" s="78">
        <f>'SO 03 - Venkovní osvětlen...'!J35</f>
        <v>0</v>
      </c>
      <c r="AY58" s="78">
        <f>'SO 03 - Venkovní osvětlen...'!J36</f>
        <v>0</v>
      </c>
      <c r="AZ58" s="78">
        <f>'SO 03 - Venkovní osvětlen...'!F33</f>
        <v>0</v>
      </c>
      <c r="BA58" s="78">
        <f>'SO 03 - Venkovní osvětlen...'!F34</f>
        <v>0</v>
      </c>
      <c r="BB58" s="78">
        <f>'SO 03 - Venkovní osvětlen...'!F35</f>
        <v>0</v>
      </c>
      <c r="BC58" s="78">
        <f>'SO 03 - Venkovní osvětlen...'!F36</f>
        <v>0</v>
      </c>
      <c r="BD58" s="80">
        <f>'SO 03 - Venkovní osvětlen...'!F37</f>
        <v>0</v>
      </c>
      <c r="BT58" s="81" t="s">
        <v>85</v>
      </c>
      <c r="BV58" s="81" t="s">
        <v>79</v>
      </c>
      <c r="BW58" s="81" t="s">
        <v>96</v>
      </c>
      <c r="BX58" s="81" t="s">
        <v>5</v>
      </c>
      <c r="CL58" s="81" t="s">
        <v>19</v>
      </c>
      <c r="CM58" s="81" t="s">
        <v>87</v>
      </c>
    </row>
    <row r="59" spans="1:91" s="6" customFormat="1" ht="16.5" customHeight="1">
      <c r="A59" s="72" t="s">
        <v>81</v>
      </c>
      <c r="B59" s="73"/>
      <c r="C59" s="74"/>
      <c r="D59" s="302" t="s">
        <v>97</v>
      </c>
      <c r="E59" s="302"/>
      <c r="F59" s="302"/>
      <c r="G59" s="302"/>
      <c r="H59" s="302"/>
      <c r="I59" s="75"/>
      <c r="J59" s="302" t="s">
        <v>98</v>
      </c>
      <c r="K59" s="302"/>
      <c r="L59" s="302"/>
      <c r="M59" s="302"/>
      <c r="N59" s="302"/>
      <c r="O59" s="302"/>
      <c r="P59" s="302"/>
      <c r="Q59" s="302"/>
      <c r="R59" s="302"/>
      <c r="S59" s="302"/>
      <c r="T59" s="302"/>
      <c r="U59" s="302"/>
      <c r="V59" s="302"/>
      <c r="W59" s="302"/>
      <c r="X59" s="302"/>
      <c r="Y59" s="302"/>
      <c r="Z59" s="302"/>
      <c r="AA59" s="302"/>
      <c r="AB59" s="302"/>
      <c r="AC59" s="302"/>
      <c r="AD59" s="302"/>
      <c r="AE59" s="302"/>
      <c r="AF59" s="302"/>
      <c r="AG59" s="300">
        <f>'VON - Vedlejší a ostatní ...'!J30</f>
        <v>0</v>
      </c>
      <c r="AH59" s="301"/>
      <c r="AI59" s="301"/>
      <c r="AJ59" s="301"/>
      <c r="AK59" s="301"/>
      <c r="AL59" s="301"/>
      <c r="AM59" s="301"/>
      <c r="AN59" s="300">
        <f t="shared" si="0"/>
        <v>0</v>
      </c>
      <c r="AO59" s="301"/>
      <c r="AP59" s="301"/>
      <c r="AQ59" s="76" t="s">
        <v>84</v>
      </c>
      <c r="AR59" s="73"/>
      <c r="AS59" s="82">
        <v>0</v>
      </c>
      <c r="AT59" s="83">
        <f t="shared" si="1"/>
        <v>0</v>
      </c>
      <c r="AU59" s="84">
        <f>'VON - Vedlejší a ostatní ...'!P83</f>
        <v>0</v>
      </c>
      <c r="AV59" s="83">
        <f>'VON - Vedlejší a ostatní ...'!J33</f>
        <v>0</v>
      </c>
      <c r="AW59" s="83">
        <f>'VON - Vedlejší a ostatní ...'!J34</f>
        <v>0</v>
      </c>
      <c r="AX59" s="83">
        <f>'VON - Vedlejší a ostatní ...'!J35</f>
        <v>0</v>
      </c>
      <c r="AY59" s="83">
        <f>'VON - Vedlejší a ostatní ...'!J36</f>
        <v>0</v>
      </c>
      <c r="AZ59" s="83">
        <f>'VON - Vedlejší a ostatní ...'!F33</f>
        <v>0</v>
      </c>
      <c r="BA59" s="83">
        <f>'VON - Vedlejší a ostatní ...'!F34</f>
        <v>0</v>
      </c>
      <c r="BB59" s="83">
        <f>'VON - Vedlejší a ostatní ...'!F35</f>
        <v>0</v>
      </c>
      <c r="BC59" s="83">
        <f>'VON - Vedlejší a ostatní ...'!F36</f>
        <v>0</v>
      </c>
      <c r="BD59" s="85">
        <f>'VON - Vedlejší a ostatní ...'!F37</f>
        <v>0</v>
      </c>
      <c r="BT59" s="81" t="s">
        <v>85</v>
      </c>
      <c r="BV59" s="81" t="s">
        <v>79</v>
      </c>
      <c r="BW59" s="81" t="s">
        <v>99</v>
      </c>
      <c r="BX59" s="81" t="s">
        <v>5</v>
      </c>
      <c r="CL59" s="81" t="s">
        <v>19</v>
      </c>
      <c r="CM59" s="81" t="s">
        <v>87</v>
      </c>
    </row>
    <row r="60" spans="1:91" s="1" customFormat="1" ht="30" customHeight="1">
      <c r="B60" s="33"/>
      <c r="AR60" s="33"/>
    </row>
    <row r="61" spans="1:91" s="1" customFormat="1" ht="6.95" customHeight="1">
      <c r="B61" s="42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33"/>
    </row>
  </sheetData>
  <sheetProtection algorithmName="SHA-512" hashValue="9oZyFeznfyAb1VWYO/3ZXc/s1MfzrJWJ4DGALIgWenvsj+tcThI751CG57YFJ8JsGMYBHvERbEQZkYceCGxAZA==" saltValue="DwceVGEM+GBg8o0ZgNIY4Y9Zc6JRUwcR35/s0F58JUQF7zVmEu1ESZaKKbkUjhW60W/foYa6vEn4WyrG4s7xdg==" spinCount="100000" sheet="1" objects="1" scenarios="1" formatColumns="0" formatRows="0"/>
  <mergeCells count="58"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AG54:AM54"/>
    <mergeCell ref="AN54:AP54"/>
    <mergeCell ref="D56:H56"/>
    <mergeCell ref="AG56:AM56"/>
    <mergeCell ref="AN56:AP56"/>
    <mergeCell ref="AN57:AP57"/>
    <mergeCell ref="D57:H57"/>
    <mergeCell ref="J57:AF57"/>
    <mergeCell ref="AG57:AM57"/>
    <mergeCell ref="D58:H58"/>
    <mergeCell ref="J58:AF58"/>
    <mergeCell ref="AN59:AP59"/>
    <mergeCell ref="AG59:AM59"/>
    <mergeCell ref="D59:H59"/>
    <mergeCell ref="J59:AF59"/>
    <mergeCell ref="AK30:AO30"/>
    <mergeCell ref="L30:P30"/>
    <mergeCell ref="W30:AE30"/>
    <mergeCell ref="L31:P31"/>
    <mergeCell ref="AN58:AP58"/>
    <mergeCell ref="AG58:AM58"/>
    <mergeCell ref="J56:AF56"/>
    <mergeCell ref="L45:AO45"/>
    <mergeCell ref="AM47:AN47"/>
    <mergeCell ref="AM49:AP4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</mergeCells>
  <hyperlinks>
    <hyperlink ref="A55" location="'PS 01 - Rekonstrukce stro...'!C2" display="/" xr:uid="{00000000-0004-0000-0000-000000000000}"/>
    <hyperlink ref="A56" location="'SO 01 - Rekonstrukce plat...'!C2" display="/" xr:uid="{00000000-0004-0000-0000-000001000000}"/>
    <hyperlink ref="A57" location="'SO 02 - Rekonstrukce vyst...'!C2" display="/" xr:uid="{00000000-0004-0000-0000-000002000000}"/>
    <hyperlink ref="A58" location="'SO 03 - Venkovní osvětlen...'!C2" display="/" xr:uid="{00000000-0004-0000-0000-000003000000}"/>
    <hyperlink ref="A59" location="'VON - Vedlejší a ostatní ...'!C2" display="/" xr:uid="{00000000-0004-0000-0000-000004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412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30"/>
      <c r="M2" s="330"/>
      <c r="N2" s="330"/>
      <c r="O2" s="330"/>
      <c r="P2" s="330"/>
      <c r="Q2" s="330"/>
      <c r="R2" s="330"/>
      <c r="S2" s="330"/>
      <c r="T2" s="330"/>
      <c r="U2" s="330"/>
      <c r="V2" s="330"/>
      <c r="AT2" s="18" t="s">
        <v>86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87</v>
      </c>
    </row>
    <row r="4" spans="2:46" ht="24.95" customHeight="1">
      <c r="B4" s="21"/>
      <c r="D4" s="22" t="s">
        <v>100</v>
      </c>
      <c r="L4" s="21"/>
      <c r="M4" s="86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19" t="str">
        <f>'Rekapitulace stavby'!K6</f>
        <v>PK Dolánky – rekonstrukce</v>
      </c>
      <c r="F7" s="320"/>
      <c r="G7" s="320"/>
      <c r="H7" s="320"/>
      <c r="L7" s="21"/>
    </row>
    <row r="8" spans="2:46" s="1" customFormat="1" ht="12" customHeight="1">
      <c r="B8" s="33"/>
      <c r="D8" s="28" t="s">
        <v>101</v>
      </c>
      <c r="L8" s="33"/>
    </row>
    <row r="9" spans="2:46" s="1" customFormat="1" ht="16.5" customHeight="1">
      <c r="B9" s="33"/>
      <c r="E9" s="309" t="s">
        <v>102</v>
      </c>
      <c r="F9" s="318"/>
      <c r="G9" s="318"/>
      <c r="H9" s="318"/>
      <c r="L9" s="33"/>
    </row>
    <row r="10" spans="2:46" s="1" customFormat="1" ht="11.25">
      <c r="B10" s="33"/>
      <c r="L10" s="33"/>
    </row>
    <row r="11" spans="2:46" s="1" customFormat="1" ht="12" customHeight="1">
      <c r="B11" s="33"/>
      <c r="D11" s="28" t="s">
        <v>18</v>
      </c>
      <c r="F11" s="26" t="s">
        <v>21</v>
      </c>
      <c r="I11" s="28" t="s">
        <v>20</v>
      </c>
      <c r="J11" s="26" t="s">
        <v>21</v>
      </c>
      <c r="L11" s="33"/>
    </row>
    <row r="12" spans="2:46" s="1" customFormat="1" ht="12" customHeight="1">
      <c r="B12" s="33"/>
      <c r="D12" s="28" t="s">
        <v>22</v>
      </c>
      <c r="F12" s="26" t="s">
        <v>103</v>
      </c>
      <c r="I12" s="28" t="s">
        <v>24</v>
      </c>
      <c r="J12" s="50" t="str">
        <f>'Rekapitulace stavby'!AN8</f>
        <v>9. 7. 2025</v>
      </c>
      <c r="L12" s="33"/>
    </row>
    <row r="13" spans="2:46" s="1" customFormat="1" ht="10.9" customHeight="1">
      <c r="B13" s="33"/>
      <c r="L13" s="33"/>
    </row>
    <row r="14" spans="2:46" s="1" customFormat="1" ht="12" customHeight="1">
      <c r="B14" s="33"/>
      <c r="D14" s="28" t="s">
        <v>26</v>
      </c>
      <c r="I14" s="28" t="s">
        <v>27</v>
      </c>
      <c r="J14" s="26" t="s">
        <v>28</v>
      </c>
      <c r="L14" s="33"/>
    </row>
    <row r="15" spans="2:46" s="1" customFormat="1" ht="18" customHeight="1">
      <c r="B15" s="33"/>
      <c r="E15" s="26" t="s">
        <v>29</v>
      </c>
      <c r="I15" s="28" t="s">
        <v>30</v>
      </c>
      <c r="J15" s="26" t="s">
        <v>31</v>
      </c>
      <c r="L15" s="33"/>
    </row>
    <row r="16" spans="2:46" s="1" customFormat="1" ht="6.95" customHeight="1">
      <c r="B16" s="33"/>
      <c r="L16" s="33"/>
    </row>
    <row r="17" spans="2:12" s="1" customFormat="1" ht="12" customHeight="1">
      <c r="B17" s="33"/>
      <c r="D17" s="28" t="s">
        <v>32</v>
      </c>
      <c r="I17" s="28" t="s">
        <v>27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321" t="str">
        <f>'Rekapitulace stavby'!E14</f>
        <v>Vyplň údaj</v>
      </c>
      <c r="F18" s="292"/>
      <c r="G18" s="292"/>
      <c r="H18" s="292"/>
      <c r="I18" s="28" t="s">
        <v>30</v>
      </c>
      <c r="J18" s="29" t="str">
        <f>'Rekapitulace stavby'!AN14</f>
        <v>Vyplň údaj</v>
      </c>
      <c r="L18" s="33"/>
    </row>
    <row r="19" spans="2:12" s="1" customFormat="1" ht="6.95" customHeight="1">
      <c r="B19" s="33"/>
      <c r="L19" s="33"/>
    </row>
    <row r="20" spans="2:12" s="1" customFormat="1" ht="12" customHeight="1">
      <c r="B20" s="33"/>
      <c r="D20" s="28" t="s">
        <v>34</v>
      </c>
      <c r="I20" s="28" t="s">
        <v>27</v>
      </c>
      <c r="J20" s="26" t="str">
        <f>IF('Rekapitulace stavby'!AN16="","",'Rekapitulace stavby'!AN16)</f>
        <v>46347526</v>
      </c>
      <c r="L20" s="33"/>
    </row>
    <row r="21" spans="2:12" s="1" customFormat="1" ht="18" customHeight="1">
      <c r="B21" s="33"/>
      <c r="E21" s="26" t="str">
        <f>IF('Rekapitulace stavby'!E17="","",'Rekapitulace stavby'!E17)</f>
        <v>AQUATIS a. s.</v>
      </c>
      <c r="I21" s="28" t="s">
        <v>30</v>
      </c>
      <c r="J21" s="26" t="str">
        <f>IF('Rekapitulace stavby'!AN17="","",'Rekapitulace stavby'!AN17)</f>
        <v>CZ46347526</v>
      </c>
      <c r="L21" s="33"/>
    </row>
    <row r="22" spans="2:12" s="1" customFormat="1" ht="6.95" customHeight="1">
      <c r="B22" s="33"/>
      <c r="L22" s="33"/>
    </row>
    <row r="23" spans="2:12" s="1" customFormat="1" ht="12" customHeight="1">
      <c r="B23" s="33"/>
      <c r="D23" s="28" t="s">
        <v>39</v>
      </c>
      <c r="I23" s="28" t="s">
        <v>27</v>
      </c>
      <c r="J23" s="26" t="s">
        <v>21</v>
      </c>
      <c r="L23" s="33"/>
    </row>
    <row r="24" spans="2:12" s="1" customFormat="1" ht="18" customHeight="1">
      <c r="B24" s="33"/>
      <c r="E24" s="26" t="s">
        <v>40</v>
      </c>
      <c r="I24" s="28" t="s">
        <v>30</v>
      </c>
      <c r="J24" s="26" t="s">
        <v>21</v>
      </c>
      <c r="L24" s="33"/>
    </row>
    <row r="25" spans="2:12" s="1" customFormat="1" ht="6.95" customHeight="1">
      <c r="B25" s="33"/>
      <c r="L25" s="33"/>
    </row>
    <row r="26" spans="2:12" s="1" customFormat="1" ht="12" customHeight="1">
      <c r="B26" s="33"/>
      <c r="D26" s="28" t="s">
        <v>41</v>
      </c>
      <c r="L26" s="33"/>
    </row>
    <row r="27" spans="2:12" s="7" customFormat="1" ht="16.5" customHeight="1">
      <c r="B27" s="87"/>
      <c r="E27" s="296" t="s">
        <v>21</v>
      </c>
      <c r="F27" s="296"/>
      <c r="G27" s="296"/>
      <c r="H27" s="296"/>
      <c r="L27" s="87"/>
    </row>
    <row r="28" spans="2:12" s="1" customFormat="1" ht="6.95" customHeight="1">
      <c r="B28" s="33"/>
      <c r="L28" s="33"/>
    </row>
    <row r="29" spans="2:12" s="1" customFormat="1" ht="6.95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88" t="s">
        <v>43</v>
      </c>
      <c r="J30" s="64">
        <f>ROUND(J93, 2)</f>
        <v>0</v>
      </c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>
      <c r="B32" s="33"/>
      <c r="F32" s="36" t="s">
        <v>45</v>
      </c>
      <c r="I32" s="36" t="s">
        <v>44</v>
      </c>
      <c r="J32" s="36" t="s">
        <v>46</v>
      </c>
      <c r="L32" s="33"/>
    </row>
    <row r="33" spans="2:12" s="1" customFormat="1" ht="14.45" customHeight="1">
      <c r="B33" s="33"/>
      <c r="D33" s="53" t="s">
        <v>47</v>
      </c>
      <c r="E33" s="28" t="s">
        <v>48</v>
      </c>
      <c r="F33" s="89">
        <f>ROUND((SUM(BE93:BE411)),  2)</f>
        <v>0</v>
      </c>
      <c r="I33" s="90">
        <v>0.21</v>
      </c>
      <c r="J33" s="89">
        <f>ROUND(((SUM(BE93:BE411))*I33),  2)</f>
        <v>0</v>
      </c>
      <c r="L33" s="33"/>
    </row>
    <row r="34" spans="2:12" s="1" customFormat="1" ht="14.45" customHeight="1">
      <c r="B34" s="33"/>
      <c r="E34" s="28" t="s">
        <v>49</v>
      </c>
      <c r="F34" s="89">
        <f>ROUND((SUM(BF93:BF411)),  2)</f>
        <v>0</v>
      </c>
      <c r="I34" s="90">
        <v>0.12</v>
      </c>
      <c r="J34" s="89">
        <f>ROUND(((SUM(BF93:BF411))*I34),  2)</f>
        <v>0</v>
      </c>
      <c r="L34" s="33"/>
    </row>
    <row r="35" spans="2:12" s="1" customFormat="1" ht="14.45" hidden="1" customHeight="1">
      <c r="B35" s="33"/>
      <c r="E35" s="28" t="s">
        <v>50</v>
      </c>
      <c r="F35" s="89">
        <f>ROUND((SUM(BG93:BG411)),  2)</f>
        <v>0</v>
      </c>
      <c r="I35" s="90">
        <v>0.21</v>
      </c>
      <c r="J35" s="89">
        <f>0</f>
        <v>0</v>
      </c>
      <c r="L35" s="33"/>
    </row>
    <row r="36" spans="2:12" s="1" customFormat="1" ht="14.45" hidden="1" customHeight="1">
      <c r="B36" s="33"/>
      <c r="E36" s="28" t="s">
        <v>51</v>
      </c>
      <c r="F36" s="89">
        <f>ROUND((SUM(BH93:BH411)),  2)</f>
        <v>0</v>
      </c>
      <c r="I36" s="90">
        <v>0.12</v>
      </c>
      <c r="J36" s="89">
        <f>0</f>
        <v>0</v>
      </c>
      <c r="L36" s="33"/>
    </row>
    <row r="37" spans="2:12" s="1" customFormat="1" ht="14.45" hidden="1" customHeight="1">
      <c r="B37" s="33"/>
      <c r="E37" s="28" t="s">
        <v>52</v>
      </c>
      <c r="F37" s="89">
        <f>ROUND((SUM(BI93:BI411)),  2)</f>
        <v>0</v>
      </c>
      <c r="I37" s="90">
        <v>0</v>
      </c>
      <c r="J37" s="89">
        <f>0</f>
        <v>0</v>
      </c>
      <c r="L37" s="33"/>
    </row>
    <row r="38" spans="2:12" s="1" customFormat="1" ht="6.95" customHeight="1">
      <c r="B38" s="33"/>
      <c r="L38" s="33"/>
    </row>
    <row r="39" spans="2:12" s="1" customFormat="1" ht="25.35" customHeight="1">
      <c r="B39" s="33"/>
      <c r="C39" s="91"/>
      <c r="D39" s="92" t="s">
        <v>53</v>
      </c>
      <c r="E39" s="55"/>
      <c r="F39" s="55"/>
      <c r="G39" s="93" t="s">
        <v>54</v>
      </c>
      <c r="H39" s="94" t="s">
        <v>55</v>
      </c>
      <c r="I39" s="55"/>
      <c r="J39" s="95">
        <f>SUM(J30:J37)</f>
        <v>0</v>
      </c>
      <c r="K39" s="96"/>
      <c r="L39" s="33"/>
    </row>
    <row r="40" spans="2:12" s="1" customFormat="1" ht="14.45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>
      <c r="B45" s="33"/>
      <c r="C45" s="22" t="s">
        <v>104</v>
      </c>
      <c r="L45" s="33"/>
    </row>
    <row r="46" spans="2:12" s="1" customFormat="1" ht="6.95" customHeight="1">
      <c r="B46" s="33"/>
      <c r="L46" s="33"/>
    </row>
    <row r="47" spans="2:12" s="1" customFormat="1" ht="12" customHeight="1">
      <c r="B47" s="33"/>
      <c r="C47" s="28" t="s">
        <v>16</v>
      </c>
      <c r="L47" s="33"/>
    </row>
    <row r="48" spans="2:12" s="1" customFormat="1" ht="16.5" customHeight="1">
      <c r="B48" s="33"/>
      <c r="E48" s="319" t="str">
        <f>E7</f>
        <v>PK Dolánky – rekonstrukce</v>
      </c>
      <c r="F48" s="320"/>
      <c r="G48" s="320"/>
      <c r="H48" s="320"/>
      <c r="L48" s="33"/>
    </row>
    <row r="49" spans="2:47" s="1" customFormat="1" ht="12" customHeight="1">
      <c r="B49" s="33"/>
      <c r="C49" s="28" t="s">
        <v>101</v>
      </c>
      <c r="L49" s="33"/>
    </row>
    <row r="50" spans="2:47" s="1" customFormat="1" ht="16.5" customHeight="1">
      <c r="B50" s="33"/>
      <c r="E50" s="309" t="str">
        <f>E9</f>
        <v>PS 01 - Rekonstrukce strojního vybavení plavební komory</v>
      </c>
      <c r="F50" s="318"/>
      <c r="G50" s="318"/>
      <c r="H50" s="318"/>
      <c r="L50" s="33"/>
    </row>
    <row r="51" spans="2:47" s="1" customFormat="1" ht="6.95" customHeight="1">
      <c r="B51" s="33"/>
      <c r="L51" s="33"/>
    </row>
    <row r="52" spans="2:47" s="1" customFormat="1" ht="12" customHeight="1">
      <c r="B52" s="33"/>
      <c r="C52" s="28" t="s">
        <v>22</v>
      </c>
      <c r="F52" s="26" t="str">
        <f>F12</f>
        <v xml:space="preserve"> </v>
      </c>
      <c r="I52" s="28" t="s">
        <v>24</v>
      </c>
      <c r="J52" s="50" t="str">
        <f>IF(J12="","",J12)</f>
        <v>9. 7. 2025</v>
      </c>
      <c r="L52" s="33"/>
    </row>
    <row r="53" spans="2:47" s="1" customFormat="1" ht="6.95" customHeight="1">
      <c r="B53" s="33"/>
      <c r="L53" s="33"/>
    </row>
    <row r="54" spans="2:47" s="1" customFormat="1" ht="15.2" customHeight="1">
      <c r="B54" s="33"/>
      <c r="C54" s="28" t="s">
        <v>26</v>
      </c>
      <c r="F54" s="26" t="str">
        <f>E15</f>
        <v>Povodí Vltavy, státní podnik</v>
      </c>
      <c r="I54" s="28" t="s">
        <v>34</v>
      </c>
      <c r="J54" s="31" t="str">
        <f>E21</f>
        <v>AQUATIS a. s.</v>
      </c>
      <c r="L54" s="33"/>
    </row>
    <row r="55" spans="2:47" s="1" customFormat="1" ht="15.2" customHeight="1">
      <c r="B55" s="33"/>
      <c r="C55" s="28" t="s">
        <v>32</v>
      </c>
      <c r="F55" s="26" t="str">
        <f>IF(E18="","",E18)</f>
        <v>Vyplň údaj</v>
      </c>
      <c r="I55" s="28" t="s">
        <v>39</v>
      </c>
      <c r="J55" s="31" t="str">
        <f>E24</f>
        <v>Bc. Aneta Patková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97" t="s">
        <v>105</v>
      </c>
      <c r="D57" s="91"/>
      <c r="E57" s="91"/>
      <c r="F57" s="91"/>
      <c r="G57" s="91"/>
      <c r="H57" s="91"/>
      <c r="I57" s="91"/>
      <c r="J57" s="98" t="s">
        <v>106</v>
      </c>
      <c r="K57" s="91"/>
      <c r="L57" s="33"/>
    </row>
    <row r="58" spans="2:47" s="1" customFormat="1" ht="10.35" customHeight="1">
      <c r="B58" s="33"/>
      <c r="L58" s="33"/>
    </row>
    <row r="59" spans="2:47" s="1" customFormat="1" ht="22.9" customHeight="1">
      <c r="B59" s="33"/>
      <c r="C59" s="99" t="s">
        <v>75</v>
      </c>
      <c r="J59" s="64">
        <f>J93</f>
        <v>0</v>
      </c>
      <c r="L59" s="33"/>
      <c r="AU59" s="18" t="s">
        <v>107</v>
      </c>
    </row>
    <row r="60" spans="2:47" s="8" customFormat="1" ht="24.95" customHeight="1">
      <c r="B60" s="100"/>
      <c r="D60" s="101" t="s">
        <v>108</v>
      </c>
      <c r="E60" s="102"/>
      <c r="F60" s="102"/>
      <c r="G60" s="102"/>
      <c r="H60" s="102"/>
      <c r="I60" s="102"/>
      <c r="J60" s="103">
        <f>J94</f>
        <v>0</v>
      </c>
      <c r="L60" s="100"/>
    </row>
    <row r="61" spans="2:47" s="8" customFormat="1" ht="24.95" customHeight="1">
      <c r="B61" s="100"/>
      <c r="D61" s="101" t="s">
        <v>109</v>
      </c>
      <c r="E61" s="102"/>
      <c r="F61" s="102"/>
      <c r="G61" s="102"/>
      <c r="H61" s="102"/>
      <c r="I61" s="102"/>
      <c r="J61" s="103">
        <f>J113</f>
        <v>0</v>
      </c>
      <c r="L61" s="100"/>
    </row>
    <row r="62" spans="2:47" s="8" customFormat="1" ht="24.95" customHeight="1">
      <c r="B62" s="100"/>
      <c r="D62" s="101" t="s">
        <v>110</v>
      </c>
      <c r="E62" s="102"/>
      <c r="F62" s="102"/>
      <c r="G62" s="102"/>
      <c r="H62" s="102"/>
      <c r="I62" s="102"/>
      <c r="J62" s="103">
        <f>J162</f>
        <v>0</v>
      </c>
      <c r="L62" s="100"/>
    </row>
    <row r="63" spans="2:47" s="8" customFormat="1" ht="24.95" customHeight="1">
      <c r="B63" s="100"/>
      <c r="D63" s="101" t="s">
        <v>111</v>
      </c>
      <c r="E63" s="102"/>
      <c r="F63" s="102"/>
      <c r="G63" s="102"/>
      <c r="H63" s="102"/>
      <c r="I63" s="102"/>
      <c r="J63" s="103">
        <f>J204</f>
        <v>0</v>
      </c>
      <c r="L63" s="100"/>
    </row>
    <row r="64" spans="2:47" s="8" customFormat="1" ht="24.95" customHeight="1">
      <c r="B64" s="100"/>
      <c r="D64" s="101" t="s">
        <v>112</v>
      </c>
      <c r="E64" s="102"/>
      <c r="F64" s="102"/>
      <c r="G64" s="102"/>
      <c r="H64" s="102"/>
      <c r="I64" s="102"/>
      <c r="J64" s="103">
        <f>J237</f>
        <v>0</v>
      </c>
      <c r="L64" s="100"/>
    </row>
    <row r="65" spans="2:12" s="9" customFormat="1" ht="19.899999999999999" customHeight="1">
      <c r="B65" s="104"/>
      <c r="D65" s="105" t="s">
        <v>113</v>
      </c>
      <c r="E65" s="106"/>
      <c r="F65" s="106"/>
      <c r="G65" s="106"/>
      <c r="H65" s="106"/>
      <c r="I65" s="106"/>
      <c r="J65" s="107">
        <f>J238</f>
        <v>0</v>
      </c>
      <c r="L65" s="104"/>
    </row>
    <row r="66" spans="2:12" s="9" customFormat="1" ht="19.899999999999999" customHeight="1">
      <c r="B66" s="104"/>
      <c r="D66" s="105" t="s">
        <v>114</v>
      </c>
      <c r="E66" s="106"/>
      <c r="F66" s="106"/>
      <c r="G66" s="106"/>
      <c r="H66" s="106"/>
      <c r="I66" s="106"/>
      <c r="J66" s="107">
        <f>J275</f>
        <v>0</v>
      </c>
      <c r="L66" s="104"/>
    </row>
    <row r="67" spans="2:12" s="8" customFormat="1" ht="24.95" customHeight="1">
      <c r="B67" s="100"/>
      <c r="D67" s="101" t="s">
        <v>115</v>
      </c>
      <c r="E67" s="102"/>
      <c r="F67" s="102"/>
      <c r="G67" s="102"/>
      <c r="H67" s="102"/>
      <c r="I67" s="102"/>
      <c r="J67" s="103">
        <f>J303</f>
        <v>0</v>
      </c>
      <c r="L67" s="100"/>
    </row>
    <row r="68" spans="2:12" s="8" customFormat="1" ht="24.95" customHeight="1">
      <c r="B68" s="100"/>
      <c r="D68" s="101" t="s">
        <v>116</v>
      </c>
      <c r="E68" s="102"/>
      <c r="F68" s="102"/>
      <c r="G68" s="102"/>
      <c r="H68" s="102"/>
      <c r="I68" s="102"/>
      <c r="J68" s="103">
        <f>J364</f>
        <v>0</v>
      </c>
      <c r="L68" s="100"/>
    </row>
    <row r="69" spans="2:12" s="8" customFormat="1" ht="24.95" customHeight="1">
      <c r="B69" s="100"/>
      <c r="D69" s="101" t="s">
        <v>117</v>
      </c>
      <c r="E69" s="102"/>
      <c r="F69" s="102"/>
      <c r="G69" s="102"/>
      <c r="H69" s="102"/>
      <c r="I69" s="102"/>
      <c r="J69" s="103">
        <f>J368</f>
        <v>0</v>
      </c>
      <c r="L69" s="100"/>
    </row>
    <row r="70" spans="2:12" s="9" customFormat="1" ht="19.899999999999999" customHeight="1">
      <c r="B70" s="104"/>
      <c r="D70" s="105" t="s">
        <v>118</v>
      </c>
      <c r="E70" s="106"/>
      <c r="F70" s="106"/>
      <c r="G70" s="106"/>
      <c r="H70" s="106"/>
      <c r="I70" s="106"/>
      <c r="J70" s="107">
        <f>J369</f>
        <v>0</v>
      </c>
      <c r="L70" s="104"/>
    </row>
    <row r="71" spans="2:12" s="9" customFormat="1" ht="19.899999999999999" customHeight="1">
      <c r="B71" s="104"/>
      <c r="D71" s="105" t="s">
        <v>119</v>
      </c>
      <c r="E71" s="106"/>
      <c r="F71" s="106"/>
      <c r="G71" s="106"/>
      <c r="H71" s="106"/>
      <c r="I71" s="106"/>
      <c r="J71" s="107">
        <f>J376</f>
        <v>0</v>
      </c>
      <c r="L71" s="104"/>
    </row>
    <row r="72" spans="2:12" s="8" customFormat="1" ht="24.95" customHeight="1">
      <c r="B72" s="100"/>
      <c r="D72" s="101" t="s">
        <v>120</v>
      </c>
      <c r="E72" s="102"/>
      <c r="F72" s="102"/>
      <c r="G72" s="102"/>
      <c r="H72" s="102"/>
      <c r="I72" s="102"/>
      <c r="J72" s="103">
        <f>J397</f>
        <v>0</v>
      </c>
      <c r="L72" s="100"/>
    </row>
    <row r="73" spans="2:12" s="8" customFormat="1" ht="24.95" customHeight="1">
      <c r="B73" s="100"/>
      <c r="D73" s="101" t="s">
        <v>121</v>
      </c>
      <c r="E73" s="102"/>
      <c r="F73" s="102"/>
      <c r="G73" s="102"/>
      <c r="H73" s="102"/>
      <c r="I73" s="102"/>
      <c r="J73" s="103">
        <f>J400</f>
        <v>0</v>
      </c>
      <c r="L73" s="100"/>
    </row>
    <row r="74" spans="2:12" s="1" customFormat="1" ht="21.75" customHeight="1">
      <c r="B74" s="33"/>
      <c r="L74" s="33"/>
    </row>
    <row r="75" spans="2:12" s="1" customFormat="1" ht="6.95" customHeight="1"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33"/>
    </row>
    <row r="79" spans="2:12" s="1" customFormat="1" ht="6.95" customHeight="1">
      <c r="B79" s="44"/>
      <c r="C79" s="45"/>
      <c r="D79" s="45"/>
      <c r="E79" s="45"/>
      <c r="F79" s="45"/>
      <c r="G79" s="45"/>
      <c r="H79" s="45"/>
      <c r="I79" s="45"/>
      <c r="J79" s="45"/>
      <c r="K79" s="45"/>
      <c r="L79" s="33"/>
    </row>
    <row r="80" spans="2:12" s="1" customFormat="1" ht="24.95" customHeight="1">
      <c r="B80" s="33"/>
      <c r="C80" s="22" t="s">
        <v>122</v>
      </c>
      <c r="L80" s="33"/>
    </row>
    <row r="81" spans="2:65" s="1" customFormat="1" ht="6.95" customHeight="1">
      <c r="B81" s="33"/>
      <c r="L81" s="33"/>
    </row>
    <row r="82" spans="2:65" s="1" customFormat="1" ht="12" customHeight="1">
      <c r="B82" s="33"/>
      <c r="C82" s="28" t="s">
        <v>16</v>
      </c>
      <c r="L82" s="33"/>
    </row>
    <row r="83" spans="2:65" s="1" customFormat="1" ht="16.5" customHeight="1">
      <c r="B83" s="33"/>
      <c r="E83" s="319" t="str">
        <f>E7</f>
        <v>PK Dolánky – rekonstrukce</v>
      </c>
      <c r="F83" s="320"/>
      <c r="G83" s="320"/>
      <c r="H83" s="320"/>
      <c r="L83" s="33"/>
    </row>
    <row r="84" spans="2:65" s="1" customFormat="1" ht="12" customHeight="1">
      <c r="B84" s="33"/>
      <c r="C84" s="28" t="s">
        <v>101</v>
      </c>
      <c r="L84" s="33"/>
    </row>
    <row r="85" spans="2:65" s="1" customFormat="1" ht="16.5" customHeight="1">
      <c r="B85" s="33"/>
      <c r="E85" s="309" t="str">
        <f>E9</f>
        <v>PS 01 - Rekonstrukce strojního vybavení plavební komory</v>
      </c>
      <c r="F85" s="318"/>
      <c r="G85" s="318"/>
      <c r="H85" s="318"/>
      <c r="L85" s="33"/>
    </row>
    <row r="86" spans="2:65" s="1" customFormat="1" ht="6.95" customHeight="1">
      <c r="B86" s="33"/>
      <c r="L86" s="33"/>
    </row>
    <row r="87" spans="2:65" s="1" customFormat="1" ht="12" customHeight="1">
      <c r="B87" s="33"/>
      <c r="C87" s="28" t="s">
        <v>22</v>
      </c>
      <c r="F87" s="26" t="str">
        <f>F12</f>
        <v xml:space="preserve"> </v>
      </c>
      <c r="I87" s="28" t="s">
        <v>24</v>
      </c>
      <c r="J87" s="50" t="str">
        <f>IF(J12="","",J12)</f>
        <v>9. 7. 2025</v>
      </c>
      <c r="L87" s="33"/>
    </row>
    <row r="88" spans="2:65" s="1" customFormat="1" ht="6.95" customHeight="1">
      <c r="B88" s="33"/>
      <c r="L88" s="33"/>
    </row>
    <row r="89" spans="2:65" s="1" customFormat="1" ht="15.2" customHeight="1">
      <c r="B89" s="33"/>
      <c r="C89" s="28" t="s">
        <v>26</v>
      </c>
      <c r="F89" s="26" t="str">
        <f>E15</f>
        <v>Povodí Vltavy, státní podnik</v>
      </c>
      <c r="I89" s="28" t="s">
        <v>34</v>
      </c>
      <c r="J89" s="31" t="str">
        <f>E21</f>
        <v>AQUATIS a. s.</v>
      </c>
      <c r="L89" s="33"/>
    </row>
    <row r="90" spans="2:65" s="1" customFormat="1" ht="15.2" customHeight="1">
      <c r="B90" s="33"/>
      <c r="C90" s="28" t="s">
        <v>32</v>
      </c>
      <c r="F90" s="26" t="str">
        <f>IF(E18="","",E18)</f>
        <v>Vyplň údaj</v>
      </c>
      <c r="I90" s="28" t="s">
        <v>39</v>
      </c>
      <c r="J90" s="31" t="str">
        <f>E24</f>
        <v>Bc. Aneta Patková</v>
      </c>
      <c r="L90" s="33"/>
    </row>
    <row r="91" spans="2:65" s="1" customFormat="1" ht="10.35" customHeight="1">
      <c r="B91" s="33"/>
      <c r="L91" s="33"/>
    </row>
    <row r="92" spans="2:65" s="10" customFormat="1" ht="29.25" customHeight="1">
      <c r="B92" s="108"/>
      <c r="C92" s="109" t="s">
        <v>123</v>
      </c>
      <c r="D92" s="110" t="s">
        <v>62</v>
      </c>
      <c r="E92" s="110" t="s">
        <v>58</v>
      </c>
      <c r="F92" s="110" t="s">
        <v>59</v>
      </c>
      <c r="G92" s="110" t="s">
        <v>124</v>
      </c>
      <c r="H92" s="110" t="s">
        <v>125</v>
      </c>
      <c r="I92" s="110" t="s">
        <v>126</v>
      </c>
      <c r="J92" s="110" t="s">
        <v>106</v>
      </c>
      <c r="K92" s="111" t="s">
        <v>127</v>
      </c>
      <c r="L92" s="108"/>
      <c r="M92" s="57" t="s">
        <v>21</v>
      </c>
      <c r="N92" s="58" t="s">
        <v>47</v>
      </c>
      <c r="O92" s="58" t="s">
        <v>128</v>
      </c>
      <c r="P92" s="58" t="s">
        <v>129</v>
      </c>
      <c r="Q92" s="58" t="s">
        <v>130</v>
      </c>
      <c r="R92" s="58" t="s">
        <v>131</v>
      </c>
      <c r="S92" s="58" t="s">
        <v>132</v>
      </c>
      <c r="T92" s="59" t="s">
        <v>133</v>
      </c>
    </row>
    <row r="93" spans="2:65" s="1" customFormat="1" ht="22.9" customHeight="1">
      <c r="B93" s="33"/>
      <c r="C93" s="62" t="s">
        <v>134</v>
      </c>
      <c r="J93" s="112">
        <f>BK93</f>
        <v>0</v>
      </c>
      <c r="L93" s="33"/>
      <c r="M93" s="60"/>
      <c r="N93" s="51"/>
      <c r="O93" s="51"/>
      <c r="P93" s="113">
        <f>P94+P113+P162+P204+P237+P303+P364+P368+P397+P400</f>
        <v>0</v>
      </c>
      <c r="Q93" s="51"/>
      <c r="R93" s="113">
        <f>R94+R113+R162+R204+R237+R303+R364+R368+R397+R400</f>
        <v>0</v>
      </c>
      <c r="S93" s="51"/>
      <c r="T93" s="114">
        <f>T94+T113+T162+T204+T237+T303+T364+T368+T397+T400</f>
        <v>0</v>
      </c>
      <c r="AT93" s="18" t="s">
        <v>76</v>
      </c>
      <c r="AU93" s="18" t="s">
        <v>107</v>
      </c>
      <c r="BK93" s="115">
        <f>BK94+BK113+BK162+BK204+BK237+BK303+BK364+BK368+BK397+BK400</f>
        <v>0</v>
      </c>
    </row>
    <row r="94" spans="2:65" s="11" customFormat="1" ht="25.9" customHeight="1">
      <c r="B94" s="116"/>
      <c r="D94" s="117" t="s">
        <v>76</v>
      </c>
      <c r="E94" s="118" t="s">
        <v>135</v>
      </c>
      <c r="F94" s="118" t="s">
        <v>136</v>
      </c>
      <c r="I94" s="119"/>
      <c r="J94" s="120">
        <f>BK94</f>
        <v>0</v>
      </c>
      <c r="L94" s="116"/>
      <c r="M94" s="121"/>
      <c r="P94" s="122">
        <f>SUM(P95:P112)</f>
        <v>0</v>
      </c>
      <c r="R94" s="122">
        <f>SUM(R95:R112)</f>
        <v>0</v>
      </c>
      <c r="T94" s="123">
        <f>SUM(T95:T112)</f>
        <v>0</v>
      </c>
      <c r="AR94" s="117" t="s">
        <v>85</v>
      </c>
      <c r="AT94" s="124" t="s">
        <v>76</v>
      </c>
      <c r="AU94" s="124" t="s">
        <v>77</v>
      </c>
      <c r="AY94" s="117" t="s">
        <v>137</v>
      </c>
      <c r="BK94" s="125">
        <f>SUM(BK95:BK112)</f>
        <v>0</v>
      </c>
    </row>
    <row r="95" spans="2:65" s="1" customFormat="1" ht="16.5" customHeight="1">
      <c r="B95" s="33"/>
      <c r="C95" s="126" t="s">
        <v>85</v>
      </c>
      <c r="D95" s="126" t="s">
        <v>138</v>
      </c>
      <c r="E95" s="127" t="s">
        <v>139</v>
      </c>
      <c r="F95" s="128" t="s">
        <v>140</v>
      </c>
      <c r="G95" s="129" t="s">
        <v>141</v>
      </c>
      <c r="H95" s="130">
        <v>27</v>
      </c>
      <c r="I95" s="131"/>
      <c r="J95" s="132">
        <f>ROUND(I95*H95,2)</f>
        <v>0</v>
      </c>
      <c r="K95" s="128" t="s">
        <v>21</v>
      </c>
      <c r="L95" s="133"/>
      <c r="M95" s="134" t="s">
        <v>21</v>
      </c>
      <c r="N95" s="135" t="s">
        <v>48</v>
      </c>
      <c r="P95" s="136">
        <f>O95*H95</f>
        <v>0</v>
      </c>
      <c r="Q95" s="136">
        <v>0</v>
      </c>
      <c r="R95" s="136">
        <f>Q95*H95</f>
        <v>0</v>
      </c>
      <c r="S95" s="136">
        <v>0</v>
      </c>
      <c r="T95" s="137">
        <f>S95*H95</f>
        <v>0</v>
      </c>
      <c r="AR95" s="138" t="s">
        <v>142</v>
      </c>
      <c r="AT95" s="138" t="s">
        <v>138</v>
      </c>
      <c r="AU95" s="138" t="s">
        <v>85</v>
      </c>
      <c r="AY95" s="18" t="s">
        <v>137</v>
      </c>
      <c r="BE95" s="139">
        <f>IF(N95="základní",J95,0)</f>
        <v>0</v>
      </c>
      <c r="BF95" s="139">
        <f>IF(N95="snížená",J95,0)</f>
        <v>0</v>
      </c>
      <c r="BG95" s="139">
        <f>IF(N95="zákl. přenesená",J95,0)</f>
        <v>0</v>
      </c>
      <c r="BH95" s="139">
        <f>IF(N95="sníž. přenesená",J95,0)</f>
        <v>0</v>
      </c>
      <c r="BI95" s="139">
        <f>IF(N95="nulová",J95,0)</f>
        <v>0</v>
      </c>
      <c r="BJ95" s="18" t="s">
        <v>85</v>
      </c>
      <c r="BK95" s="139">
        <f>ROUND(I95*H95,2)</f>
        <v>0</v>
      </c>
      <c r="BL95" s="18" t="s">
        <v>143</v>
      </c>
      <c r="BM95" s="138" t="s">
        <v>87</v>
      </c>
    </row>
    <row r="96" spans="2:65" s="1" customFormat="1" ht="11.25">
      <c r="B96" s="33"/>
      <c r="D96" s="140" t="s">
        <v>144</v>
      </c>
      <c r="F96" s="141" t="s">
        <v>140</v>
      </c>
      <c r="I96" s="142"/>
      <c r="L96" s="33"/>
      <c r="M96" s="143"/>
      <c r="T96" s="54"/>
      <c r="AT96" s="18" t="s">
        <v>144</v>
      </c>
      <c r="AU96" s="18" t="s">
        <v>85</v>
      </c>
    </row>
    <row r="97" spans="2:65" s="1" customFormat="1" ht="19.5">
      <c r="B97" s="33"/>
      <c r="D97" s="140" t="s">
        <v>145</v>
      </c>
      <c r="F97" s="144" t="s">
        <v>146</v>
      </c>
      <c r="I97" s="142"/>
      <c r="L97" s="33"/>
      <c r="M97" s="143"/>
      <c r="T97" s="54"/>
      <c r="AT97" s="18" t="s">
        <v>145</v>
      </c>
      <c r="AU97" s="18" t="s">
        <v>85</v>
      </c>
    </row>
    <row r="98" spans="2:65" s="1" customFormat="1" ht="16.5" customHeight="1">
      <c r="B98" s="33"/>
      <c r="C98" s="126" t="s">
        <v>87</v>
      </c>
      <c r="D98" s="126" t="s">
        <v>138</v>
      </c>
      <c r="E98" s="127" t="s">
        <v>147</v>
      </c>
      <c r="F98" s="128" t="s">
        <v>148</v>
      </c>
      <c r="G98" s="129" t="s">
        <v>141</v>
      </c>
      <c r="H98" s="130">
        <v>23</v>
      </c>
      <c r="I98" s="131"/>
      <c r="J98" s="132">
        <f>ROUND(I98*H98,2)</f>
        <v>0</v>
      </c>
      <c r="K98" s="128" t="s">
        <v>21</v>
      </c>
      <c r="L98" s="133"/>
      <c r="M98" s="134" t="s">
        <v>21</v>
      </c>
      <c r="N98" s="135" t="s">
        <v>48</v>
      </c>
      <c r="P98" s="136">
        <f>O98*H98</f>
        <v>0</v>
      </c>
      <c r="Q98" s="136">
        <v>0</v>
      </c>
      <c r="R98" s="136">
        <f>Q98*H98</f>
        <v>0</v>
      </c>
      <c r="S98" s="136">
        <v>0</v>
      </c>
      <c r="T98" s="137">
        <f>S98*H98</f>
        <v>0</v>
      </c>
      <c r="AR98" s="138" t="s">
        <v>142</v>
      </c>
      <c r="AT98" s="138" t="s">
        <v>138</v>
      </c>
      <c r="AU98" s="138" t="s">
        <v>85</v>
      </c>
      <c r="AY98" s="18" t="s">
        <v>137</v>
      </c>
      <c r="BE98" s="139">
        <f>IF(N98="základní",J98,0)</f>
        <v>0</v>
      </c>
      <c r="BF98" s="139">
        <f>IF(N98="snížená",J98,0)</f>
        <v>0</v>
      </c>
      <c r="BG98" s="139">
        <f>IF(N98="zákl. přenesená",J98,0)</f>
        <v>0</v>
      </c>
      <c r="BH98" s="139">
        <f>IF(N98="sníž. přenesená",J98,0)</f>
        <v>0</v>
      </c>
      <c r="BI98" s="139">
        <f>IF(N98="nulová",J98,0)</f>
        <v>0</v>
      </c>
      <c r="BJ98" s="18" t="s">
        <v>85</v>
      </c>
      <c r="BK98" s="139">
        <f>ROUND(I98*H98,2)</f>
        <v>0</v>
      </c>
      <c r="BL98" s="18" t="s">
        <v>143</v>
      </c>
      <c r="BM98" s="138" t="s">
        <v>143</v>
      </c>
    </row>
    <row r="99" spans="2:65" s="1" customFormat="1" ht="11.25">
      <c r="B99" s="33"/>
      <c r="D99" s="140" t="s">
        <v>144</v>
      </c>
      <c r="F99" s="141" t="s">
        <v>148</v>
      </c>
      <c r="I99" s="142"/>
      <c r="L99" s="33"/>
      <c r="M99" s="143"/>
      <c r="T99" s="54"/>
      <c r="AT99" s="18" t="s">
        <v>144</v>
      </c>
      <c r="AU99" s="18" t="s">
        <v>85</v>
      </c>
    </row>
    <row r="100" spans="2:65" s="1" customFormat="1" ht="19.5">
      <c r="B100" s="33"/>
      <c r="D100" s="140" t="s">
        <v>145</v>
      </c>
      <c r="F100" s="144" t="s">
        <v>146</v>
      </c>
      <c r="I100" s="142"/>
      <c r="L100" s="33"/>
      <c r="M100" s="143"/>
      <c r="T100" s="54"/>
      <c r="AT100" s="18" t="s">
        <v>145</v>
      </c>
      <c r="AU100" s="18" t="s">
        <v>85</v>
      </c>
    </row>
    <row r="101" spans="2:65" s="1" customFormat="1" ht="16.5" customHeight="1">
      <c r="B101" s="33"/>
      <c r="C101" s="126" t="s">
        <v>149</v>
      </c>
      <c r="D101" s="126" t="s">
        <v>138</v>
      </c>
      <c r="E101" s="127" t="s">
        <v>150</v>
      </c>
      <c r="F101" s="128" t="s">
        <v>151</v>
      </c>
      <c r="G101" s="129" t="s">
        <v>141</v>
      </c>
      <c r="H101" s="130">
        <v>6</v>
      </c>
      <c r="I101" s="131"/>
      <c r="J101" s="132">
        <f>ROUND(I101*H101,2)</f>
        <v>0</v>
      </c>
      <c r="K101" s="128" t="s">
        <v>21</v>
      </c>
      <c r="L101" s="133"/>
      <c r="M101" s="134" t="s">
        <v>21</v>
      </c>
      <c r="N101" s="135" t="s">
        <v>48</v>
      </c>
      <c r="P101" s="136">
        <f>O101*H101</f>
        <v>0</v>
      </c>
      <c r="Q101" s="136">
        <v>0</v>
      </c>
      <c r="R101" s="136">
        <f>Q101*H101</f>
        <v>0</v>
      </c>
      <c r="S101" s="136">
        <v>0</v>
      </c>
      <c r="T101" s="137">
        <f>S101*H101</f>
        <v>0</v>
      </c>
      <c r="AR101" s="138" t="s">
        <v>142</v>
      </c>
      <c r="AT101" s="138" t="s">
        <v>138</v>
      </c>
      <c r="AU101" s="138" t="s">
        <v>85</v>
      </c>
      <c r="AY101" s="18" t="s">
        <v>137</v>
      </c>
      <c r="BE101" s="139">
        <f>IF(N101="základní",J101,0)</f>
        <v>0</v>
      </c>
      <c r="BF101" s="139">
        <f>IF(N101="snížená",J101,0)</f>
        <v>0</v>
      </c>
      <c r="BG101" s="139">
        <f>IF(N101="zákl. přenesená",J101,0)</f>
        <v>0</v>
      </c>
      <c r="BH101" s="139">
        <f>IF(N101="sníž. přenesená",J101,0)</f>
        <v>0</v>
      </c>
      <c r="BI101" s="139">
        <f>IF(N101="nulová",J101,0)</f>
        <v>0</v>
      </c>
      <c r="BJ101" s="18" t="s">
        <v>85</v>
      </c>
      <c r="BK101" s="139">
        <f>ROUND(I101*H101,2)</f>
        <v>0</v>
      </c>
      <c r="BL101" s="18" t="s">
        <v>143</v>
      </c>
      <c r="BM101" s="138" t="s">
        <v>152</v>
      </c>
    </row>
    <row r="102" spans="2:65" s="1" customFormat="1" ht="11.25">
      <c r="B102" s="33"/>
      <c r="D102" s="140" t="s">
        <v>144</v>
      </c>
      <c r="F102" s="141" t="s">
        <v>151</v>
      </c>
      <c r="I102" s="142"/>
      <c r="L102" s="33"/>
      <c r="M102" s="143"/>
      <c r="T102" s="54"/>
      <c r="AT102" s="18" t="s">
        <v>144</v>
      </c>
      <c r="AU102" s="18" t="s">
        <v>85</v>
      </c>
    </row>
    <row r="103" spans="2:65" s="1" customFormat="1" ht="19.5">
      <c r="B103" s="33"/>
      <c r="D103" s="140" t="s">
        <v>145</v>
      </c>
      <c r="F103" s="144" t="s">
        <v>146</v>
      </c>
      <c r="I103" s="142"/>
      <c r="L103" s="33"/>
      <c r="M103" s="143"/>
      <c r="T103" s="54"/>
      <c r="AT103" s="18" t="s">
        <v>145</v>
      </c>
      <c r="AU103" s="18" t="s">
        <v>85</v>
      </c>
    </row>
    <row r="104" spans="2:65" s="1" customFormat="1" ht="16.5" customHeight="1">
      <c r="B104" s="33"/>
      <c r="C104" s="145" t="s">
        <v>143</v>
      </c>
      <c r="D104" s="145" t="s">
        <v>153</v>
      </c>
      <c r="E104" s="146" t="s">
        <v>154</v>
      </c>
      <c r="F104" s="147" t="s">
        <v>155</v>
      </c>
      <c r="G104" s="148" t="s">
        <v>156</v>
      </c>
      <c r="H104" s="149">
        <v>2</v>
      </c>
      <c r="I104" s="150"/>
      <c r="J104" s="151">
        <f>ROUND(I104*H104,2)</f>
        <v>0</v>
      </c>
      <c r="K104" s="147" t="s">
        <v>21</v>
      </c>
      <c r="L104" s="33"/>
      <c r="M104" s="152" t="s">
        <v>21</v>
      </c>
      <c r="N104" s="153" t="s">
        <v>48</v>
      </c>
      <c r="P104" s="136">
        <f>O104*H104</f>
        <v>0</v>
      </c>
      <c r="Q104" s="136">
        <v>0</v>
      </c>
      <c r="R104" s="136">
        <f>Q104*H104</f>
        <v>0</v>
      </c>
      <c r="S104" s="136">
        <v>0</v>
      </c>
      <c r="T104" s="137">
        <f>S104*H104</f>
        <v>0</v>
      </c>
      <c r="AR104" s="138" t="s">
        <v>143</v>
      </c>
      <c r="AT104" s="138" t="s">
        <v>153</v>
      </c>
      <c r="AU104" s="138" t="s">
        <v>85</v>
      </c>
      <c r="AY104" s="18" t="s">
        <v>137</v>
      </c>
      <c r="BE104" s="139">
        <f>IF(N104="základní",J104,0)</f>
        <v>0</v>
      </c>
      <c r="BF104" s="139">
        <f>IF(N104="snížená",J104,0)</f>
        <v>0</v>
      </c>
      <c r="BG104" s="139">
        <f>IF(N104="zákl. přenesená",J104,0)</f>
        <v>0</v>
      </c>
      <c r="BH104" s="139">
        <f>IF(N104="sníž. přenesená",J104,0)</f>
        <v>0</v>
      </c>
      <c r="BI104" s="139">
        <f>IF(N104="nulová",J104,0)</f>
        <v>0</v>
      </c>
      <c r="BJ104" s="18" t="s">
        <v>85</v>
      </c>
      <c r="BK104" s="139">
        <f>ROUND(I104*H104,2)</f>
        <v>0</v>
      </c>
      <c r="BL104" s="18" t="s">
        <v>143</v>
      </c>
      <c r="BM104" s="138" t="s">
        <v>142</v>
      </c>
    </row>
    <row r="105" spans="2:65" s="1" customFormat="1" ht="11.25">
      <c r="B105" s="33"/>
      <c r="D105" s="140" t="s">
        <v>144</v>
      </c>
      <c r="F105" s="141" t="s">
        <v>155</v>
      </c>
      <c r="I105" s="142"/>
      <c r="L105" s="33"/>
      <c r="M105" s="143"/>
      <c r="T105" s="54"/>
      <c r="AT105" s="18" t="s">
        <v>144</v>
      </c>
      <c r="AU105" s="18" t="s">
        <v>85</v>
      </c>
    </row>
    <row r="106" spans="2:65" s="1" customFormat="1" ht="19.5">
      <c r="B106" s="33"/>
      <c r="D106" s="140" t="s">
        <v>145</v>
      </c>
      <c r="F106" s="144" t="s">
        <v>146</v>
      </c>
      <c r="I106" s="142"/>
      <c r="L106" s="33"/>
      <c r="M106" s="143"/>
      <c r="T106" s="54"/>
      <c r="AT106" s="18" t="s">
        <v>145</v>
      </c>
      <c r="AU106" s="18" t="s">
        <v>85</v>
      </c>
    </row>
    <row r="107" spans="2:65" s="1" customFormat="1" ht="16.5" customHeight="1">
      <c r="B107" s="33"/>
      <c r="C107" s="145" t="s">
        <v>157</v>
      </c>
      <c r="D107" s="145" t="s">
        <v>153</v>
      </c>
      <c r="E107" s="146" t="s">
        <v>158</v>
      </c>
      <c r="F107" s="147" t="s">
        <v>159</v>
      </c>
      <c r="G107" s="148" t="s">
        <v>156</v>
      </c>
      <c r="H107" s="149">
        <v>2</v>
      </c>
      <c r="I107" s="150"/>
      <c r="J107" s="151">
        <f>ROUND(I107*H107,2)</f>
        <v>0</v>
      </c>
      <c r="K107" s="147" t="s">
        <v>21</v>
      </c>
      <c r="L107" s="33"/>
      <c r="M107" s="152" t="s">
        <v>21</v>
      </c>
      <c r="N107" s="153" t="s">
        <v>48</v>
      </c>
      <c r="P107" s="136">
        <f>O107*H107</f>
        <v>0</v>
      </c>
      <c r="Q107" s="136">
        <v>0</v>
      </c>
      <c r="R107" s="136">
        <f>Q107*H107</f>
        <v>0</v>
      </c>
      <c r="S107" s="136">
        <v>0</v>
      </c>
      <c r="T107" s="137">
        <f>S107*H107</f>
        <v>0</v>
      </c>
      <c r="AR107" s="138" t="s">
        <v>143</v>
      </c>
      <c r="AT107" s="138" t="s">
        <v>153</v>
      </c>
      <c r="AU107" s="138" t="s">
        <v>85</v>
      </c>
      <c r="AY107" s="18" t="s">
        <v>137</v>
      </c>
      <c r="BE107" s="139">
        <f>IF(N107="základní",J107,0)</f>
        <v>0</v>
      </c>
      <c r="BF107" s="139">
        <f>IF(N107="snížená",J107,0)</f>
        <v>0</v>
      </c>
      <c r="BG107" s="139">
        <f>IF(N107="zákl. přenesená",J107,0)</f>
        <v>0</v>
      </c>
      <c r="BH107" s="139">
        <f>IF(N107="sníž. přenesená",J107,0)</f>
        <v>0</v>
      </c>
      <c r="BI107" s="139">
        <f>IF(N107="nulová",J107,0)</f>
        <v>0</v>
      </c>
      <c r="BJ107" s="18" t="s">
        <v>85</v>
      </c>
      <c r="BK107" s="139">
        <f>ROUND(I107*H107,2)</f>
        <v>0</v>
      </c>
      <c r="BL107" s="18" t="s">
        <v>143</v>
      </c>
      <c r="BM107" s="138" t="s">
        <v>160</v>
      </c>
    </row>
    <row r="108" spans="2:65" s="1" customFormat="1" ht="11.25">
      <c r="B108" s="33"/>
      <c r="D108" s="140" t="s">
        <v>144</v>
      </c>
      <c r="F108" s="141" t="s">
        <v>159</v>
      </c>
      <c r="I108" s="142"/>
      <c r="L108" s="33"/>
      <c r="M108" s="143"/>
      <c r="T108" s="54"/>
      <c r="AT108" s="18" t="s">
        <v>144</v>
      </c>
      <c r="AU108" s="18" t="s">
        <v>85</v>
      </c>
    </row>
    <row r="109" spans="2:65" s="1" customFormat="1" ht="19.5">
      <c r="B109" s="33"/>
      <c r="D109" s="140" t="s">
        <v>145</v>
      </c>
      <c r="F109" s="144" t="s">
        <v>146</v>
      </c>
      <c r="I109" s="142"/>
      <c r="L109" s="33"/>
      <c r="M109" s="143"/>
      <c r="T109" s="54"/>
      <c r="AT109" s="18" t="s">
        <v>145</v>
      </c>
      <c r="AU109" s="18" t="s">
        <v>85</v>
      </c>
    </row>
    <row r="110" spans="2:65" s="1" customFormat="1" ht="16.5" customHeight="1">
      <c r="B110" s="33"/>
      <c r="C110" s="145" t="s">
        <v>152</v>
      </c>
      <c r="D110" s="145" t="s">
        <v>153</v>
      </c>
      <c r="E110" s="146" t="s">
        <v>161</v>
      </c>
      <c r="F110" s="147" t="s">
        <v>162</v>
      </c>
      <c r="G110" s="148" t="s">
        <v>156</v>
      </c>
      <c r="H110" s="149">
        <v>2</v>
      </c>
      <c r="I110" s="150"/>
      <c r="J110" s="151">
        <f>ROUND(I110*H110,2)</f>
        <v>0</v>
      </c>
      <c r="K110" s="147" t="s">
        <v>21</v>
      </c>
      <c r="L110" s="33"/>
      <c r="M110" s="152" t="s">
        <v>21</v>
      </c>
      <c r="N110" s="153" t="s">
        <v>48</v>
      </c>
      <c r="P110" s="136">
        <f>O110*H110</f>
        <v>0</v>
      </c>
      <c r="Q110" s="136">
        <v>0</v>
      </c>
      <c r="R110" s="136">
        <f>Q110*H110</f>
        <v>0</v>
      </c>
      <c r="S110" s="136">
        <v>0</v>
      </c>
      <c r="T110" s="137">
        <f>S110*H110</f>
        <v>0</v>
      </c>
      <c r="AR110" s="138" t="s">
        <v>143</v>
      </c>
      <c r="AT110" s="138" t="s">
        <v>153</v>
      </c>
      <c r="AU110" s="138" t="s">
        <v>85</v>
      </c>
      <c r="AY110" s="18" t="s">
        <v>137</v>
      </c>
      <c r="BE110" s="139">
        <f>IF(N110="základní",J110,0)</f>
        <v>0</v>
      </c>
      <c r="BF110" s="139">
        <f>IF(N110="snížená",J110,0)</f>
        <v>0</v>
      </c>
      <c r="BG110" s="139">
        <f>IF(N110="zákl. přenesená",J110,0)</f>
        <v>0</v>
      </c>
      <c r="BH110" s="139">
        <f>IF(N110="sníž. přenesená",J110,0)</f>
        <v>0</v>
      </c>
      <c r="BI110" s="139">
        <f>IF(N110="nulová",J110,0)</f>
        <v>0</v>
      </c>
      <c r="BJ110" s="18" t="s">
        <v>85</v>
      </c>
      <c r="BK110" s="139">
        <f>ROUND(I110*H110,2)</f>
        <v>0</v>
      </c>
      <c r="BL110" s="18" t="s">
        <v>143</v>
      </c>
      <c r="BM110" s="138" t="s">
        <v>8</v>
      </c>
    </row>
    <row r="111" spans="2:65" s="1" customFormat="1" ht="11.25">
      <c r="B111" s="33"/>
      <c r="D111" s="140" t="s">
        <v>144</v>
      </c>
      <c r="F111" s="141" t="s">
        <v>162</v>
      </c>
      <c r="I111" s="142"/>
      <c r="L111" s="33"/>
      <c r="M111" s="143"/>
      <c r="T111" s="54"/>
      <c r="AT111" s="18" t="s">
        <v>144</v>
      </c>
      <c r="AU111" s="18" t="s">
        <v>85</v>
      </c>
    </row>
    <row r="112" spans="2:65" s="1" customFormat="1" ht="19.5">
      <c r="B112" s="33"/>
      <c r="D112" s="140" t="s">
        <v>145</v>
      </c>
      <c r="F112" s="144" t="s">
        <v>146</v>
      </c>
      <c r="I112" s="142"/>
      <c r="L112" s="33"/>
      <c r="M112" s="143"/>
      <c r="T112" s="54"/>
      <c r="AT112" s="18" t="s">
        <v>145</v>
      </c>
      <c r="AU112" s="18" t="s">
        <v>85</v>
      </c>
    </row>
    <row r="113" spans="2:65" s="11" customFormat="1" ht="25.9" customHeight="1">
      <c r="B113" s="116"/>
      <c r="D113" s="117" t="s">
        <v>76</v>
      </c>
      <c r="E113" s="118" t="s">
        <v>163</v>
      </c>
      <c r="F113" s="118" t="s">
        <v>164</v>
      </c>
      <c r="I113" s="119"/>
      <c r="J113" s="120">
        <f>BK113</f>
        <v>0</v>
      </c>
      <c r="L113" s="116"/>
      <c r="M113" s="121"/>
      <c r="P113" s="122">
        <f>SUM(P114:P161)</f>
        <v>0</v>
      </c>
      <c r="R113" s="122">
        <f>SUM(R114:R161)</f>
        <v>0</v>
      </c>
      <c r="T113" s="123">
        <f>SUM(T114:T161)</f>
        <v>0</v>
      </c>
      <c r="AR113" s="117" t="s">
        <v>85</v>
      </c>
      <c r="AT113" s="124" t="s">
        <v>76</v>
      </c>
      <c r="AU113" s="124" t="s">
        <v>77</v>
      </c>
      <c r="AY113" s="117" t="s">
        <v>137</v>
      </c>
      <c r="BK113" s="125">
        <f>SUM(BK114:BK161)</f>
        <v>0</v>
      </c>
    </row>
    <row r="114" spans="2:65" s="1" customFormat="1" ht="16.5" customHeight="1">
      <c r="B114" s="33"/>
      <c r="C114" s="126" t="s">
        <v>165</v>
      </c>
      <c r="D114" s="126" t="s">
        <v>138</v>
      </c>
      <c r="E114" s="127" t="s">
        <v>166</v>
      </c>
      <c r="F114" s="128" t="s">
        <v>167</v>
      </c>
      <c r="G114" s="129" t="s">
        <v>141</v>
      </c>
      <c r="H114" s="130">
        <v>141</v>
      </c>
      <c r="I114" s="131"/>
      <c r="J114" s="132">
        <f>ROUND(I114*H114,2)</f>
        <v>0</v>
      </c>
      <c r="K114" s="128" t="s">
        <v>21</v>
      </c>
      <c r="L114" s="133"/>
      <c r="M114" s="134" t="s">
        <v>21</v>
      </c>
      <c r="N114" s="135" t="s">
        <v>48</v>
      </c>
      <c r="P114" s="136">
        <f>O114*H114</f>
        <v>0</v>
      </c>
      <c r="Q114" s="136">
        <v>0</v>
      </c>
      <c r="R114" s="136">
        <f>Q114*H114</f>
        <v>0</v>
      </c>
      <c r="S114" s="136">
        <v>0</v>
      </c>
      <c r="T114" s="137">
        <f>S114*H114</f>
        <v>0</v>
      </c>
      <c r="AR114" s="138" t="s">
        <v>142</v>
      </c>
      <c r="AT114" s="138" t="s">
        <v>138</v>
      </c>
      <c r="AU114" s="138" t="s">
        <v>85</v>
      </c>
      <c r="AY114" s="18" t="s">
        <v>137</v>
      </c>
      <c r="BE114" s="139">
        <f>IF(N114="základní",J114,0)</f>
        <v>0</v>
      </c>
      <c r="BF114" s="139">
        <f>IF(N114="snížená",J114,0)</f>
        <v>0</v>
      </c>
      <c r="BG114" s="139">
        <f>IF(N114="zákl. přenesená",J114,0)</f>
        <v>0</v>
      </c>
      <c r="BH114" s="139">
        <f>IF(N114="sníž. přenesená",J114,0)</f>
        <v>0</v>
      </c>
      <c r="BI114" s="139">
        <f>IF(N114="nulová",J114,0)</f>
        <v>0</v>
      </c>
      <c r="BJ114" s="18" t="s">
        <v>85</v>
      </c>
      <c r="BK114" s="139">
        <f>ROUND(I114*H114,2)</f>
        <v>0</v>
      </c>
      <c r="BL114" s="18" t="s">
        <v>143</v>
      </c>
      <c r="BM114" s="138" t="s">
        <v>168</v>
      </c>
    </row>
    <row r="115" spans="2:65" s="1" customFormat="1" ht="11.25">
      <c r="B115" s="33"/>
      <c r="D115" s="140" t="s">
        <v>144</v>
      </c>
      <c r="F115" s="141" t="s">
        <v>167</v>
      </c>
      <c r="I115" s="142"/>
      <c r="L115" s="33"/>
      <c r="M115" s="143"/>
      <c r="T115" s="54"/>
      <c r="AT115" s="18" t="s">
        <v>144</v>
      </c>
      <c r="AU115" s="18" t="s">
        <v>85</v>
      </c>
    </row>
    <row r="116" spans="2:65" s="1" customFormat="1" ht="19.5">
      <c r="B116" s="33"/>
      <c r="D116" s="140" t="s">
        <v>145</v>
      </c>
      <c r="F116" s="144" t="s">
        <v>146</v>
      </c>
      <c r="I116" s="142"/>
      <c r="L116" s="33"/>
      <c r="M116" s="143"/>
      <c r="T116" s="54"/>
      <c r="AT116" s="18" t="s">
        <v>145</v>
      </c>
      <c r="AU116" s="18" t="s">
        <v>85</v>
      </c>
    </row>
    <row r="117" spans="2:65" s="1" customFormat="1" ht="16.5" customHeight="1">
      <c r="B117" s="33"/>
      <c r="C117" s="126" t="s">
        <v>142</v>
      </c>
      <c r="D117" s="126" t="s">
        <v>138</v>
      </c>
      <c r="E117" s="127" t="s">
        <v>169</v>
      </c>
      <c r="F117" s="128" t="s">
        <v>170</v>
      </c>
      <c r="G117" s="129" t="s">
        <v>141</v>
      </c>
      <c r="H117" s="130">
        <v>13</v>
      </c>
      <c r="I117" s="131"/>
      <c r="J117" s="132">
        <f>ROUND(I117*H117,2)</f>
        <v>0</v>
      </c>
      <c r="K117" s="128" t="s">
        <v>21</v>
      </c>
      <c r="L117" s="133"/>
      <c r="M117" s="134" t="s">
        <v>21</v>
      </c>
      <c r="N117" s="135" t="s">
        <v>48</v>
      </c>
      <c r="P117" s="136">
        <f>O117*H117</f>
        <v>0</v>
      </c>
      <c r="Q117" s="136">
        <v>0</v>
      </c>
      <c r="R117" s="136">
        <f>Q117*H117</f>
        <v>0</v>
      </c>
      <c r="S117" s="136">
        <v>0</v>
      </c>
      <c r="T117" s="137">
        <f>S117*H117</f>
        <v>0</v>
      </c>
      <c r="AR117" s="138" t="s">
        <v>142</v>
      </c>
      <c r="AT117" s="138" t="s">
        <v>138</v>
      </c>
      <c r="AU117" s="138" t="s">
        <v>85</v>
      </c>
      <c r="AY117" s="18" t="s">
        <v>137</v>
      </c>
      <c r="BE117" s="139">
        <f>IF(N117="základní",J117,0)</f>
        <v>0</v>
      </c>
      <c r="BF117" s="139">
        <f>IF(N117="snížená",J117,0)</f>
        <v>0</v>
      </c>
      <c r="BG117" s="139">
        <f>IF(N117="zákl. přenesená",J117,0)</f>
        <v>0</v>
      </c>
      <c r="BH117" s="139">
        <f>IF(N117="sníž. přenesená",J117,0)</f>
        <v>0</v>
      </c>
      <c r="BI117" s="139">
        <f>IF(N117="nulová",J117,0)</f>
        <v>0</v>
      </c>
      <c r="BJ117" s="18" t="s">
        <v>85</v>
      </c>
      <c r="BK117" s="139">
        <f>ROUND(I117*H117,2)</f>
        <v>0</v>
      </c>
      <c r="BL117" s="18" t="s">
        <v>143</v>
      </c>
      <c r="BM117" s="138" t="s">
        <v>171</v>
      </c>
    </row>
    <row r="118" spans="2:65" s="1" customFormat="1" ht="11.25">
      <c r="B118" s="33"/>
      <c r="D118" s="140" t="s">
        <v>144</v>
      </c>
      <c r="F118" s="141" t="s">
        <v>170</v>
      </c>
      <c r="I118" s="142"/>
      <c r="L118" s="33"/>
      <c r="M118" s="143"/>
      <c r="T118" s="54"/>
      <c r="AT118" s="18" t="s">
        <v>144</v>
      </c>
      <c r="AU118" s="18" t="s">
        <v>85</v>
      </c>
    </row>
    <row r="119" spans="2:65" s="1" customFormat="1" ht="19.5">
      <c r="B119" s="33"/>
      <c r="D119" s="140" t="s">
        <v>145</v>
      </c>
      <c r="F119" s="144" t="s">
        <v>146</v>
      </c>
      <c r="I119" s="142"/>
      <c r="L119" s="33"/>
      <c r="M119" s="143"/>
      <c r="T119" s="54"/>
      <c r="AT119" s="18" t="s">
        <v>145</v>
      </c>
      <c r="AU119" s="18" t="s">
        <v>85</v>
      </c>
    </row>
    <row r="120" spans="2:65" s="1" customFormat="1" ht="16.5" customHeight="1">
      <c r="B120" s="33"/>
      <c r="C120" s="126" t="s">
        <v>172</v>
      </c>
      <c r="D120" s="126" t="s">
        <v>138</v>
      </c>
      <c r="E120" s="127" t="s">
        <v>173</v>
      </c>
      <c r="F120" s="128" t="s">
        <v>174</v>
      </c>
      <c r="G120" s="129" t="s">
        <v>141</v>
      </c>
      <c r="H120" s="130">
        <v>14</v>
      </c>
      <c r="I120" s="131"/>
      <c r="J120" s="132">
        <f>ROUND(I120*H120,2)</f>
        <v>0</v>
      </c>
      <c r="K120" s="128" t="s">
        <v>21</v>
      </c>
      <c r="L120" s="133"/>
      <c r="M120" s="134" t="s">
        <v>21</v>
      </c>
      <c r="N120" s="135" t="s">
        <v>48</v>
      </c>
      <c r="P120" s="136">
        <f>O120*H120</f>
        <v>0</v>
      </c>
      <c r="Q120" s="136">
        <v>0</v>
      </c>
      <c r="R120" s="136">
        <f>Q120*H120</f>
        <v>0</v>
      </c>
      <c r="S120" s="136">
        <v>0</v>
      </c>
      <c r="T120" s="137">
        <f>S120*H120</f>
        <v>0</v>
      </c>
      <c r="AR120" s="138" t="s">
        <v>142</v>
      </c>
      <c r="AT120" s="138" t="s">
        <v>138</v>
      </c>
      <c r="AU120" s="138" t="s">
        <v>85</v>
      </c>
      <c r="AY120" s="18" t="s">
        <v>137</v>
      </c>
      <c r="BE120" s="139">
        <f>IF(N120="základní",J120,0)</f>
        <v>0</v>
      </c>
      <c r="BF120" s="139">
        <f>IF(N120="snížená",J120,0)</f>
        <v>0</v>
      </c>
      <c r="BG120" s="139">
        <f>IF(N120="zákl. přenesená",J120,0)</f>
        <v>0</v>
      </c>
      <c r="BH120" s="139">
        <f>IF(N120="sníž. přenesená",J120,0)</f>
        <v>0</v>
      </c>
      <c r="BI120" s="139">
        <f>IF(N120="nulová",J120,0)</f>
        <v>0</v>
      </c>
      <c r="BJ120" s="18" t="s">
        <v>85</v>
      </c>
      <c r="BK120" s="139">
        <f>ROUND(I120*H120,2)</f>
        <v>0</v>
      </c>
      <c r="BL120" s="18" t="s">
        <v>143</v>
      </c>
      <c r="BM120" s="138" t="s">
        <v>175</v>
      </c>
    </row>
    <row r="121" spans="2:65" s="1" customFormat="1" ht="11.25">
      <c r="B121" s="33"/>
      <c r="D121" s="140" t="s">
        <v>144</v>
      </c>
      <c r="F121" s="141" t="s">
        <v>174</v>
      </c>
      <c r="I121" s="142"/>
      <c r="L121" s="33"/>
      <c r="M121" s="143"/>
      <c r="T121" s="54"/>
      <c r="AT121" s="18" t="s">
        <v>144</v>
      </c>
      <c r="AU121" s="18" t="s">
        <v>85</v>
      </c>
    </row>
    <row r="122" spans="2:65" s="1" customFormat="1" ht="19.5">
      <c r="B122" s="33"/>
      <c r="D122" s="140" t="s">
        <v>145</v>
      </c>
      <c r="F122" s="144" t="s">
        <v>146</v>
      </c>
      <c r="I122" s="142"/>
      <c r="L122" s="33"/>
      <c r="M122" s="143"/>
      <c r="T122" s="54"/>
      <c r="AT122" s="18" t="s">
        <v>145</v>
      </c>
      <c r="AU122" s="18" t="s">
        <v>85</v>
      </c>
    </row>
    <row r="123" spans="2:65" s="1" customFormat="1" ht="16.5" customHeight="1">
      <c r="B123" s="33"/>
      <c r="C123" s="126" t="s">
        <v>160</v>
      </c>
      <c r="D123" s="126" t="s">
        <v>138</v>
      </c>
      <c r="E123" s="127" t="s">
        <v>176</v>
      </c>
      <c r="F123" s="128" t="s">
        <v>177</v>
      </c>
      <c r="G123" s="129" t="s">
        <v>141</v>
      </c>
      <c r="H123" s="130">
        <v>16</v>
      </c>
      <c r="I123" s="131"/>
      <c r="J123" s="132">
        <f>ROUND(I123*H123,2)</f>
        <v>0</v>
      </c>
      <c r="K123" s="128" t="s">
        <v>21</v>
      </c>
      <c r="L123" s="133"/>
      <c r="M123" s="134" t="s">
        <v>21</v>
      </c>
      <c r="N123" s="135" t="s">
        <v>48</v>
      </c>
      <c r="P123" s="136">
        <f>O123*H123</f>
        <v>0</v>
      </c>
      <c r="Q123" s="136">
        <v>0</v>
      </c>
      <c r="R123" s="136">
        <f>Q123*H123</f>
        <v>0</v>
      </c>
      <c r="S123" s="136">
        <v>0</v>
      </c>
      <c r="T123" s="137">
        <f>S123*H123</f>
        <v>0</v>
      </c>
      <c r="AR123" s="138" t="s">
        <v>142</v>
      </c>
      <c r="AT123" s="138" t="s">
        <v>138</v>
      </c>
      <c r="AU123" s="138" t="s">
        <v>85</v>
      </c>
      <c r="AY123" s="18" t="s">
        <v>137</v>
      </c>
      <c r="BE123" s="139">
        <f>IF(N123="základní",J123,0)</f>
        <v>0</v>
      </c>
      <c r="BF123" s="139">
        <f>IF(N123="snížená",J123,0)</f>
        <v>0</v>
      </c>
      <c r="BG123" s="139">
        <f>IF(N123="zákl. přenesená",J123,0)</f>
        <v>0</v>
      </c>
      <c r="BH123" s="139">
        <f>IF(N123="sníž. přenesená",J123,0)</f>
        <v>0</v>
      </c>
      <c r="BI123" s="139">
        <f>IF(N123="nulová",J123,0)</f>
        <v>0</v>
      </c>
      <c r="BJ123" s="18" t="s">
        <v>85</v>
      </c>
      <c r="BK123" s="139">
        <f>ROUND(I123*H123,2)</f>
        <v>0</v>
      </c>
      <c r="BL123" s="18" t="s">
        <v>143</v>
      </c>
      <c r="BM123" s="138" t="s">
        <v>178</v>
      </c>
    </row>
    <row r="124" spans="2:65" s="1" customFormat="1" ht="11.25">
      <c r="B124" s="33"/>
      <c r="D124" s="140" t="s">
        <v>144</v>
      </c>
      <c r="F124" s="141" t="s">
        <v>177</v>
      </c>
      <c r="I124" s="142"/>
      <c r="L124" s="33"/>
      <c r="M124" s="143"/>
      <c r="T124" s="54"/>
      <c r="AT124" s="18" t="s">
        <v>144</v>
      </c>
      <c r="AU124" s="18" t="s">
        <v>85</v>
      </c>
    </row>
    <row r="125" spans="2:65" s="1" customFormat="1" ht="19.5">
      <c r="B125" s="33"/>
      <c r="D125" s="140" t="s">
        <v>145</v>
      </c>
      <c r="F125" s="144" t="s">
        <v>146</v>
      </c>
      <c r="I125" s="142"/>
      <c r="L125" s="33"/>
      <c r="M125" s="143"/>
      <c r="T125" s="54"/>
      <c r="AT125" s="18" t="s">
        <v>145</v>
      </c>
      <c r="AU125" s="18" t="s">
        <v>85</v>
      </c>
    </row>
    <row r="126" spans="2:65" s="1" customFormat="1" ht="16.5" customHeight="1">
      <c r="B126" s="33"/>
      <c r="C126" s="126" t="s">
        <v>179</v>
      </c>
      <c r="D126" s="126" t="s">
        <v>138</v>
      </c>
      <c r="E126" s="127" t="s">
        <v>180</v>
      </c>
      <c r="F126" s="128" t="s">
        <v>181</v>
      </c>
      <c r="G126" s="129" t="s">
        <v>141</v>
      </c>
      <c r="H126" s="130">
        <v>58</v>
      </c>
      <c r="I126" s="131"/>
      <c r="J126" s="132">
        <f>ROUND(I126*H126,2)</f>
        <v>0</v>
      </c>
      <c r="K126" s="128" t="s">
        <v>21</v>
      </c>
      <c r="L126" s="133"/>
      <c r="M126" s="134" t="s">
        <v>21</v>
      </c>
      <c r="N126" s="135" t="s">
        <v>48</v>
      </c>
      <c r="P126" s="136">
        <f>O126*H126</f>
        <v>0</v>
      </c>
      <c r="Q126" s="136">
        <v>0</v>
      </c>
      <c r="R126" s="136">
        <f>Q126*H126</f>
        <v>0</v>
      </c>
      <c r="S126" s="136">
        <v>0</v>
      </c>
      <c r="T126" s="137">
        <f>S126*H126</f>
        <v>0</v>
      </c>
      <c r="AR126" s="138" t="s">
        <v>142</v>
      </c>
      <c r="AT126" s="138" t="s">
        <v>138</v>
      </c>
      <c r="AU126" s="138" t="s">
        <v>85</v>
      </c>
      <c r="AY126" s="18" t="s">
        <v>137</v>
      </c>
      <c r="BE126" s="139">
        <f>IF(N126="základní",J126,0)</f>
        <v>0</v>
      </c>
      <c r="BF126" s="139">
        <f>IF(N126="snížená",J126,0)</f>
        <v>0</v>
      </c>
      <c r="BG126" s="139">
        <f>IF(N126="zákl. přenesená",J126,0)</f>
        <v>0</v>
      </c>
      <c r="BH126" s="139">
        <f>IF(N126="sníž. přenesená",J126,0)</f>
        <v>0</v>
      </c>
      <c r="BI126" s="139">
        <f>IF(N126="nulová",J126,0)</f>
        <v>0</v>
      </c>
      <c r="BJ126" s="18" t="s">
        <v>85</v>
      </c>
      <c r="BK126" s="139">
        <f>ROUND(I126*H126,2)</f>
        <v>0</v>
      </c>
      <c r="BL126" s="18" t="s">
        <v>143</v>
      </c>
      <c r="BM126" s="138" t="s">
        <v>182</v>
      </c>
    </row>
    <row r="127" spans="2:65" s="1" customFormat="1" ht="11.25">
      <c r="B127" s="33"/>
      <c r="D127" s="140" t="s">
        <v>144</v>
      </c>
      <c r="F127" s="141" t="s">
        <v>181</v>
      </c>
      <c r="I127" s="142"/>
      <c r="L127" s="33"/>
      <c r="M127" s="143"/>
      <c r="T127" s="54"/>
      <c r="AT127" s="18" t="s">
        <v>144</v>
      </c>
      <c r="AU127" s="18" t="s">
        <v>85</v>
      </c>
    </row>
    <row r="128" spans="2:65" s="1" customFormat="1" ht="19.5">
      <c r="B128" s="33"/>
      <c r="D128" s="140" t="s">
        <v>145</v>
      </c>
      <c r="F128" s="144" t="s">
        <v>146</v>
      </c>
      <c r="I128" s="142"/>
      <c r="L128" s="33"/>
      <c r="M128" s="143"/>
      <c r="T128" s="54"/>
      <c r="AT128" s="18" t="s">
        <v>145</v>
      </c>
      <c r="AU128" s="18" t="s">
        <v>85</v>
      </c>
    </row>
    <row r="129" spans="2:65" s="1" customFormat="1" ht="16.5" customHeight="1">
      <c r="B129" s="33"/>
      <c r="C129" s="126" t="s">
        <v>8</v>
      </c>
      <c r="D129" s="126" t="s">
        <v>138</v>
      </c>
      <c r="E129" s="127" t="s">
        <v>183</v>
      </c>
      <c r="F129" s="128" t="s">
        <v>184</v>
      </c>
      <c r="G129" s="129" t="s">
        <v>141</v>
      </c>
      <c r="H129" s="130">
        <v>292</v>
      </c>
      <c r="I129" s="131"/>
      <c r="J129" s="132">
        <f>ROUND(I129*H129,2)</f>
        <v>0</v>
      </c>
      <c r="K129" s="128" t="s">
        <v>21</v>
      </c>
      <c r="L129" s="133"/>
      <c r="M129" s="134" t="s">
        <v>21</v>
      </c>
      <c r="N129" s="135" t="s">
        <v>48</v>
      </c>
      <c r="P129" s="136">
        <f>O129*H129</f>
        <v>0</v>
      </c>
      <c r="Q129" s="136">
        <v>0</v>
      </c>
      <c r="R129" s="136">
        <f>Q129*H129</f>
        <v>0</v>
      </c>
      <c r="S129" s="136">
        <v>0</v>
      </c>
      <c r="T129" s="137">
        <f>S129*H129</f>
        <v>0</v>
      </c>
      <c r="AR129" s="138" t="s">
        <v>142</v>
      </c>
      <c r="AT129" s="138" t="s">
        <v>138</v>
      </c>
      <c r="AU129" s="138" t="s">
        <v>85</v>
      </c>
      <c r="AY129" s="18" t="s">
        <v>137</v>
      </c>
      <c r="BE129" s="139">
        <f>IF(N129="základní",J129,0)</f>
        <v>0</v>
      </c>
      <c r="BF129" s="139">
        <f>IF(N129="snížená",J129,0)</f>
        <v>0</v>
      </c>
      <c r="BG129" s="139">
        <f>IF(N129="zákl. přenesená",J129,0)</f>
        <v>0</v>
      </c>
      <c r="BH129" s="139">
        <f>IF(N129="sníž. přenesená",J129,0)</f>
        <v>0</v>
      </c>
      <c r="BI129" s="139">
        <f>IF(N129="nulová",J129,0)</f>
        <v>0</v>
      </c>
      <c r="BJ129" s="18" t="s">
        <v>85</v>
      </c>
      <c r="BK129" s="139">
        <f>ROUND(I129*H129,2)</f>
        <v>0</v>
      </c>
      <c r="BL129" s="18" t="s">
        <v>143</v>
      </c>
      <c r="BM129" s="138" t="s">
        <v>185</v>
      </c>
    </row>
    <row r="130" spans="2:65" s="1" customFormat="1" ht="11.25">
      <c r="B130" s="33"/>
      <c r="D130" s="140" t="s">
        <v>144</v>
      </c>
      <c r="F130" s="141" t="s">
        <v>184</v>
      </c>
      <c r="I130" s="142"/>
      <c r="L130" s="33"/>
      <c r="M130" s="143"/>
      <c r="T130" s="54"/>
      <c r="AT130" s="18" t="s">
        <v>144</v>
      </c>
      <c r="AU130" s="18" t="s">
        <v>85</v>
      </c>
    </row>
    <row r="131" spans="2:65" s="1" customFormat="1" ht="19.5">
      <c r="B131" s="33"/>
      <c r="D131" s="140" t="s">
        <v>145</v>
      </c>
      <c r="F131" s="144" t="s">
        <v>146</v>
      </c>
      <c r="I131" s="142"/>
      <c r="L131" s="33"/>
      <c r="M131" s="143"/>
      <c r="T131" s="54"/>
      <c r="AT131" s="18" t="s">
        <v>145</v>
      </c>
      <c r="AU131" s="18" t="s">
        <v>85</v>
      </c>
    </row>
    <row r="132" spans="2:65" s="1" customFormat="1" ht="16.5" customHeight="1">
      <c r="B132" s="33"/>
      <c r="C132" s="126" t="s">
        <v>186</v>
      </c>
      <c r="D132" s="126" t="s">
        <v>138</v>
      </c>
      <c r="E132" s="127" t="s">
        <v>187</v>
      </c>
      <c r="F132" s="128" t="s">
        <v>188</v>
      </c>
      <c r="G132" s="129" t="s">
        <v>141</v>
      </c>
      <c r="H132" s="130">
        <v>127</v>
      </c>
      <c r="I132" s="131"/>
      <c r="J132" s="132">
        <f>ROUND(I132*H132,2)</f>
        <v>0</v>
      </c>
      <c r="K132" s="128" t="s">
        <v>21</v>
      </c>
      <c r="L132" s="133"/>
      <c r="M132" s="134" t="s">
        <v>21</v>
      </c>
      <c r="N132" s="135" t="s">
        <v>48</v>
      </c>
      <c r="P132" s="136">
        <f>O132*H132</f>
        <v>0</v>
      </c>
      <c r="Q132" s="136">
        <v>0</v>
      </c>
      <c r="R132" s="136">
        <f>Q132*H132</f>
        <v>0</v>
      </c>
      <c r="S132" s="136">
        <v>0</v>
      </c>
      <c r="T132" s="137">
        <f>S132*H132</f>
        <v>0</v>
      </c>
      <c r="AR132" s="138" t="s">
        <v>142</v>
      </c>
      <c r="AT132" s="138" t="s">
        <v>138</v>
      </c>
      <c r="AU132" s="138" t="s">
        <v>85</v>
      </c>
      <c r="AY132" s="18" t="s">
        <v>137</v>
      </c>
      <c r="BE132" s="139">
        <f>IF(N132="základní",J132,0)</f>
        <v>0</v>
      </c>
      <c r="BF132" s="139">
        <f>IF(N132="snížená",J132,0)</f>
        <v>0</v>
      </c>
      <c r="BG132" s="139">
        <f>IF(N132="zákl. přenesená",J132,0)</f>
        <v>0</v>
      </c>
      <c r="BH132" s="139">
        <f>IF(N132="sníž. přenesená",J132,0)</f>
        <v>0</v>
      </c>
      <c r="BI132" s="139">
        <f>IF(N132="nulová",J132,0)</f>
        <v>0</v>
      </c>
      <c r="BJ132" s="18" t="s">
        <v>85</v>
      </c>
      <c r="BK132" s="139">
        <f>ROUND(I132*H132,2)</f>
        <v>0</v>
      </c>
      <c r="BL132" s="18" t="s">
        <v>143</v>
      </c>
      <c r="BM132" s="138" t="s">
        <v>189</v>
      </c>
    </row>
    <row r="133" spans="2:65" s="1" customFormat="1" ht="11.25">
      <c r="B133" s="33"/>
      <c r="D133" s="140" t="s">
        <v>144</v>
      </c>
      <c r="F133" s="141" t="s">
        <v>188</v>
      </c>
      <c r="I133" s="142"/>
      <c r="L133" s="33"/>
      <c r="M133" s="143"/>
      <c r="T133" s="54"/>
      <c r="AT133" s="18" t="s">
        <v>144</v>
      </c>
      <c r="AU133" s="18" t="s">
        <v>85</v>
      </c>
    </row>
    <row r="134" spans="2:65" s="1" customFormat="1" ht="19.5">
      <c r="B134" s="33"/>
      <c r="D134" s="140" t="s">
        <v>145</v>
      </c>
      <c r="F134" s="144" t="s">
        <v>146</v>
      </c>
      <c r="I134" s="142"/>
      <c r="L134" s="33"/>
      <c r="M134" s="143"/>
      <c r="T134" s="54"/>
      <c r="AT134" s="18" t="s">
        <v>145</v>
      </c>
      <c r="AU134" s="18" t="s">
        <v>85</v>
      </c>
    </row>
    <row r="135" spans="2:65" s="1" customFormat="1" ht="16.5" customHeight="1">
      <c r="B135" s="33"/>
      <c r="C135" s="126" t="s">
        <v>168</v>
      </c>
      <c r="D135" s="126" t="s">
        <v>138</v>
      </c>
      <c r="E135" s="127" t="s">
        <v>190</v>
      </c>
      <c r="F135" s="128" t="s">
        <v>191</v>
      </c>
      <c r="G135" s="129" t="s">
        <v>141</v>
      </c>
      <c r="H135" s="130">
        <v>279</v>
      </c>
      <c r="I135" s="131"/>
      <c r="J135" s="132">
        <f>ROUND(I135*H135,2)</f>
        <v>0</v>
      </c>
      <c r="K135" s="128" t="s">
        <v>21</v>
      </c>
      <c r="L135" s="133"/>
      <c r="M135" s="134" t="s">
        <v>21</v>
      </c>
      <c r="N135" s="135" t="s">
        <v>48</v>
      </c>
      <c r="P135" s="136">
        <f>O135*H135</f>
        <v>0</v>
      </c>
      <c r="Q135" s="136">
        <v>0</v>
      </c>
      <c r="R135" s="136">
        <f>Q135*H135</f>
        <v>0</v>
      </c>
      <c r="S135" s="136">
        <v>0</v>
      </c>
      <c r="T135" s="137">
        <f>S135*H135</f>
        <v>0</v>
      </c>
      <c r="AR135" s="138" t="s">
        <v>142</v>
      </c>
      <c r="AT135" s="138" t="s">
        <v>138</v>
      </c>
      <c r="AU135" s="138" t="s">
        <v>85</v>
      </c>
      <c r="AY135" s="18" t="s">
        <v>137</v>
      </c>
      <c r="BE135" s="139">
        <f>IF(N135="základní",J135,0)</f>
        <v>0</v>
      </c>
      <c r="BF135" s="139">
        <f>IF(N135="snížená",J135,0)</f>
        <v>0</v>
      </c>
      <c r="BG135" s="139">
        <f>IF(N135="zákl. přenesená",J135,0)</f>
        <v>0</v>
      </c>
      <c r="BH135" s="139">
        <f>IF(N135="sníž. přenesená",J135,0)</f>
        <v>0</v>
      </c>
      <c r="BI135" s="139">
        <f>IF(N135="nulová",J135,0)</f>
        <v>0</v>
      </c>
      <c r="BJ135" s="18" t="s">
        <v>85</v>
      </c>
      <c r="BK135" s="139">
        <f>ROUND(I135*H135,2)</f>
        <v>0</v>
      </c>
      <c r="BL135" s="18" t="s">
        <v>143</v>
      </c>
      <c r="BM135" s="138" t="s">
        <v>192</v>
      </c>
    </row>
    <row r="136" spans="2:65" s="1" customFormat="1" ht="11.25">
      <c r="B136" s="33"/>
      <c r="D136" s="140" t="s">
        <v>144</v>
      </c>
      <c r="F136" s="141" t="s">
        <v>191</v>
      </c>
      <c r="I136" s="142"/>
      <c r="L136" s="33"/>
      <c r="M136" s="143"/>
      <c r="T136" s="54"/>
      <c r="AT136" s="18" t="s">
        <v>144</v>
      </c>
      <c r="AU136" s="18" t="s">
        <v>85</v>
      </c>
    </row>
    <row r="137" spans="2:65" s="1" customFormat="1" ht="19.5">
      <c r="B137" s="33"/>
      <c r="D137" s="140" t="s">
        <v>145</v>
      </c>
      <c r="F137" s="144" t="s">
        <v>146</v>
      </c>
      <c r="I137" s="142"/>
      <c r="L137" s="33"/>
      <c r="M137" s="143"/>
      <c r="T137" s="54"/>
      <c r="AT137" s="18" t="s">
        <v>145</v>
      </c>
      <c r="AU137" s="18" t="s">
        <v>85</v>
      </c>
    </row>
    <row r="138" spans="2:65" s="1" customFormat="1" ht="16.5" customHeight="1">
      <c r="B138" s="33"/>
      <c r="C138" s="126" t="s">
        <v>193</v>
      </c>
      <c r="D138" s="126" t="s">
        <v>138</v>
      </c>
      <c r="E138" s="127" t="s">
        <v>194</v>
      </c>
      <c r="F138" s="128" t="s">
        <v>195</v>
      </c>
      <c r="G138" s="129" t="s">
        <v>196</v>
      </c>
      <c r="H138" s="130">
        <v>14</v>
      </c>
      <c r="I138" s="131"/>
      <c r="J138" s="132">
        <f>ROUND(I138*H138,2)</f>
        <v>0</v>
      </c>
      <c r="K138" s="128" t="s">
        <v>21</v>
      </c>
      <c r="L138" s="133"/>
      <c r="M138" s="134" t="s">
        <v>21</v>
      </c>
      <c r="N138" s="135" t="s">
        <v>48</v>
      </c>
      <c r="P138" s="136">
        <f>O138*H138</f>
        <v>0</v>
      </c>
      <c r="Q138" s="136">
        <v>0</v>
      </c>
      <c r="R138" s="136">
        <f>Q138*H138</f>
        <v>0</v>
      </c>
      <c r="S138" s="136">
        <v>0</v>
      </c>
      <c r="T138" s="137">
        <f>S138*H138</f>
        <v>0</v>
      </c>
      <c r="AR138" s="138" t="s">
        <v>142</v>
      </c>
      <c r="AT138" s="138" t="s">
        <v>138</v>
      </c>
      <c r="AU138" s="138" t="s">
        <v>85</v>
      </c>
      <c r="AY138" s="18" t="s">
        <v>137</v>
      </c>
      <c r="BE138" s="139">
        <f>IF(N138="základní",J138,0)</f>
        <v>0</v>
      </c>
      <c r="BF138" s="139">
        <f>IF(N138="snížená",J138,0)</f>
        <v>0</v>
      </c>
      <c r="BG138" s="139">
        <f>IF(N138="zákl. přenesená",J138,0)</f>
        <v>0</v>
      </c>
      <c r="BH138" s="139">
        <f>IF(N138="sníž. přenesená",J138,0)</f>
        <v>0</v>
      </c>
      <c r="BI138" s="139">
        <f>IF(N138="nulová",J138,0)</f>
        <v>0</v>
      </c>
      <c r="BJ138" s="18" t="s">
        <v>85</v>
      </c>
      <c r="BK138" s="139">
        <f>ROUND(I138*H138,2)</f>
        <v>0</v>
      </c>
      <c r="BL138" s="18" t="s">
        <v>143</v>
      </c>
      <c r="BM138" s="138" t="s">
        <v>197</v>
      </c>
    </row>
    <row r="139" spans="2:65" s="1" customFormat="1" ht="11.25">
      <c r="B139" s="33"/>
      <c r="D139" s="140" t="s">
        <v>144</v>
      </c>
      <c r="F139" s="141" t="s">
        <v>198</v>
      </c>
      <c r="I139" s="142"/>
      <c r="L139" s="33"/>
      <c r="M139" s="143"/>
      <c r="T139" s="54"/>
      <c r="AT139" s="18" t="s">
        <v>144</v>
      </c>
      <c r="AU139" s="18" t="s">
        <v>85</v>
      </c>
    </row>
    <row r="140" spans="2:65" s="1" customFormat="1" ht="19.5">
      <c r="B140" s="33"/>
      <c r="D140" s="140" t="s">
        <v>145</v>
      </c>
      <c r="F140" s="144" t="s">
        <v>146</v>
      </c>
      <c r="I140" s="142"/>
      <c r="L140" s="33"/>
      <c r="M140" s="143"/>
      <c r="T140" s="54"/>
      <c r="AT140" s="18" t="s">
        <v>145</v>
      </c>
      <c r="AU140" s="18" t="s">
        <v>85</v>
      </c>
    </row>
    <row r="141" spans="2:65" s="1" customFormat="1" ht="16.5" customHeight="1">
      <c r="B141" s="33"/>
      <c r="C141" s="126" t="s">
        <v>171</v>
      </c>
      <c r="D141" s="126" t="s">
        <v>138</v>
      </c>
      <c r="E141" s="127" t="s">
        <v>199</v>
      </c>
      <c r="F141" s="128" t="s">
        <v>200</v>
      </c>
      <c r="G141" s="129" t="s">
        <v>141</v>
      </c>
      <c r="H141" s="130">
        <v>112</v>
      </c>
      <c r="I141" s="131"/>
      <c r="J141" s="132">
        <f>ROUND(I141*H141,2)</f>
        <v>0</v>
      </c>
      <c r="K141" s="128" t="s">
        <v>21</v>
      </c>
      <c r="L141" s="133"/>
      <c r="M141" s="134" t="s">
        <v>21</v>
      </c>
      <c r="N141" s="135" t="s">
        <v>48</v>
      </c>
      <c r="P141" s="136">
        <f>O141*H141</f>
        <v>0</v>
      </c>
      <c r="Q141" s="136">
        <v>0</v>
      </c>
      <c r="R141" s="136">
        <f>Q141*H141</f>
        <v>0</v>
      </c>
      <c r="S141" s="136">
        <v>0</v>
      </c>
      <c r="T141" s="137">
        <f>S141*H141</f>
        <v>0</v>
      </c>
      <c r="AR141" s="138" t="s">
        <v>142</v>
      </c>
      <c r="AT141" s="138" t="s">
        <v>138</v>
      </c>
      <c r="AU141" s="138" t="s">
        <v>85</v>
      </c>
      <c r="AY141" s="18" t="s">
        <v>137</v>
      </c>
      <c r="BE141" s="139">
        <f>IF(N141="základní",J141,0)</f>
        <v>0</v>
      </c>
      <c r="BF141" s="139">
        <f>IF(N141="snížená",J141,0)</f>
        <v>0</v>
      </c>
      <c r="BG141" s="139">
        <f>IF(N141="zákl. přenesená",J141,0)</f>
        <v>0</v>
      </c>
      <c r="BH141" s="139">
        <f>IF(N141="sníž. přenesená",J141,0)</f>
        <v>0</v>
      </c>
      <c r="BI141" s="139">
        <f>IF(N141="nulová",J141,0)</f>
        <v>0</v>
      </c>
      <c r="BJ141" s="18" t="s">
        <v>85</v>
      </c>
      <c r="BK141" s="139">
        <f>ROUND(I141*H141,2)</f>
        <v>0</v>
      </c>
      <c r="BL141" s="18" t="s">
        <v>143</v>
      </c>
      <c r="BM141" s="138" t="s">
        <v>201</v>
      </c>
    </row>
    <row r="142" spans="2:65" s="1" customFormat="1" ht="11.25">
      <c r="B142" s="33"/>
      <c r="D142" s="140" t="s">
        <v>144</v>
      </c>
      <c r="F142" s="141" t="s">
        <v>200</v>
      </c>
      <c r="I142" s="142"/>
      <c r="L142" s="33"/>
      <c r="M142" s="143"/>
      <c r="T142" s="54"/>
      <c r="AT142" s="18" t="s">
        <v>144</v>
      </c>
      <c r="AU142" s="18" t="s">
        <v>85</v>
      </c>
    </row>
    <row r="143" spans="2:65" s="1" customFormat="1" ht="19.5">
      <c r="B143" s="33"/>
      <c r="D143" s="140" t="s">
        <v>145</v>
      </c>
      <c r="F143" s="144" t="s">
        <v>146</v>
      </c>
      <c r="I143" s="142"/>
      <c r="L143" s="33"/>
      <c r="M143" s="143"/>
      <c r="T143" s="54"/>
      <c r="AT143" s="18" t="s">
        <v>145</v>
      </c>
      <c r="AU143" s="18" t="s">
        <v>85</v>
      </c>
    </row>
    <row r="144" spans="2:65" s="1" customFormat="1" ht="16.5" customHeight="1">
      <c r="B144" s="33"/>
      <c r="C144" s="126" t="s">
        <v>202</v>
      </c>
      <c r="D144" s="126" t="s">
        <v>138</v>
      </c>
      <c r="E144" s="127" t="s">
        <v>203</v>
      </c>
      <c r="F144" s="128" t="s">
        <v>204</v>
      </c>
      <c r="G144" s="129" t="s">
        <v>141</v>
      </c>
      <c r="H144" s="130">
        <v>29</v>
      </c>
      <c r="I144" s="131"/>
      <c r="J144" s="132">
        <f>ROUND(I144*H144,2)</f>
        <v>0</v>
      </c>
      <c r="K144" s="128" t="s">
        <v>21</v>
      </c>
      <c r="L144" s="133"/>
      <c r="M144" s="134" t="s">
        <v>21</v>
      </c>
      <c r="N144" s="135" t="s">
        <v>48</v>
      </c>
      <c r="P144" s="136">
        <f>O144*H144</f>
        <v>0</v>
      </c>
      <c r="Q144" s="136">
        <v>0</v>
      </c>
      <c r="R144" s="136">
        <f>Q144*H144</f>
        <v>0</v>
      </c>
      <c r="S144" s="136">
        <v>0</v>
      </c>
      <c r="T144" s="137">
        <f>S144*H144</f>
        <v>0</v>
      </c>
      <c r="AR144" s="138" t="s">
        <v>142</v>
      </c>
      <c r="AT144" s="138" t="s">
        <v>138</v>
      </c>
      <c r="AU144" s="138" t="s">
        <v>85</v>
      </c>
      <c r="AY144" s="18" t="s">
        <v>137</v>
      </c>
      <c r="BE144" s="139">
        <f>IF(N144="základní",J144,0)</f>
        <v>0</v>
      </c>
      <c r="BF144" s="139">
        <f>IF(N144="snížená",J144,0)</f>
        <v>0</v>
      </c>
      <c r="BG144" s="139">
        <f>IF(N144="zákl. přenesená",J144,0)</f>
        <v>0</v>
      </c>
      <c r="BH144" s="139">
        <f>IF(N144="sníž. přenesená",J144,0)</f>
        <v>0</v>
      </c>
      <c r="BI144" s="139">
        <f>IF(N144="nulová",J144,0)</f>
        <v>0</v>
      </c>
      <c r="BJ144" s="18" t="s">
        <v>85</v>
      </c>
      <c r="BK144" s="139">
        <f>ROUND(I144*H144,2)</f>
        <v>0</v>
      </c>
      <c r="BL144" s="18" t="s">
        <v>143</v>
      </c>
      <c r="BM144" s="138" t="s">
        <v>205</v>
      </c>
    </row>
    <row r="145" spans="2:65" s="1" customFormat="1" ht="11.25">
      <c r="B145" s="33"/>
      <c r="D145" s="140" t="s">
        <v>144</v>
      </c>
      <c r="F145" s="141" t="s">
        <v>204</v>
      </c>
      <c r="I145" s="142"/>
      <c r="L145" s="33"/>
      <c r="M145" s="143"/>
      <c r="T145" s="54"/>
      <c r="AT145" s="18" t="s">
        <v>144</v>
      </c>
      <c r="AU145" s="18" t="s">
        <v>85</v>
      </c>
    </row>
    <row r="146" spans="2:65" s="1" customFormat="1" ht="19.5">
      <c r="B146" s="33"/>
      <c r="D146" s="140" t="s">
        <v>145</v>
      </c>
      <c r="F146" s="144" t="s">
        <v>146</v>
      </c>
      <c r="I146" s="142"/>
      <c r="L146" s="33"/>
      <c r="M146" s="143"/>
      <c r="T146" s="54"/>
      <c r="AT146" s="18" t="s">
        <v>145</v>
      </c>
      <c r="AU146" s="18" t="s">
        <v>85</v>
      </c>
    </row>
    <row r="147" spans="2:65" s="1" customFormat="1" ht="16.5" customHeight="1">
      <c r="B147" s="33"/>
      <c r="C147" s="126" t="s">
        <v>175</v>
      </c>
      <c r="D147" s="126" t="s">
        <v>138</v>
      </c>
      <c r="E147" s="127" t="s">
        <v>206</v>
      </c>
      <c r="F147" s="128" t="s">
        <v>207</v>
      </c>
      <c r="G147" s="129" t="s">
        <v>141</v>
      </c>
      <c r="H147" s="130">
        <v>9</v>
      </c>
      <c r="I147" s="131"/>
      <c r="J147" s="132">
        <f>ROUND(I147*H147,2)</f>
        <v>0</v>
      </c>
      <c r="K147" s="128" t="s">
        <v>21</v>
      </c>
      <c r="L147" s="133"/>
      <c r="M147" s="134" t="s">
        <v>21</v>
      </c>
      <c r="N147" s="135" t="s">
        <v>48</v>
      </c>
      <c r="P147" s="136">
        <f>O147*H147</f>
        <v>0</v>
      </c>
      <c r="Q147" s="136">
        <v>0</v>
      </c>
      <c r="R147" s="136">
        <f>Q147*H147</f>
        <v>0</v>
      </c>
      <c r="S147" s="136">
        <v>0</v>
      </c>
      <c r="T147" s="137">
        <f>S147*H147</f>
        <v>0</v>
      </c>
      <c r="AR147" s="138" t="s">
        <v>142</v>
      </c>
      <c r="AT147" s="138" t="s">
        <v>138</v>
      </c>
      <c r="AU147" s="138" t="s">
        <v>85</v>
      </c>
      <c r="AY147" s="18" t="s">
        <v>137</v>
      </c>
      <c r="BE147" s="139">
        <f>IF(N147="základní",J147,0)</f>
        <v>0</v>
      </c>
      <c r="BF147" s="139">
        <f>IF(N147="snížená",J147,0)</f>
        <v>0</v>
      </c>
      <c r="BG147" s="139">
        <f>IF(N147="zákl. přenesená",J147,0)</f>
        <v>0</v>
      </c>
      <c r="BH147" s="139">
        <f>IF(N147="sníž. přenesená",J147,0)</f>
        <v>0</v>
      </c>
      <c r="BI147" s="139">
        <f>IF(N147="nulová",J147,0)</f>
        <v>0</v>
      </c>
      <c r="BJ147" s="18" t="s">
        <v>85</v>
      </c>
      <c r="BK147" s="139">
        <f>ROUND(I147*H147,2)</f>
        <v>0</v>
      </c>
      <c r="BL147" s="18" t="s">
        <v>143</v>
      </c>
      <c r="BM147" s="138" t="s">
        <v>208</v>
      </c>
    </row>
    <row r="148" spans="2:65" s="1" customFormat="1" ht="11.25">
      <c r="B148" s="33"/>
      <c r="D148" s="140" t="s">
        <v>144</v>
      </c>
      <c r="F148" s="141" t="s">
        <v>207</v>
      </c>
      <c r="I148" s="142"/>
      <c r="L148" s="33"/>
      <c r="M148" s="143"/>
      <c r="T148" s="54"/>
      <c r="AT148" s="18" t="s">
        <v>144</v>
      </c>
      <c r="AU148" s="18" t="s">
        <v>85</v>
      </c>
    </row>
    <row r="149" spans="2:65" s="1" customFormat="1" ht="19.5">
      <c r="B149" s="33"/>
      <c r="D149" s="140" t="s">
        <v>145</v>
      </c>
      <c r="F149" s="144" t="s">
        <v>146</v>
      </c>
      <c r="I149" s="142"/>
      <c r="L149" s="33"/>
      <c r="M149" s="143"/>
      <c r="T149" s="54"/>
      <c r="AT149" s="18" t="s">
        <v>145</v>
      </c>
      <c r="AU149" s="18" t="s">
        <v>85</v>
      </c>
    </row>
    <row r="150" spans="2:65" s="1" customFormat="1" ht="16.5" customHeight="1">
      <c r="B150" s="33"/>
      <c r="C150" s="126" t="s">
        <v>209</v>
      </c>
      <c r="D150" s="126" t="s">
        <v>138</v>
      </c>
      <c r="E150" s="127" t="s">
        <v>210</v>
      </c>
      <c r="F150" s="128" t="s">
        <v>211</v>
      </c>
      <c r="G150" s="129" t="s">
        <v>212</v>
      </c>
      <c r="H150" s="130">
        <v>40</v>
      </c>
      <c r="I150" s="131"/>
      <c r="J150" s="132">
        <f>ROUND(I150*H150,2)</f>
        <v>0</v>
      </c>
      <c r="K150" s="128" t="s">
        <v>21</v>
      </c>
      <c r="L150" s="133"/>
      <c r="M150" s="134" t="s">
        <v>21</v>
      </c>
      <c r="N150" s="135" t="s">
        <v>48</v>
      </c>
      <c r="P150" s="136">
        <f>O150*H150</f>
        <v>0</v>
      </c>
      <c r="Q150" s="136">
        <v>0</v>
      </c>
      <c r="R150" s="136">
        <f>Q150*H150</f>
        <v>0</v>
      </c>
      <c r="S150" s="136">
        <v>0</v>
      </c>
      <c r="T150" s="137">
        <f>S150*H150</f>
        <v>0</v>
      </c>
      <c r="AR150" s="138" t="s">
        <v>142</v>
      </c>
      <c r="AT150" s="138" t="s">
        <v>138</v>
      </c>
      <c r="AU150" s="138" t="s">
        <v>85</v>
      </c>
      <c r="AY150" s="18" t="s">
        <v>137</v>
      </c>
      <c r="BE150" s="139">
        <f>IF(N150="základní",J150,0)</f>
        <v>0</v>
      </c>
      <c r="BF150" s="139">
        <f>IF(N150="snížená",J150,0)</f>
        <v>0</v>
      </c>
      <c r="BG150" s="139">
        <f>IF(N150="zákl. přenesená",J150,0)</f>
        <v>0</v>
      </c>
      <c r="BH150" s="139">
        <f>IF(N150="sníž. přenesená",J150,0)</f>
        <v>0</v>
      </c>
      <c r="BI150" s="139">
        <f>IF(N150="nulová",J150,0)</f>
        <v>0</v>
      </c>
      <c r="BJ150" s="18" t="s">
        <v>85</v>
      </c>
      <c r="BK150" s="139">
        <f>ROUND(I150*H150,2)</f>
        <v>0</v>
      </c>
      <c r="BL150" s="18" t="s">
        <v>143</v>
      </c>
      <c r="BM150" s="138" t="s">
        <v>213</v>
      </c>
    </row>
    <row r="151" spans="2:65" s="1" customFormat="1" ht="11.25">
      <c r="B151" s="33"/>
      <c r="D151" s="140" t="s">
        <v>144</v>
      </c>
      <c r="F151" s="141" t="s">
        <v>214</v>
      </c>
      <c r="I151" s="142"/>
      <c r="L151" s="33"/>
      <c r="M151" s="143"/>
      <c r="T151" s="54"/>
      <c r="AT151" s="18" t="s">
        <v>144</v>
      </c>
      <c r="AU151" s="18" t="s">
        <v>85</v>
      </c>
    </row>
    <row r="152" spans="2:65" s="1" customFormat="1" ht="19.5">
      <c r="B152" s="33"/>
      <c r="D152" s="140" t="s">
        <v>145</v>
      </c>
      <c r="F152" s="144" t="s">
        <v>146</v>
      </c>
      <c r="I152" s="142"/>
      <c r="L152" s="33"/>
      <c r="M152" s="143"/>
      <c r="T152" s="54"/>
      <c r="AT152" s="18" t="s">
        <v>145</v>
      </c>
      <c r="AU152" s="18" t="s">
        <v>85</v>
      </c>
    </row>
    <row r="153" spans="2:65" s="1" customFormat="1" ht="16.5" customHeight="1">
      <c r="B153" s="33"/>
      <c r="C153" s="145" t="s">
        <v>178</v>
      </c>
      <c r="D153" s="145" t="s">
        <v>153</v>
      </c>
      <c r="E153" s="146" t="s">
        <v>215</v>
      </c>
      <c r="F153" s="147" t="s">
        <v>216</v>
      </c>
      <c r="G153" s="148" t="s">
        <v>156</v>
      </c>
      <c r="H153" s="149">
        <v>2</v>
      </c>
      <c r="I153" s="150"/>
      <c r="J153" s="151">
        <f>ROUND(I153*H153,2)</f>
        <v>0</v>
      </c>
      <c r="K153" s="147" t="s">
        <v>21</v>
      </c>
      <c r="L153" s="33"/>
      <c r="M153" s="152" t="s">
        <v>21</v>
      </c>
      <c r="N153" s="153" t="s">
        <v>48</v>
      </c>
      <c r="P153" s="136">
        <f>O153*H153</f>
        <v>0</v>
      </c>
      <c r="Q153" s="136">
        <v>0</v>
      </c>
      <c r="R153" s="136">
        <f>Q153*H153</f>
        <v>0</v>
      </c>
      <c r="S153" s="136">
        <v>0</v>
      </c>
      <c r="T153" s="137">
        <f>S153*H153</f>
        <v>0</v>
      </c>
      <c r="AR153" s="138" t="s">
        <v>143</v>
      </c>
      <c r="AT153" s="138" t="s">
        <v>153</v>
      </c>
      <c r="AU153" s="138" t="s">
        <v>85</v>
      </c>
      <c r="AY153" s="18" t="s">
        <v>137</v>
      </c>
      <c r="BE153" s="139">
        <f>IF(N153="základní",J153,0)</f>
        <v>0</v>
      </c>
      <c r="BF153" s="139">
        <f>IF(N153="snížená",J153,0)</f>
        <v>0</v>
      </c>
      <c r="BG153" s="139">
        <f>IF(N153="zákl. přenesená",J153,0)</f>
        <v>0</v>
      </c>
      <c r="BH153" s="139">
        <f>IF(N153="sníž. přenesená",J153,0)</f>
        <v>0</v>
      </c>
      <c r="BI153" s="139">
        <f>IF(N153="nulová",J153,0)</f>
        <v>0</v>
      </c>
      <c r="BJ153" s="18" t="s">
        <v>85</v>
      </c>
      <c r="BK153" s="139">
        <f>ROUND(I153*H153,2)</f>
        <v>0</v>
      </c>
      <c r="BL153" s="18" t="s">
        <v>143</v>
      </c>
      <c r="BM153" s="138" t="s">
        <v>217</v>
      </c>
    </row>
    <row r="154" spans="2:65" s="1" customFormat="1" ht="11.25">
      <c r="B154" s="33"/>
      <c r="D154" s="140" t="s">
        <v>144</v>
      </c>
      <c r="F154" s="141" t="s">
        <v>216</v>
      </c>
      <c r="I154" s="142"/>
      <c r="L154" s="33"/>
      <c r="M154" s="143"/>
      <c r="T154" s="54"/>
      <c r="AT154" s="18" t="s">
        <v>144</v>
      </c>
      <c r="AU154" s="18" t="s">
        <v>85</v>
      </c>
    </row>
    <row r="155" spans="2:65" s="1" customFormat="1" ht="19.5">
      <c r="B155" s="33"/>
      <c r="D155" s="140" t="s">
        <v>145</v>
      </c>
      <c r="F155" s="144" t="s">
        <v>146</v>
      </c>
      <c r="I155" s="142"/>
      <c r="L155" s="33"/>
      <c r="M155" s="143"/>
      <c r="T155" s="54"/>
      <c r="AT155" s="18" t="s">
        <v>145</v>
      </c>
      <c r="AU155" s="18" t="s">
        <v>85</v>
      </c>
    </row>
    <row r="156" spans="2:65" s="1" customFormat="1" ht="16.5" customHeight="1">
      <c r="B156" s="33"/>
      <c r="C156" s="145" t="s">
        <v>7</v>
      </c>
      <c r="D156" s="145" t="s">
        <v>153</v>
      </c>
      <c r="E156" s="146" t="s">
        <v>218</v>
      </c>
      <c r="F156" s="147" t="s">
        <v>219</v>
      </c>
      <c r="G156" s="148" t="s">
        <v>156</v>
      </c>
      <c r="H156" s="149">
        <v>2</v>
      </c>
      <c r="I156" s="150"/>
      <c r="J156" s="151">
        <f>ROUND(I156*H156,2)</f>
        <v>0</v>
      </c>
      <c r="K156" s="147" t="s">
        <v>21</v>
      </c>
      <c r="L156" s="33"/>
      <c r="M156" s="152" t="s">
        <v>21</v>
      </c>
      <c r="N156" s="153" t="s">
        <v>48</v>
      </c>
      <c r="P156" s="136">
        <f>O156*H156</f>
        <v>0</v>
      </c>
      <c r="Q156" s="136">
        <v>0</v>
      </c>
      <c r="R156" s="136">
        <f>Q156*H156</f>
        <v>0</v>
      </c>
      <c r="S156" s="136">
        <v>0</v>
      </c>
      <c r="T156" s="137">
        <f>S156*H156</f>
        <v>0</v>
      </c>
      <c r="AR156" s="138" t="s">
        <v>143</v>
      </c>
      <c r="AT156" s="138" t="s">
        <v>153</v>
      </c>
      <c r="AU156" s="138" t="s">
        <v>85</v>
      </c>
      <c r="AY156" s="18" t="s">
        <v>137</v>
      </c>
      <c r="BE156" s="139">
        <f>IF(N156="základní",J156,0)</f>
        <v>0</v>
      </c>
      <c r="BF156" s="139">
        <f>IF(N156="snížená",J156,0)</f>
        <v>0</v>
      </c>
      <c r="BG156" s="139">
        <f>IF(N156="zákl. přenesená",J156,0)</f>
        <v>0</v>
      </c>
      <c r="BH156" s="139">
        <f>IF(N156="sníž. přenesená",J156,0)</f>
        <v>0</v>
      </c>
      <c r="BI156" s="139">
        <f>IF(N156="nulová",J156,0)</f>
        <v>0</v>
      </c>
      <c r="BJ156" s="18" t="s">
        <v>85</v>
      </c>
      <c r="BK156" s="139">
        <f>ROUND(I156*H156,2)</f>
        <v>0</v>
      </c>
      <c r="BL156" s="18" t="s">
        <v>143</v>
      </c>
      <c r="BM156" s="138" t="s">
        <v>220</v>
      </c>
    </row>
    <row r="157" spans="2:65" s="1" customFormat="1" ht="11.25">
      <c r="B157" s="33"/>
      <c r="D157" s="140" t="s">
        <v>144</v>
      </c>
      <c r="F157" s="141" t="s">
        <v>219</v>
      </c>
      <c r="I157" s="142"/>
      <c r="L157" s="33"/>
      <c r="M157" s="143"/>
      <c r="T157" s="54"/>
      <c r="AT157" s="18" t="s">
        <v>144</v>
      </c>
      <c r="AU157" s="18" t="s">
        <v>85</v>
      </c>
    </row>
    <row r="158" spans="2:65" s="1" customFormat="1" ht="19.5">
      <c r="B158" s="33"/>
      <c r="D158" s="140" t="s">
        <v>145</v>
      </c>
      <c r="F158" s="144" t="s">
        <v>146</v>
      </c>
      <c r="I158" s="142"/>
      <c r="L158" s="33"/>
      <c r="M158" s="143"/>
      <c r="T158" s="54"/>
      <c r="AT158" s="18" t="s">
        <v>145</v>
      </c>
      <c r="AU158" s="18" t="s">
        <v>85</v>
      </c>
    </row>
    <row r="159" spans="2:65" s="1" customFormat="1" ht="16.5" customHeight="1">
      <c r="B159" s="33"/>
      <c r="C159" s="145" t="s">
        <v>182</v>
      </c>
      <c r="D159" s="145" t="s">
        <v>153</v>
      </c>
      <c r="E159" s="146" t="s">
        <v>221</v>
      </c>
      <c r="F159" s="147" t="s">
        <v>162</v>
      </c>
      <c r="G159" s="148" t="s">
        <v>156</v>
      </c>
      <c r="H159" s="149">
        <v>2</v>
      </c>
      <c r="I159" s="150"/>
      <c r="J159" s="151">
        <f>ROUND(I159*H159,2)</f>
        <v>0</v>
      </c>
      <c r="K159" s="147" t="s">
        <v>21</v>
      </c>
      <c r="L159" s="33"/>
      <c r="M159" s="152" t="s">
        <v>21</v>
      </c>
      <c r="N159" s="153" t="s">
        <v>48</v>
      </c>
      <c r="P159" s="136">
        <f>O159*H159</f>
        <v>0</v>
      </c>
      <c r="Q159" s="136">
        <v>0</v>
      </c>
      <c r="R159" s="136">
        <f>Q159*H159</f>
        <v>0</v>
      </c>
      <c r="S159" s="136">
        <v>0</v>
      </c>
      <c r="T159" s="137">
        <f>S159*H159</f>
        <v>0</v>
      </c>
      <c r="AR159" s="138" t="s">
        <v>143</v>
      </c>
      <c r="AT159" s="138" t="s">
        <v>153</v>
      </c>
      <c r="AU159" s="138" t="s">
        <v>85</v>
      </c>
      <c r="AY159" s="18" t="s">
        <v>137</v>
      </c>
      <c r="BE159" s="139">
        <f>IF(N159="základní",J159,0)</f>
        <v>0</v>
      </c>
      <c r="BF159" s="139">
        <f>IF(N159="snížená",J159,0)</f>
        <v>0</v>
      </c>
      <c r="BG159" s="139">
        <f>IF(N159="zákl. přenesená",J159,0)</f>
        <v>0</v>
      </c>
      <c r="BH159" s="139">
        <f>IF(N159="sníž. přenesená",J159,0)</f>
        <v>0</v>
      </c>
      <c r="BI159" s="139">
        <f>IF(N159="nulová",J159,0)</f>
        <v>0</v>
      </c>
      <c r="BJ159" s="18" t="s">
        <v>85</v>
      </c>
      <c r="BK159" s="139">
        <f>ROUND(I159*H159,2)</f>
        <v>0</v>
      </c>
      <c r="BL159" s="18" t="s">
        <v>143</v>
      </c>
      <c r="BM159" s="138" t="s">
        <v>222</v>
      </c>
    </row>
    <row r="160" spans="2:65" s="1" customFormat="1" ht="11.25">
      <c r="B160" s="33"/>
      <c r="D160" s="140" t="s">
        <v>144</v>
      </c>
      <c r="F160" s="141" t="s">
        <v>162</v>
      </c>
      <c r="I160" s="142"/>
      <c r="L160" s="33"/>
      <c r="M160" s="143"/>
      <c r="T160" s="54"/>
      <c r="AT160" s="18" t="s">
        <v>144</v>
      </c>
      <c r="AU160" s="18" t="s">
        <v>85</v>
      </c>
    </row>
    <row r="161" spans="2:65" s="1" customFormat="1" ht="19.5">
      <c r="B161" s="33"/>
      <c r="D161" s="140" t="s">
        <v>145</v>
      </c>
      <c r="F161" s="144" t="s">
        <v>146</v>
      </c>
      <c r="I161" s="142"/>
      <c r="L161" s="33"/>
      <c r="M161" s="143"/>
      <c r="T161" s="54"/>
      <c r="AT161" s="18" t="s">
        <v>145</v>
      </c>
      <c r="AU161" s="18" t="s">
        <v>85</v>
      </c>
    </row>
    <row r="162" spans="2:65" s="11" customFormat="1" ht="25.9" customHeight="1">
      <c r="B162" s="116"/>
      <c r="D162" s="117" t="s">
        <v>76</v>
      </c>
      <c r="E162" s="118" t="s">
        <v>223</v>
      </c>
      <c r="F162" s="118" t="s">
        <v>224</v>
      </c>
      <c r="I162" s="119"/>
      <c r="J162" s="120">
        <f>BK162</f>
        <v>0</v>
      </c>
      <c r="L162" s="116"/>
      <c r="M162" s="121"/>
      <c r="P162" s="122">
        <f>SUM(P163:P203)</f>
        <v>0</v>
      </c>
      <c r="R162" s="122">
        <f>SUM(R163:R203)</f>
        <v>0</v>
      </c>
      <c r="T162" s="123">
        <f>SUM(T163:T203)</f>
        <v>0</v>
      </c>
      <c r="AR162" s="117" t="s">
        <v>85</v>
      </c>
      <c r="AT162" s="124" t="s">
        <v>76</v>
      </c>
      <c r="AU162" s="124" t="s">
        <v>77</v>
      </c>
      <c r="AY162" s="117" t="s">
        <v>137</v>
      </c>
      <c r="BK162" s="125">
        <f>SUM(BK163:BK203)</f>
        <v>0</v>
      </c>
    </row>
    <row r="163" spans="2:65" s="1" customFormat="1" ht="16.5" customHeight="1">
      <c r="B163" s="33"/>
      <c r="C163" s="126" t="s">
        <v>225</v>
      </c>
      <c r="D163" s="126" t="s">
        <v>138</v>
      </c>
      <c r="E163" s="127" t="s">
        <v>226</v>
      </c>
      <c r="F163" s="128" t="s">
        <v>227</v>
      </c>
      <c r="G163" s="129" t="s">
        <v>228</v>
      </c>
      <c r="H163" s="130">
        <v>130</v>
      </c>
      <c r="I163" s="131"/>
      <c r="J163" s="132">
        <f>ROUND(I163*H163,2)</f>
        <v>0</v>
      </c>
      <c r="K163" s="128" t="s">
        <v>21</v>
      </c>
      <c r="L163" s="133"/>
      <c r="M163" s="134" t="s">
        <v>21</v>
      </c>
      <c r="N163" s="135" t="s">
        <v>48</v>
      </c>
      <c r="P163" s="136">
        <f>O163*H163</f>
        <v>0</v>
      </c>
      <c r="Q163" s="136">
        <v>0</v>
      </c>
      <c r="R163" s="136">
        <f>Q163*H163</f>
        <v>0</v>
      </c>
      <c r="S163" s="136">
        <v>0</v>
      </c>
      <c r="T163" s="137">
        <f>S163*H163</f>
        <v>0</v>
      </c>
      <c r="AR163" s="138" t="s">
        <v>142</v>
      </c>
      <c r="AT163" s="138" t="s">
        <v>138</v>
      </c>
      <c r="AU163" s="138" t="s">
        <v>85</v>
      </c>
      <c r="AY163" s="18" t="s">
        <v>137</v>
      </c>
      <c r="BE163" s="139">
        <f>IF(N163="základní",J163,0)</f>
        <v>0</v>
      </c>
      <c r="BF163" s="139">
        <f>IF(N163="snížená",J163,0)</f>
        <v>0</v>
      </c>
      <c r="BG163" s="139">
        <f>IF(N163="zákl. přenesená",J163,0)</f>
        <v>0</v>
      </c>
      <c r="BH163" s="139">
        <f>IF(N163="sníž. přenesená",J163,0)</f>
        <v>0</v>
      </c>
      <c r="BI163" s="139">
        <f>IF(N163="nulová",J163,0)</f>
        <v>0</v>
      </c>
      <c r="BJ163" s="18" t="s">
        <v>85</v>
      </c>
      <c r="BK163" s="139">
        <f>ROUND(I163*H163,2)</f>
        <v>0</v>
      </c>
      <c r="BL163" s="18" t="s">
        <v>143</v>
      </c>
      <c r="BM163" s="138" t="s">
        <v>229</v>
      </c>
    </row>
    <row r="164" spans="2:65" s="1" customFormat="1" ht="11.25">
      <c r="B164" s="33"/>
      <c r="D164" s="140" t="s">
        <v>144</v>
      </c>
      <c r="F164" s="141" t="s">
        <v>230</v>
      </c>
      <c r="I164" s="142"/>
      <c r="L164" s="33"/>
      <c r="M164" s="143"/>
      <c r="T164" s="54"/>
      <c r="AT164" s="18" t="s">
        <v>144</v>
      </c>
      <c r="AU164" s="18" t="s">
        <v>85</v>
      </c>
    </row>
    <row r="165" spans="2:65" s="1" customFormat="1" ht="19.5">
      <c r="B165" s="33"/>
      <c r="D165" s="140" t="s">
        <v>145</v>
      </c>
      <c r="F165" s="144" t="s">
        <v>146</v>
      </c>
      <c r="I165" s="142"/>
      <c r="L165" s="33"/>
      <c r="M165" s="143"/>
      <c r="T165" s="54"/>
      <c r="AT165" s="18" t="s">
        <v>145</v>
      </c>
      <c r="AU165" s="18" t="s">
        <v>85</v>
      </c>
    </row>
    <row r="166" spans="2:65" s="1" customFormat="1" ht="16.5" customHeight="1">
      <c r="B166" s="33"/>
      <c r="C166" s="126" t="s">
        <v>185</v>
      </c>
      <c r="D166" s="126" t="s">
        <v>138</v>
      </c>
      <c r="E166" s="127" t="s">
        <v>231</v>
      </c>
      <c r="F166" s="128" t="s">
        <v>232</v>
      </c>
      <c r="G166" s="129" t="s">
        <v>212</v>
      </c>
      <c r="H166" s="130">
        <v>4</v>
      </c>
      <c r="I166" s="131"/>
      <c r="J166" s="132">
        <f>ROUND(I166*H166,2)</f>
        <v>0</v>
      </c>
      <c r="K166" s="128" t="s">
        <v>21</v>
      </c>
      <c r="L166" s="133"/>
      <c r="M166" s="134" t="s">
        <v>21</v>
      </c>
      <c r="N166" s="135" t="s">
        <v>48</v>
      </c>
      <c r="P166" s="136">
        <f>O166*H166</f>
        <v>0</v>
      </c>
      <c r="Q166" s="136">
        <v>0</v>
      </c>
      <c r="R166" s="136">
        <f>Q166*H166</f>
        <v>0</v>
      </c>
      <c r="S166" s="136">
        <v>0</v>
      </c>
      <c r="T166" s="137">
        <f>S166*H166</f>
        <v>0</v>
      </c>
      <c r="AR166" s="138" t="s">
        <v>142</v>
      </c>
      <c r="AT166" s="138" t="s">
        <v>138</v>
      </c>
      <c r="AU166" s="138" t="s">
        <v>85</v>
      </c>
      <c r="AY166" s="18" t="s">
        <v>137</v>
      </c>
      <c r="BE166" s="139">
        <f>IF(N166="základní",J166,0)</f>
        <v>0</v>
      </c>
      <c r="BF166" s="139">
        <f>IF(N166="snížená",J166,0)</f>
        <v>0</v>
      </c>
      <c r="BG166" s="139">
        <f>IF(N166="zákl. přenesená",J166,0)</f>
        <v>0</v>
      </c>
      <c r="BH166" s="139">
        <f>IF(N166="sníž. přenesená",J166,0)</f>
        <v>0</v>
      </c>
      <c r="BI166" s="139">
        <f>IF(N166="nulová",J166,0)</f>
        <v>0</v>
      </c>
      <c r="BJ166" s="18" t="s">
        <v>85</v>
      </c>
      <c r="BK166" s="139">
        <f>ROUND(I166*H166,2)</f>
        <v>0</v>
      </c>
      <c r="BL166" s="18" t="s">
        <v>143</v>
      </c>
      <c r="BM166" s="138" t="s">
        <v>233</v>
      </c>
    </row>
    <row r="167" spans="2:65" s="1" customFormat="1" ht="11.25">
      <c r="B167" s="33"/>
      <c r="D167" s="140" t="s">
        <v>144</v>
      </c>
      <c r="F167" s="141" t="s">
        <v>234</v>
      </c>
      <c r="I167" s="142"/>
      <c r="L167" s="33"/>
      <c r="M167" s="143"/>
      <c r="T167" s="54"/>
      <c r="AT167" s="18" t="s">
        <v>144</v>
      </c>
      <c r="AU167" s="18" t="s">
        <v>85</v>
      </c>
    </row>
    <row r="168" spans="2:65" s="1" customFormat="1" ht="19.5">
      <c r="B168" s="33"/>
      <c r="D168" s="140" t="s">
        <v>145</v>
      </c>
      <c r="F168" s="144" t="s">
        <v>146</v>
      </c>
      <c r="I168" s="142"/>
      <c r="L168" s="33"/>
      <c r="M168" s="143"/>
      <c r="T168" s="54"/>
      <c r="AT168" s="18" t="s">
        <v>145</v>
      </c>
      <c r="AU168" s="18" t="s">
        <v>85</v>
      </c>
    </row>
    <row r="169" spans="2:65" s="1" customFormat="1" ht="16.5" customHeight="1">
      <c r="B169" s="33"/>
      <c r="C169" s="126" t="s">
        <v>235</v>
      </c>
      <c r="D169" s="126" t="s">
        <v>138</v>
      </c>
      <c r="E169" s="127" t="s">
        <v>236</v>
      </c>
      <c r="F169" s="128" t="s">
        <v>237</v>
      </c>
      <c r="G169" s="129" t="s">
        <v>212</v>
      </c>
      <c r="H169" s="130">
        <v>4</v>
      </c>
      <c r="I169" s="131"/>
      <c r="J169" s="132">
        <f>ROUND(I169*H169,2)</f>
        <v>0</v>
      </c>
      <c r="K169" s="128" t="s">
        <v>21</v>
      </c>
      <c r="L169" s="133"/>
      <c r="M169" s="134" t="s">
        <v>21</v>
      </c>
      <c r="N169" s="135" t="s">
        <v>48</v>
      </c>
      <c r="P169" s="136">
        <f>O169*H169</f>
        <v>0</v>
      </c>
      <c r="Q169" s="136">
        <v>0</v>
      </c>
      <c r="R169" s="136">
        <f>Q169*H169</f>
        <v>0</v>
      </c>
      <c r="S169" s="136">
        <v>0</v>
      </c>
      <c r="T169" s="137">
        <f>S169*H169</f>
        <v>0</v>
      </c>
      <c r="AR169" s="138" t="s">
        <v>142</v>
      </c>
      <c r="AT169" s="138" t="s">
        <v>138</v>
      </c>
      <c r="AU169" s="138" t="s">
        <v>85</v>
      </c>
      <c r="AY169" s="18" t="s">
        <v>137</v>
      </c>
      <c r="BE169" s="139">
        <f>IF(N169="základní",J169,0)</f>
        <v>0</v>
      </c>
      <c r="BF169" s="139">
        <f>IF(N169="snížená",J169,0)</f>
        <v>0</v>
      </c>
      <c r="BG169" s="139">
        <f>IF(N169="zákl. přenesená",J169,0)</f>
        <v>0</v>
      </c>
      <c r="BH169" s="139">
        <f>IF(N169="sníž. přenesená",J169,0)</f>
        <v>0</v>
      </c>
      <c r="BI169" s="139">
        <f>IF(N169="nulová",J169,0)</f>
        <v>0</v>
      </c>
      <c r="BJ169" s="18" t="s">
        <v>85</v>
      </c>
      <c r="BK169" s="139">
        <f>ROUND(I169*H169,2)</f>
        <v>0</v>
      </c>
      <c r="BL169" s="18" t="s">
        <v>143</v>
      </c>
      <c r="BM169" s="138" t="s">
        <v>238</v>
      </c>
    </row>
    <row r="170" spans="2:65" s="1" customFormat="1" ht="11.25">
      <c r="B170" s="33"/>
      <c r="D170" s="140" t="s">
        <v>144</v>
      </c>
      <c r="F170" s="141" t="s">
        <v>239</v>
      </c>
      <c r="I170" s="142"/>
      <c r="L170" s="33"/>
      <c r="M170" s="143"/>
      <c r="T170" s="54"/>
      <c r="AT170" s="18" t="s">
        <v>144</v>
      </c>
      <c r="AU170" s="18" t="s">
        <v>85</v>
      </c>
    </row>
    <row r="171" spans="2:65" s="1" customFormat="1" ht="19.5">
      <c r="B171" s="33"/>
      <c r="D171" s="140" t="s">
        <v>145</v>
      </c>
      <c r="F171" s="144" t="s">
        <v>146</v>
      </c>
      <c r="I171" s="142"/>
      <c r="L171" s="33"/>
      <c r="M171" s="143"/>
      <c r="T171" s="54"/>
      <c r="AT171" s="18" t="s">
        <v>145</v>
      </c>
      <c r="AU171" s="18" t="s">
        <v>85</v>
      </c>
    </row>
    <row r="172" spans="2:65" s="1" customFormat="1" ht="16.5" customHeight="1">
      <c r="B172" s="33"/>
      <c r="C172" s="126" t="s">
        <v>189</v>
      </c>
      <c r="D172" s="126" t="s">
        <v>138</v>
      </c>
      <c r="E172" s="127" t="s">
        <v>240</v>
      </c>
      <c r="F172" s="128" t="s">
        <v>241</v>
      </c>
      <c r="G172" s="129" t="s">
        <v>212</v>
      </c>
      <c r="H172" s="130">
        <v>9</v>
      </c>
      <c r="I172" s="131"/>
      <c r="J172" s="132">
        <f>ROUND(I172*H172,2)</f>
        <v>0</v>
      </c>
      <c r="K172" s="128" t="s">
        <v>21</v>
      </c>
      <c r="L172" s="133"/>
      <c r="M172" s="134" t="s">
        <v>21</v>
      </c>
      <c r="N172" s="135" t="s">
        <v>48</v>
      </c>
      <c r="P172" s="136">
        <f>O172*H172</f>
        <v>0</v>
      </c>
      <c r="Q172" s="136">
        <v>0</v>
      </c>
      <c r="R172" s="136">
        <f>Q172*H172</f>
        <v>0</v>
      </c>
      <c r="S172" s="136">
        <v>0</v>
      </c>
      <c r="T172" s="137">
        <f>S172*H172</f>
        <v>0</v>
      </c>
      <c r="AR172" s="138" t="s">
        <v>142</v>
      </c>
      <c r="AT172" s="138" t="s">
        <v>138</v>
      </c>
      <c r="AU172" s="138" t="s">
        <v>85</v>
      </c>
      <c r="AY172" s="18" t="s">
        <v>137</v>
      </c>
      <c r="BE172" s="139">
        <f>IF(N172="základní",J172,0)</f>
        <v>0</v>
      </c>
      <c r="BF172" s="139">
        <f>IF(N172="snížená",J172,0)</f>
        <v>0</v>
      </c>
      <c r="BG172" s="139">
        <f>IF(N172="zákl. přenesená",J172,0)</f>
        <v>0</v>
      </c>
      <c r="BH172" s="139">
        <f>IF(N172="sníž. přenesená",J172,0)</f>
        <v>0</v>
      </c>
      <c r="BI172" s="139">
        <f>IF(N172="nulová",J172,0)</f>
        <v>0</v>
      </c>
      <c r="BJ172" s="18" t="s">
        <v>85</v>
      </c>
      <c r="BK172" s="139">
        <f>ROUND(I172*H172,2)</f>
        <v>0</v>
      </c>
      <c r="BL172" s="18" t="s">
        <v>143</v>
      </c>
      <c r="BM172" s="138" t="s">
        <v>242</v>
      </c>
    </row>
    <row r="173" spans="2:65" s="1" customFormat="1" ht="11.25">
      <c r="B173" s="33"/>
      <c r="D173" s="140" t="s">
        <v>144</v>
      </c>
      <c r="F173" s="141" t="s">
        <v>243</v>
      </c>
      <c r="I173" s="142"/>
      <c r="L173" s="33"/>
      <c r="M173" s="143"/>
      <c r="T173" s="54"/>
      <c r="AT173" s="18" t="s">
        <v>144</v>
      </c>
      <c r="AU173" s="18" t="s">
        <v>85</v>
      </c>
    </row>
    <row r="174" spans="2:65" s="1" customFormat="1" ht="19.5">
      <c r="B174" s="33"/>
      <c r="D174" s="140" t="s">
        <v>145</v>
      </c>
      <c r="F174" s="144" t="s">
        <v>146</v>
      </c>
      <c r="I174" s="142"/>
      <c r="L174" s="33"/>
      <c r="M174" s="143"/>
      <c r="T174" s="54"/>
      <c r="AT174" s="18" t="s">
        <v>145</v>
      </c>
      <c r="AU174" s="18" t="s">
        <v>85</v>
      </c>
    </row>
    <row r="175" spans="2:65" s="1" customFormat="1" ht="16.5" customHeight="1">
      <c r="B175" s="33"/>
      <c r="C175" s="126" t="s">
        <v>244</v>
      </c>
      <c r="D175" s="126" t="s">
        <v>138</v>
      </c>
      <c r="E175" s="127" t="s">
        <v>245</v>
      </c>
      <c r="F175" s="128" t="s">
        <v>246</v>
      </c>
      <c r="G175" s="129" t="s">
        <v>212</v>
      </c>
      <c r="H175" s="130">
        <v>4</v>
      </c>
      <c r="I175" s="131"/>
      <c r="J175" s="132">
        <f>ROUND(I175*H175,2)</f>
        <v>0</v>
      </c>
      <c r="K175" s="128" t="s">
        <v>21</v>
      </c>
      <c r="L175" s="133"/>
      <c r="M175" s="134" t="s">
        <v>21</v>
      </c>
      <c r="N175" s="135" t="s">
        <v>48</v>
      </c>
      <c r="P175" s="136">
        <f>O175*H175</f>
        <v>0</v>
      </c>
      <c r="Q175" s="136">
        <v>0</v>
      </c>
      <c r="R175" s="136">
        <f>Q175*H175</f>
        <v>0</v>
      </c>
      <c r="S175" s="136">
        <v>0</v>
      </c>
      <c r="T175" s="137">
        <f>S175*H175</f>
        <v>0</v>
      </c>
      <c r="AR175" s="138" t="s">
        <v>142</v>
      </c>
      <c r="AT175" s="138" t="s">
        <v>138</v>
      </c>
      <c r="AU175" s="138" t="s">
        <v>85</v>
      </c>
      <c r="AY175" s="18" t="s">
        <v>137</v>
      </c>
      <c r="BE175" s="139">
        <f>IF(N175="základní",J175,0)</f>
        <v>0</v>
      </c>
      <c r="BF175" s="139">
        <f>IF(N175="snížená",J175,0)</f>
        <v>0</v>
      </c>
      <c r="BG175" s="139">
        <f>IF(N175="zákl. přenesená",J175,0)</f>
        <v>0</v>
      </c>
      <c r="BH175" s="139">
        <f>IF(N175="sníž. přenesená",J175,0)</f>
        <v>0</v>
      </c>
      <c r="BI175" s="139">
        <f>IF(N175="nulová",J175,0)</f>
        <v>0</v>
      </c>
      <c r="BJ175" s="18" t="s">
        <v>85</v>
      </c>
      <c r="BK175" s="139">
        <f>ROUND(I175*H175,2)</f>
        <v>0</v>
      </c>
      <c r="BL175" s="18" t="s">
        <v>143</v>
      </c>
      <c r="BM175" s="138" t="s">
        <v>247</v>
      </c>
    </row>
    <row r="176" spans="2:65" s="1" customFormat="1" ht="11.25">
      <c r="B176" s="33"/>
      <c r="D176" s="140" t="s">
        <v>144</v>
      </c>
      <c r="F176" s="141" t="s">
        <v>248</v>
      </c>
      <c r="I176" s="142"/>
      <c r="L176" s="33"/>
      <c r="M176" s="143"/>
      <c r="T176" s="54"/>
      <c r="AT176" s="18" t="s">
        <v>144</v>
      </c>
      <c r="AU176" s="18" t="s">
        <v>85</v>
      </c>
    </row>
    <row r="177" spans="2:65" s="1" customFormat="1" ht="19.5">
      <c r="B177" s="33"/>
      <c r="D177" s="140" t="s">
        <v>145</v>
      </c>
      <c r="F177" s="144" t="s">
        <v>146</v>
      </c>
      <c r="I177" s="142"/>
      <c r="L177" s="33"/>
      <c r="M177" s="143"/>
      <c r="T177" s="54"/>
      <c r="AT177" s="18" t="s">
        <v>145</v>
      </c>
      <c r="AU177" s="18" t="s">
        <v>85</v>
      </c>
    </row>
    <row r="178" spans="2:65" s="1" customFormat="1" ht="16.5" customHeight="1">
      <c r="B178" s="33"/>
      <c r="C178" s="126" t="s">
        <v>192</v>
      </c>
      <c r="D178" s="126" t="s">
        <v>138</v>
      </c>
      <c r="E178" s="127" t="s">
        <v>249</v>
      </c>
      <c r="F178" s="128" t="s">
        <v>250</v>
      </c>
      <c r="G178" s="129" t="s">
        <v>212</v>
      </c>
      <c r="H178" s="130">
        <v>5</v>
      </c>
      <c r="I178" s="131"/>
      <c r="J178" s="132">
        <f>ROUND(I178*H178,2)</f>
        <v>0</v>
      </c>
      <c r="K178" s="128" t="s">
        <v>21</v>
      </c>
      <c r="L178" s="133"/>
      <c r="M178" s="134" t="s">
        <v>21</v>
      </c>
      <c r="N178" s="135" t="s">
        <v>48</v>
      </c>
      <c r="P178" s="136">
        <f>O178*H178</f>
        <v>0</v>
      </c>
      <c r="Q178" s="136">
        <v>0</v>
      </c>
      <c r="R178" s="136">
        <f>Q178*H178</f>
        <v>0</v>
      </c>
      <c r="S178" s="136">
        <v>0</v>
      </c>
      <c r="T178" s="137">
        <f>S178*H178</f>
        <v>0</v>
      </c>
      <c r="AR178" s="138" t="s">
        <v>142</v>
      </c>
      <c r="AT178" s="138" t="s">
        <v>138</v>
      </c>
      <c r="AU178" s="138" t="s">
        <v>85</v>
      </c>
      <c r="AY178" s="18" t="s">
        <v>137</v>
      </c>
      <c r="BE178" s="139">
        <f>IF(N178="základní",J178,0)</f>
        <v>0</v>
      </c>
      <c r="BF178" s="139">
        <f>IF(N178="snížená",J178,0)</f>
        <v>0</v>
      </c>
      <c r="BG178" s="139">
        <f>IF(N178="zákl. přenesená",J178,0)</f>
        <v>0</v>
      </c>
      <c r="BH178" s="139">
        <f>IF(N178="sníž. přenesená",J178,0)</f>
        <v>0</v>
      </c>
      <c r="BI178" s="139">
        <f>IF(N178="nulová",J178,0)</f>
        <v>0</v>
      </c>
      <c r="BJ178" s="18" t="s">
        <v>85</v>
      </c>
      <c r="BK178" s="139">
        <f>ROUND(I178*H178,2)</f>
        <v>0</v>
      </c>
      <c r="BL178" s="18" t="s">
        <v>143</v>
      </c>
      <c r="BM178" s="138" t="s">
        <v>251</v>
      </c>
    </row>
    <row r="179" spans="2:65" s="1" customFormat="1" ht="11.25">
      <c r="B179" s="33"/>
      <c r="D179" s="140" t="s">
        <v>144</v>
      </c>
      <c r="F179" s="141" t="s">
        <v>252</v>
      </c>
      <c r="I179" s="142"/>
      <c r="L179" s="33"/>
      <c r="M179" s="143"/>
      <c r="T179" s="54"/>
      <c r="AT179" s="18" t="s">
        <v>144</v>
      </c>
      <c r="AU179" s="18" t="s">
        <v>85</v>
      </c>
    </row>
    <row r="180" spans="2:65" s="1" customFormat="1" ht="19.5">
      <c r="B180" s="33"/>
      <c r="D180" s="140" t="s">
        <v>145</v>
      </c>
      <c r="F180" s="144" t="s">
        <v>146</v>
      </c>
      <c r="I180" s="142"/>
      <c r="L180" s="33"/>
      <c r="M180" s="143"/>
      <c r="T180" s="54"/>
      <c r="AT180" s="18" t="s">
        <v>145</v>
      </c>
      <c r="AU180" s="18" t="s">
        <v>85</v>
      </c>
    </row>
    <row r="181" spans="2:65" s="1" customFormat="1" ht="16.5" customHeight="1">
      <c r="B181" s="33"/>
      <c r="C181" s="126" t="s">
        <v>253</v>
      </c>
      <c r="D181" s="126" t="s">
        <v>138</v>
      </c>
      <c r="E181" s="127" t="s">
        <v>254</v>
      </c>
      <c r="F181" s="128" t="s">
        <v>255</v>
      </c>
      <c r="G181" s="129" t="s">
        <v>212</v>
      </c>
      <c r="H181" s="130">
        <v>40</v>
      </c>
      <c r="I181" s="131"/>
      <c r="J181" s="132">
        <f>ROUND(I181*H181,2)</f>
        <v>0</v>
      </c>
      <c r="K181" s="128" t="s">
        <v>21</v>
      </c>
      <c r="L181" s="133"/>
      <c r="M181" s="134" t="s">
        <v>21</v>
      </c>
      <c r="N181" s="135" t="s">
        <v>48</v>
      </c>
      <c r="P181" s="136">
        <f>O181*H181</f>
        <v>0</v>
      </c>
      <c r="Q181" s="136">
        <v>0</v>
      </c>
      <c r="R181" s="136">
        <f>Q181*H181</f>
        <v>0</v>
      </c>
      <c r="S181" s="136">
        <v>0</v>
      </c>
      <c r="T181" s="137">
        <f>S181*H181</f>
        <v>0</v>
      </c>
      <c r="AR181" s="138" t="s">
        <v>142</v>
      </c>
      <c r="AT181" s="138" t="s">
        <v>138</v>
      </c>
      <c r="AU181" s="138" t="s">
        <v>85</v>
      </c>
      <c r="AY181" s="18" t="s">
        <v>137</v>
      </c>
      <c r="BE181" s="139">
        <f>IF(N181="základní",J181,0)</f>
        <v>0</v>
      </c>
      <c r="BF181" s="139">
        <f>IF(N181="snížená",J181,0)</f>
        <v>0</v>
      </c>
      <c r="BG181" s="139">
        <f>IF(N181="zákl. přenesená",J181,0)</f>
        <v>0</v>
      </c>
      <c r="BH181" s="139">
        <f>IF(N181="sníž. přenesená",J181,0)</f>
        <v>0</v>
      </c>
      <c r="BI181" s="139">
        <f>IF(N181="nulová",J181,0)</f>
        <v>0</v>
      </c>
      <c r="BJ181" s="18" t="s">
        <v>85</v>
      </c>
      <c r="BK181" s="139">
        <f>ROUND(I181*H181,2)</f>
        <v>0</v>
      </c>
      <c r="BL181" s="18" t="s">
        <v>143</v>
      </c>
      <c r="BM181" s="138" t="s">
        <v>256</v>
      </c>
    </row>
    <row r="182" spans="2:65" s="1" customFormat="1" ht="11.25">
      <c r="B182" s="33"/>
      <c r="D182" s="140" t="s">
        <v>144</v>
      </c>
      <c r="F182" s="141" t="s">
        <v>257</v>
      </c>
      <c r="I182" s="142"/>
      <c r="L182" s="33"/>
      <c r="M182" s="143"/>
      <c r="T182" s="54"/>
      <c r="AT182" s="18" t="s">
        <v>144</v>
      </c>
      <c r="AU182" s="18" t="s">
        <v>85</v>
      </c>
    </row>
    <row r="183" spans="2:65" s="1" customFormat="1" ht="19.5">
      <c r="B183" s="33"/>
      <c r="D183" s="140" t="s">
        <v>145</v>
      </c>
      <c r="F183" s="144" t="s">
        <v>146</v>
      </c>
      <c r="I183" s="142"/>
      <c r="L183" s="33"/>
      <c r="M183" s="143"/>
      <c r="T183" s="54"/>
      <c r="AT183" s="18" t="s">
        <v>145</v>
      </c>
      <c r="AU183" s="18" t="s">
        <v>85</v>
      </c>
    </row>
    <row r="184" spans="2:65" s="1" customFormat="1" ht="16.5" customHeight="1">
      <c r="B184" s="33"/>
      <c r="C184" s="145" t="s">
        <v>197</v>
      </c>
      <c r="D184" s="145" t="s">
        <v>153</v>
      </c>
      <c r="E184" s="146" t="s">
        <v>258</v>
      </c>
      <c r="F184" s="147" t="s">
        <v>259</v>
      </c>
      <c r="G184" s="148" t="s">
        <v>156</v>
      </c>
      <c r="H184" s="149">
        <v>1</v>
      </c>
      <c r="I184" s="150"/>
      <c r="J184" s="151">
        <f>ROUND(I184*H184,2)</f>
        <v>0</v>
      </c>
      <c r="K184" s="147" t="s">
        <v>21</v>
      </c>
      <c r="L184" s="33"/>
      <c r="M184" s="152" t="s">
        <v>21</v>
      </c>
      <c r="N184" s="153" t="s">
        <v>48</v>
      </c>
      <c r="P184" s="136">
        <f>O184*H184</f>
        <v>0</v>
      </c>
      <c r="Q184" s="136">
        <v>0</v>
      </c>
      <c r="R184" s="136">
        <f>Q184*H184</f>
        <v>0</v>
      </c>
      <c r="S184" s="136">
        <v>0</v>
      </c>
      <c r="T184" s="137">
        <f>S184*H184</f>
        <v>0</v>
      </c>
      <c r="AR184" s="138" t="s">
        <v>143</v>
      </c>
      <c r="AT184" s="138" t="s">
        <v>153</v>
      </c>
      <c r="AU184" s="138" t="s">
        <v>85</v>
      </c>
      <c r="AY184" s="18" t="s">
        <v>137</v>
      </c>
      <c r="BE184" s="139">
        <f>IF(N184="základní",J184,0)</f>
        <v>0</v>
      </c>
      <c r="BF184" s="139">
        <f>IF(N184="snížená",J184,0)</f>
        <v>0</v>
      </c>
      <c r="BG184" s="139">
        <f>IF(N184="zákl. přenesená",J184,0)</f>
        <v>0</v>
      </c>
      <c r="BH184" s="139">
        <f>IF(N184="sníž. přenesená",J184,0)</f>
        <v>0</v>
      </c>
      <c r="BI184" s="139">
        <f>IF(N184="nulová",J184,0)</f>
        <v>0</v>
      </c>
      <c r="BJ184" s="18" t="s">
        <v>85</v>
      </c>
      <c r="BK184" s="139">
        <f>ROUND(I184*H184,2)</f>
        <v>0</v>
      </c>
      <c r="BL184" s="18" t="s">
        <v>143</v>
      </c>
      <c r="BM184" s="138" t="s">
        <v>260</v>
      </c>
    </row>
    <row r="185" spans="2:65" s="1" customFormat="1" ht="11.25">
      <c r="B185" s="33"/>
      <c r="D185" s="140" t="s">
        <v>144</v>
      </c>
      <c r="F185" s="141" t="s">
        <v>259</v>
      </c>
      <c r="I185" s="142"/>
      <c r="L185" s="33"/>
      <c r="M185" s="143"/>
      <c r="T185" s="54"/>
      <c r="AT185" s="18" t="s">
        <v>144</v>
      </c>
      <c r="AU185" s="18" t="s">
        <v>85</v>
      </c>
    </row>
    <row r="186" spans="2:65" s="1" customFormat="1" ht="19.5">
      <c r="B186" s="33"/>
      <c r="D186" s="140" t="s">
        <v>145</v>
      </c>
      <c r="F186" s="144" t="s">
        <v>146</v>
      </c>
      <c r="I186" s="142"/>
      <c r="L186" s="33"/>
      <c r="M186" s="143"/>
      <c r="T186" s="54"/>
      <c r="AT186" s="18" t="s">
        <v>145</v>
      </c>
      <c r="AU186" s="18" t="s">
        <v>85</v>
      </c>
    </row>
    <row r="187" spans="2:65" s="1" customFormat="1" ht="16.5" customHeight="1">
      <c r="B187" s="33"/>
      <c r="C187" s="145" t="s">
        <v>261</v>
      </c>
      <c r="D187" s="145" t="s">
        <v>153</v>
      </c>
      <c r="E187" s="146" t="s">
        <v>262</v>
      </c>
      <c r="F187" s="147" t="s">
        <v>263</v>
      </c>
      <c r="G187" s="148" t="s">
        <v>156</v>
      </c>
      <c r="H187" s="149">
        <v>1</v>
      </c>
      <c r="I187" s="150"/>
      <c r="J187" s="151">
        <f>ROUND(I187*H187,2)</f>
        <v>0</v>
      </c>
      <c r="K187" s="147" t="s">
        <v>21</v>
      </c>
      <c r="L187" s="33"/>
      <c r="M187" s="152" t="s">
        <v>21</v>
      </c>
      <c r="N187" s="153" t="s">
        <v>48</v>
      </c>
      <c r="P187" s="136">
        <f>O187*H187</f>
        <v>0</v>
      </c>
      <c r="Q187" s="136">
        <v>0</v>
      </c>
      <c r="R187" s="136">
        <f>Q187*H187</f>
        <v>0</v>
      </c>
      <c r="S187" s="136">
        <v>0</v>
      </c>
      <c r="T187" s="137">
        <f>S187*H187</f>
        <v>0</v>
      </c>
      <c r="AR187" s="138" t="s">
        <v>143</v>
      </c>
      <c r="AT187" s="138" t="s">
        <v>153</v>
      </c>
      <c r="AU187" s="138" t="s">
        <v>85</v>
      </c>
      <c r="AY187" s="18" t="s">
        <v>137</v>
      </c>
      <c r="BE187" s="139">
        <f>IF(N187="základní",J187,0)</f>
        <v>0</v>
      </c>
      <c r="BF187" s="139">
        <f>IF(N187="snížená",J187,0)</f>
        <v>0</v>
      </c>
      <c r="BG187" s="139">
        <f>IF(N187="zákl. přenesená",J187,0)</f>
        <v>0</v>
      </c>
      <c r="BH187" s="139">
        <f>IF(N187="sníž. přenesená",J187,0)</f>
        <v>0</v>
      </c>
      <c r="BI187" s="139">
        <f>IF(N187="nulová",J187,0)</f>
        <v>0</v>
      </c>
      <c r="BJ187" s="18" t="s">
        <v>85</v>
      </c>
      <c r="BK187" s="139">
        <f>ROUND(I187*H187,2)</f>
        <v>0</v>
      </c>
      <c r="BL187" s="18" t="s">
        <v>143</v>
      </c>
      <c r="BM187" s="138" t="s">
        <v>264</v>
      </c>
    </row>
    <row r="188" spans="2:65" s="1" customFormat="1" ht="11.25">
      <c r="B188" s="33"/>
      <c r="D188" s="140" t="s">
        <v>144</v>
      </c>
      <c r="F188" s="141" t="s">
        <v>265</v>
      </c>
      <c r="I188" s="142"/>
      <c r="L188" s="33"/>
      <c r="M188" s="143"/>
      <c r="T188" s="54"/>
      <c r="AT188" s="18" t="s">
        <v>144</v>
      </c>
      <c r="AU188" s="18" t="s">
        <v>85</v>
      </c>
    </row>
    <row r="189" spans="2:65" s="1" customFormat="1" ht="19.5">
      <c r="B189" s="33"/>
      <c r="D189" s="140" t="s">
        <v>145</v>
      </c>
      <c r="F189" s="144" t="s">
        <v>146</v>
      </c>
      <c r="I189" s="142"/>
      <c r="L189" s="33"/>
      <c r="M189" s="143"/>
      <c r="T189" s="54"/>
      <c r="AT189" s="18" t="s">
        <v>145</v>
      </c>
      <c r="AU189" s="18" t="s">
        <v>85</v>
      </c>
    </row>
    <row r="190" spans="2:65" s="1" customFormat="1" ht="16.5" customHeight="1">
      <c r="B190" s="33"/>
      <c r="C190" s="145" t="s">
        <v>201</v>
      </c>
      <c r="D190" s="145" t="s">
        <v>153</v>
      </c>
      <c r="E190" s="146" t="s">
        <v>266</v>
      </c>
      <c r="F190" s="147" t="s">
        <v>267</v>
      </c>
      <c r="G190" s="148" t="s">
        <v>156</v>
      </c>
      <c r="H190" s="149">
        <v>1</v>
      </c>
      <c r="I190" s="150"/>
      <c r="J190" s="151">
        <f>ROUND(I190*H190,2)</f>
        <v>0</v>
      </c>
      <c r="K190" s="147" t="s">
        <v>21</v>
      </c>
      <c r="L190" s="33"/>
      <c r="M190" s="152" t="s">
        <v>21</v>
      </c>
      <c r="N190" s="153" t="s">
        <v>48</v>
      </c>
      <c r="P190" s="136">
        <f>O190*H190</f>
        <v>0</v>
      </c>
      <c r="Q190" s="136">
        <v>0</v>
      </c>
      <c r="R190" s="136">
        <f>Q190*H190</f>
        <v>0</v>
      </c>
      <c r="S190" s="136">
        <v>0</v>
      </c>
      <c r="T190" s="137">
        <f>S190*H190</f>
        <v>0</v>
      </c>
      <c r="AR190" s="138" t="s">
        <v>143</v>
      </c>
      <c r="AT190" s="138" t="s">
        <v>153</v>
      </c>
      <c r="AU190" s="138" t="s">
        <v>85</v>
      </c>
      <c r="AY190" s="18" t="s">
        <v>137</v>
      </c>
      <c r="BE190" s="139">
        <f>IF(N190="základní",J190,0)</f>
        <v>0</v>
      </c>
      <c r="BF190" s="139">
        <f>IF(N190="snížená",J190,0)</f>
        <v>0</v>
      </c>
      <c r="BG190" s="139">
        <f>IF(N190="zákl. přenesená",J190,0)</f>
        <v>0</v>
      </c>
      <c r="BH190" s="139">
        <f>IF(N190="sníž. přenesená",J190,0)</f>
        <v>0</v>
      </c>
      <c r="BI190" s="139">
        <f>IF(N190="nulová",J190,0)</f>
        <v>0</v>
      </c>
      <c r="BJ190" s="18" t="s">
        <v>85</v>
      </c>
      <c r="BK190" s="139">
        <f>ROUND(I190*H190,2)</f>
        <v>0</v>
      </c>
      <c r="BL190" s="18" t="s">
        <v>143</v>
      </c>
      <c r="BM190" s="138" t="s">
        <v>268</v>
      </c>
    </row>
    <row r="191" spans="2:65" s="1" customFormat="1" ht="11.25">
      <c r="B191" s="33"/>
      <c r="D191" s="140" t="s">
        <v>144</v>
      </c>
      <c r="F191" s="141" t="s">
        <v>267</v>
      </c>
      <c r="I191" s="142"/>
      <c r="L191" s="33"/>
      <c r="M191" s="143"/>
      <c r="T191" s="54"/>
      <c r="AT191" s="18" t="s">
        <v>144</v>
      </c>
      <c r="AU191" s="18" t="s">
        <v>85</v>
      </c>
    </row>
    <row r="192" spans="2:65" s="1" customFormat="1" ht="19.5">
      <c r="B192" s="33"/>
      <c r="D192" s="140" t="s">
        <v>145</v>
      </c>
      <c r="F192" s="144" t="s">
        <v>146</v>
      </c>
      <c r="I192" s="142"/>
      <c r="L192" s="33"/>
      <c r="M192" s="143"/>
      <c r="T192" s="54"/>
      <c r="AT192" s="18" t="s">
        <v>145</v>
      </c>
      <c r="AU192" s="18" t="s">
        <v>85</v>
      </c>
    </row>
    <row r="193" spans="2:65" s="1" customFormat="1" ht="16.5" customHeight="1">
      <c r="B193" s="33"/>
      <c r="C193" s="145" t="s">
        <v>269</v>
      </c>
      <c r="D193" s="145" t="s">
        <v>153</v>
      </c>
      <c r="E193" s="146" t="s">
        <v>270</v>
      </c>
      <c r="F193" s="147" t="s">
        <v>271</v>
      </c>
      <c r="G193" s="148" t="s">
        <v>156</v>
      </c>
      <c r="H193" s="149">
        <v>1</v>
      </c>
      <c r="I193" s="150"/>
      <c r="J193" s="151">
        <f>ROUND(I193*H193,2)</f>
        <v>0</v>
      </c>
      <c r="K193" s="147" t="s">
        <v>21</v>
      </c>
      <c r="L193" s="33"/>
      <c r="M193" s="152" t="s">
        <v>21</v>
      </c>
      <c r="N193" s="153" t="s">
        <v>48</v>
      </c>
      <c r="P193" s="136">
        <f>O193*H193</f>
        <v>0</v>
      </c>
      <c r="Q193" s="136">
        <v>0</v>
      </c>
      <c r="R193" s="136">
        <f>Q193*H193</f>
        <v>0</v>
      </c>
      <c r="S193" s="136">
        <v>0</v>
      </c>
      <c r="T193" s="137">
        <f>S193*H193</f>
        <v>0</v>
      </c>
      <c r="AR193" s="138" t="s">
        <v>143</v>
      </c>
      <c r="AT193" s="138" t="s">
        <v>153</v>
      </c>
      <c r="AU193" s="138" t="s">
        <v>85</v>
      </c>
      <c r="AY193" s="18" t="s">
        <v>137</v>
      </c>
      <c r="BE193" s="139">
        <f>IF(N193="základní",J193,0)</f>
        <v>0</v>
      </c>
      <c r="BF193" s="139">
        <f>IF(N193="snížená",J193,0)</f>
        <v>0</v>
      </c>
      <c r="BG193" s="139">
        <f>IF(N193="zákl. přenesená",J193,0)</f>
        <v>0</v>
      </c>
      <c r="BH193" s="139">
        <f>IF(N193="sníž. přenesená",J193,0)</f>
        <v>0</v>
      </c>
      <c r="BI193" s="139">
        <f>IF(N193="nulová",J193,0)</f>
        <v>0</v>
      </c>
      <c r="BJ193" s="18" t="s">
        <v>85</v>
      </c>
      <c r="BK193" s="139">
        <f>ROUND(I193*H193,2)</f>
        <v>0</v>
      </c>
      <c r="BL193" s="18" t="s">
        <v>143</v>
      </c>
      <c r="BM193" s="138" t="s">
        <v>272</v>
      </c>
    </row>
    <row r="194" spans="2:65" s="1" customFormat="1" ht="11.25">
      <c r="B194" s="33"/>
      <c r="D194" s="140" t="s">
        <v>144</v>
      </c>
      <c r="F194" s="141" t="s">
        <v>271</v>
      </c>
      <c r="I194" s="142"/>
      <c r="L194" s="33"/>
      <c r="M194" s="143"/>
      <c r="T194" s="54"/>
      <c r="AT194" s="18" t="s">
        <v>144</v>
      </c>
      <c r="AU194" s="18" t="s">
        <v>85</v>
      </c>
    </row>
    <row r="195" spans="2:65" s="1" customFormat="1" ht="19.5">
      <c r="B195" s="33"/>
      <c r="D195" s="140" t="s">
        <v>145</v>
      </c>
      <c r="F195" s="144" t="s">
        <v>146</v>
      </c>
      <c r="I195" s="142"/>
      <c r="L195" s="33"/>
      <c r="M195" s="143"/>
      <c r="T195" s="54"/>
      <c r="AT195" s="18" t="s">
        <v>145</v>
      </c>
      <c r="AU195" s="18" t="s">
        <v>85</v>
      </c>
    </row>
    <row r="196" spans="2:65" s="1" customFormat="1" ht="16.5" customHeight="1">
      <c r="B196" s="33"/>
      <c r="C196" s="145" t="s">
        <v>205</v>
      </c>
      <c r="D196" s="145" t="s">
        <v>153</v>
      </c>
      <c r="E196" s="146" t="s">
        <v>273</v>
      </c>
      <c r="F196" s="147" t="s">
        <v>274</v>
      </c>
      <c r="G196" s="148" t="s">
        <v>275</v>
      </c>
      <c r="H196" s="149">
        <v>1000</v>
      </c>
      <c r="I196" s="150"/>
      <c r="J196" s="151">
        <f>ROUND(I196*H196,2)</f>
        <v>0</v>
      </c>
      <c r="K196" s="147" t="s">
        <v>21</v>
      </c>
      <c r="L196" s="33"/>
      <c r="M196" s="152" t="s">
        <v>21</v>
      </c>
      <c r="N196" s="153" t="s">
        <v>48</v>
      </c>
      <c r="P196" s="136">
        <f>O196*H196</f>
        <v>0</v>
      </c>
      <c r="Q196" s="136">
        <v>0</v>
      </c>
      <c r="R196" s="136">
        <f>Q196*H196</f>
        <v>0</v>
      </c>
      <c r="S196" s="136">
        <v>0</v>
      </c>
      <c r="T196" s="137">
        <f>S196*H196</f>
        <v>0</v>
      </c>
      <c r="AR196" s="138" t="s">
        <v>143</v>
      </c>
      <c r="AT196" s="138" t="s">
        <v>153</v>
      </c>
      <c r="AU196" s="138" t="s">
        <v>85</v>
      </c>
      <c r="AY196" s="18" t="s">
        <v>137</v>
      </c>
      <c r="BE196" s="139">
        <f>IF(N196="základní",J196,0)</f>
        <v>0</v>
      </c>
      <c r="BF196" s="139">
        <f>IF(N196="snížená",J196,0)</f>
        <v>0</v>
      </c>
      <c r="BG196" s="139">
        <f>IF(N196="zákl. přenesená",J196,0)</f>
        <v>0</v>
      </c>
      <c r="BH196" s="139">
        <f>IF(N196="sníž. přenesená",J196,0)</f>
        <v>0</v>
      </c>
      <c r="BI196" s="139">
        <f>IF(N196="nulová",J196,0)</f>
        <v>0</v>
      </c>
      <c r="BJ196" s="18" t="s">
        <v>85</v>
      </c>
      <c r="BK196" s="139">
        <f>ROUND(I196*H196,2)</f>
        <v>0</v>
      </c>
      <c r="BL196" s="18" t="s">
        <v>143</v>
      </c>
      <c r="BM196" s="138" t="s">
        <v>276</v>
      </c>
    </row>
    <row r="197" spans="2:65" s="1" customFormat="1" ht="11.25">
      <c r="B197" s="33"/>
      <c r="D197" s="140" t="s">
        <v>144</v>
      </c>
      <c r="F197" s="141" t="s">
        <v>277</v>
      </c>
      <c r="I197" s="142"/>
      <c r="L197" s="33"/>
      <c r="M197" s="143"/>
      <c r="T197" s="54"/>
      <c r="AT197" s="18" t="s">
        <v>144</v>
      </c>
      <c r="AU197" s="18" t="s">
        <v>85</v>
      </c>
    </row>
    <row r="198" spans="2:65" s="1" customFormat="1" ht="19.5">
      <c r="B198" s="33"/>
      <c r="D198" s="140" t="s">
        <v>145</v>
      </c>
      <c r="F198" s="144" t="s">
        <v>146</v>
      </c>
      <c r="I198" s="142"/>
      <c r="L198" s="33"/>
      <c r="M198" s="143"/>
      <c r="T198" s="54"/>
      <c r="AT198" s="18" t="s">
        <v>145</v>
      </c>
      <c r="AU198" s="18" t="s">
        <v>85</v>
      </c>
    </row>
    <row r="199" spans="2:65" s="12" customFormat="1" ht="11.25">
      <c r="B199" s="154"/>
      <c r="D199" s="140" t="s">
        <v>278</v>
      </c>
      <c r="E199" s="155" t="s">
        <v>21</v>
      </c>
      <c r="F199" s="156" t="s">
        <v>279</v>
      </c>
      <c r="H199" s="157">
        <v>1000</v>
      </c>
      <c r="I199" s="158"/>
      <c r="L199" s="154"/>
      <c r="M199" s="159"/>
      <c r="T199" s="160"/>
      <c r="AT199" s="155" t="s">
        <v>278</v>
      </c>
      <c r="AU199" s="155" t="s">
        <v>85</v>
      </c>
      <c r="AV199" s="12" t="s">
        <v>87</v>
      </c>
      <c r="AW199" s="12" t="s">
        <v>38</v>
      </c>
      <c r="AX199" s="12" t="s">
        <v>77</v>
      </c>
      <c r="AY199" s="155" t="s">
        <v>137</v>
      </c>
    </row>
    <row r="200" spans="2:65" s="13" customFormat="1" ht="11.25">
      <c r="B200" s="161"/>
      <c r="D200" s="140" t="s">
        <v>278</v>
      </c>
      <c r="E200" s="162" t="s">
        <v>21</v>
      </c>
      <c r="F200" s="163" t="s">
        <v>280</v>
      </c>
      <c r="H200" s="164">
        <v>1000</v>
      </c>
      <c r="I200" s="165"/>
      <c r="L200" s="161"/>
      <c r="M200" s="166"/>
      <c r="T200" s="167"/>
      <c r="AT200" s="162" t="s">
        <v>278</v>
      </c>
      <c r="AU200" s="162" t="s">
        <v>85</v>
      </c>
      <c r="AV200" s="13" t="s">
        <v>143</v>
      </c>
      <c r="AW200" s="13" t="s">
        <v>38</v>
      </c>
      <c r="AX200" s="13" t="s">
        <v>85</v>
      </c>
      <c r="AY200" s="162" t="s">
        <v>137</v>
      </c>
    </row>
    <row r="201" spans="2:65" s="1" customFormat="1" ht="16.5" customHeight="1">
      <c r="B201" s="33"/>
      <c r="C201" s="145" t="s">
        <v>281</v>
      </c>
      <c r="D201" s="145" t="s">
        <v>153</v>
      </c>
      <c r="E201" s="146" t="s">
        <v>282</v>
      </c>
      <c r="F201" s="147" t="s">
        <v>283</v>
      </c>
      <c r="G201" s="148" t="s">
        <v>156</v>
      </c>
      <c r="H201" s="149">
        <v>1</v>
      </c>
      <c r="I201" s="150"/>
      <c r="J201" s="151">
        <f>ROUND(I201*H201,2)</f>
        <v>0</v>
      </c>
      <c r="K201" s="147" t="s">
        <v>21</v>
      </c>
      <c r="L201" s="33"/>
      <c r="M201" s="152" t="s">
        <v>21</v>
      </c>
      <c r="N201" s="153" t="s">
        <v>48</v>
      </c>
      <c r="P201" s="136">
        <f>O201*H201</f>
        <v>0</v>
      </c>
      <c r="Q201" s="136">
        <v>0</v>
      </c>
      <c r="R201" s="136">
        <f>Q201*H201</f>
        <v>0</v>
      </c>
      <c r="S201" s="136">
        <v>0</v>
      </c>
      <c r="T201" s="137">
        <f>S201*H201</f>
        <v>0</v>
      </c>
      <c r="AR201" s="138" t="s">
        <v>143</v>
      </c>
      <c r="AT201" s="138" t="s">
        <v>153</v>
      </c>
      <c r="AU201" s="138" t="s">
        <v>85</v>
      </c>
      <c r="AY201" s="18" t="s">
        <v>137</v>
      </c>
      <c r="BE201" s="139">
        <f>IF(N201="základní",J201,0)</f>
        <v>0</v>
      </c>
      <c r="BF201" s="139">
        <f>IF(N201="snížená",J201,0)</f>
        <v>0</v>
      </c>
      <c r="BG201" s="139">
        <f>IF(N201="zákl. přenesená",J201,0)</f>
        <v>0</v>
      </c>
      <c r="BH201" s="139">
        <f>IF(N201="sníž. přenesená",J201,0)</f>
        <v>0</v>
      </c>
      <c r="BI201" s="139">
        <f>IF(N201="nulová",J201,0)</f>
        <v>0</v>
      </c>
      <c r="BJ201" s="18" t="s">
        <v>85</v>
      </c>
      <c r="BK201" s="139">
        <f>ROUND(I201*H201,2)</f>
        <v>0</v>
      </c>
      <c r="BL201" s="18" t="s">
        <v>143</v>
      </c>
      <c r="BM201" s="138" t="s">
        <v>284</v>
      </c>
    </row>
    <row r="202" spans="2:65" s="1" customFormat="1" ht="11.25">
      <c r="B202" s="33"/>
      <c r="D202" s="140" t="s">
        <v>144</v>
      </c>
      <c r="F202" s="141" t="s">
        <v>285</v>
      </c>
      <c r="I202" s="142"/>
      <c r="L202" s="33"/>
      <c r="M202" s="143"/>
      <c r="T202" s="54"/>
      <c r="AT202" s="18" t="s">
        <v>144</v>
      </c>
      <c r="AU202" s="18" t="s">
        <v>85</v>
      </c>
    </row>
    <row r="203" spans="2:65" s="1" customFormat="1" ht="19.5">
      <c r="B203" s="33"/>
      <c r="D203" s="140" t="s">
        <v>145</v>
      </c>
      <c r="F203" s="144" t="s">
        <v>146</v>
      </c>
      <c r="I203" s="142"/>
      <c r="L203" s="33"/>
      <c r="M203" s="143"/>
      <c r="T203" s="54"/>
      <c r="AT203" s="18" t="s">
        <v>145</v>
      </c>
      <c r="AU203" s="18" t="s">
        <v>85</v>
      </c>
    </row>
    <row r="204" spans="2:65" s="11" customFormat="1" ht="25.9" customHeight="1">
      <c r="B204" s="116"/>
      <c r="D204" s="117" t="s">
        <v>76</v>
      </c>
      <c r="E204" s="118" t="s">
        <v>286</v>
      </c>
      <c r="F204" s="118" t="s">
        <v>287</v>
      </c>
      <c r="I204" s="119"/>
      <c r="J204" s="120">
        <f>BK204</f>
        <v>0</v>
      </c>
      <c r="L204" s="116"/>
      <c r="M204" s="121"/>
      <c r="P204" s="122">
        <f>SUM(P205:P236)</f>
        <v>0</v>
      </c>
      <c r="R204" s="122">
        <f>SUM(R205:R236)</f>
        <v>0</v>
      </c>
      <c r="T204" s="123">
        <f>SUM(T205:T236)</f>
        <v>0</v>
      </c>
      <c r="AR204" s="117" t="s">
        <v>85</v>
      </c>
      <c r="AT204" s="124" t="s">
        <v>76</v>
      </c>
      <c r="AU204" s="124" t="s">
        <v>77</v>
      </c>
      <c r="AY204" s="117" t="s">
        <v>137</v>
      </c>
      <c r="BK204" s="125">
        <f>SUM(BK205:BK236)</f>
        <v>0</v>
      </c>
    </row>
    <row r="205" spans="2:65" s="1" customFormat="1" ht="16.5" customHeight="1">
      <c r="B205" s="33"/>
      <c r="C205" s="126" t="s">
        <v>208</v>
      </c>
      <c r="D205" s="126" t="s">
        <v>138</v>
      </c>
      <c r="E205" s="127" t="s">
        <v>288</v>
      </c>
      <c r="F205" s="128" t="s">
        <v>289</v>
      </c>
      <c r="G205" s="129" t="s">
        <v>228</v>
      </c>
      <c r="H205" s="130">
        <v>28.55</v>
      </c>
      <c r="I205" s="131"/>
      <c r="J205" s="132">
        <f>ROUND(I205*H205,2)</f>
        <v>0</v>
      </c>
      <c r="K205" s="128" t="s">
        <v>21</v>
      </c>
      <c r="L205" s="133"/>
      <c r="M205" s="134" t="s">
        <v>21</v>
      </c>
      <c r="N205" s="135" t="s">
        <v>48</v>
      </c>
      <c r="P205" s="136">
        <f>O205*H205</f>
        <v>0</v>
      </c>
      <c r="Q205" s="136">
        <v>0</v>
      </c>
      <c r="R205" s="136">
        <f>Q205*H205</f>
        <v>0</v>
      </c>
      <c r="S205" s="136">
        <v>0</v>
      </c>
      <c r="T205" s="137">
        <f>S205*H205</f>
        <v>0</v>
      </c>
      <c r="AR205" s="138" t="s">
        <v>142</v>
      </c>
      <c r="AT205" s="138" t="s">
        <v>138</v>
      </c>
      <c r="AU205" s="138" t="s">
        <v>85</v>
      </c>
      <c r="AY205" s="18" t="s">
        <v>137</v>
      </c>
      <c r="BE205" s="139">
        <f>IF(N205="základní",J205,0)</f>
        <v>0</v>
      </c>
      <c r="BF205" s="139">
        <f>IF(N205="snížená",J205,0)</f>
        <v>0</v>
      </c>
      <c r="BG205" s="139">
        <f>IF(N205="zákl. přenesená",J205,0)</f>
        <v>0</v>
      </c>
      <c r="BH205" s="139">
        <f>IF(N205="sníž. přenesená",J205,0)</f>
        <v>0</v>
      </c>
      <c r="BI205" s="139">
        <f>IF(N205="nulová",J205,0)</f>
        <v>0</v>
      </c>
      <c r="BJ205" s="18" t="s">
        <v>85</v>
      </c>
      <c r="BK205" s="139">
        <f>ROUND(I205*H205,2)</f>
        <v>0</v>
      </c>
      <c r="BL205" s="18" t="s">
        <v>143</v>
      </c>
      <c r="BM205" s="138" t="s">
        <v>290</v>
      </c>
    </row>
    <row r="206" spans="2:65" s="1" customFormat="1" ht="11.25">
      <c r="B206" s="33"/>
      <c r="D206" s="140" t="s">
        <v>144</v>
      </c>
      <c r="F206" s="141" t="s">
        <v>289</v>
      </c>
      <c r="I206" s="142"/>
      <c r="L206" s="33"/>
      <c r="M206" s="143"/>
      <c r="T206" s="54"/>
      <c r="AT206" s="18" t="s">
        <v>144</v>
      </c>
      <c r="AU206" s="18" t="s">
        <v>85</v>
      </c>
    </row>
    <row r="207" spans="2:65" s="1" customFormat="1" ht="19.5">
      <c r="B207" s="33"/>
      <c r="D207" s="140" t="s">
        <v>145</v>
      </c>
      <c r="F207" s="144" t="s">
        <v>146</v>
      </c>
      <c r="I207" s="142"/>
      <c r="L207" s="33"/>
      <c r="M207" s="143"/>
      <c r="T207" s="54"/>
      <c r="AT207" s="18" t="s">
        <v>145</v>
      </c>
      <c r="AU207" s="18" t="s">
        <v>85</v>
      </c>
    </row>
    <row r="208" spans="2:65" s="1" customFormat="1" ht="16.5" customHeight="1">
      <c r="B208" s="33"/>
      <c r="C208" s="126" t="s">
        <v>291</v>
      </c>
      <c r="D208" s="126" t="s">
        <v>138</v>
      </c>
      <c r="E208" s="127" t="s">
        <v>292</v>
      </c>
      <c r="F208" s="128" t="s">
        <v>293</v>
      </c>
      <c r="G208" s="129" t="s">
        <v>212</v>
      </c>
      <c r="H208" s="130">
        <v>106</v>
      </c>
      <c r="I208" s="131"/>
      <c r="J208" s="132">
        <f>ROUND(I208*H208,2)</f>
        <v>0</v>
      </c>
      <c r="K208" s="128" t="s">
        <v>21</v>
      </c>
      <c r="L208" s="133"/>
      <c r="M208" s="134" t="s">
        <v>21</v>
      </c>
      <c r="N208" s="135" t="s">
        <v>48</v>
      </c>
      <c r="P208" s="136">
        <f>O208*H208</f>
        <v>0</v>
      </c>
      <c r="Q208" s="136">
        <v>0</v>
      </c>
      <c r="R208" s="136">
        <f>Q208*H208</f>
        <v>0</v>
      </c>
      <c r="S208" s="136">
        <v>0</v>
      </c>
      <c r="T208" s="137">
        <f>S208*H208</f>
        <v>0</v>
      </c>
      <c r="AR208" s="138" t="s">
        <v>142</v>
      </c>
      <c r="AT208" s="138" t="s">
        <v>138</v>
      </c>
      <c r="AU208" s="138" t="s">
        <v>85</v>
      </c>
      <c r="AY208" s="18" t="s">
        <v>137</v>
      </c>
      <c r="BE208" s="139">
        <f>IF(N208="základní",J208,0)</f>
        <v>0</v>
      </c>
      <c r="BF208" s="139">
        <f>IF(N208="snížená",J208,0)</f>
        <v>0</v>
      </c>
      <c r="BG208" s="139">
        <f>IF(N208="zákl. přenesená",J208,0)</f>
        <v>0</v>
      </c>
      <c r="BH208" s="139">
        <f>IF(N208="sníž. přenesená",J208,0)</f>
        <v>0</v>
      </c>
      <c r="BI208" s="139">
        <f>IF(N208="nulová",J208,0)</f>
        <v>0</v>
      </c>
      <c r="BJ208" s="18" t="s">
        <v>85</v>
      </c>
      <c r="BK208" s="139">
        <f>ROUND(I208*H208,2)</f>
        <v>0</v>
      </c>
      <c r="BL208" s="18" t="s">
        <v>143</v>
      </c>
      <c r="BM208" s="138" t="s">
        <v>294</v>
      </c>
    </row>
    <row r="209" spans="2:65" s="1" customFormat="1" ht="11.25">
      <c r="B209" s="33"/>
      <c r="D209" s="140" t="s">
        <v>144</v>
      </c>
      <c r="F209" s="141" t="s">
        <v>293</v>
      </c>
      <c r="I209" s="142"/>
      <c r="L209" s="33"/>
      <c r="M209" s="143"/>
      <c r="T209" s="54"/>
      <c r="AT209" s="18" t="s">
        <v>144</v>
      </c>
      <c r="AU209" s="18" t="s">
        <v>85</v>
      </c>
    </row>
    <row r="210" spans="2:65" s="1" customFormat="1" ht="19.5">
      <c r="B210" s="33"/>
      <c r="D210" s="140" t="s">
        <v>145</v>
      </c>
      <c r="F210" s="144" t="s">
        <v>146</v>
      </c>
      <c r="I210" s="142"/>
      <c r="L210" s="33"/>
      <c r="M210" s="143"/>
      <c r="T210" s="54"/>
      <c r="AT210" s="18" t="s">
        <v>145</v>
      </c>
      <c r="AU210" s="18" t="s">
        <v>85</v>
      </c>
    </row>
    <row r="211" spans="2:65" s="1" customFormat="1" ht="16.5" customHeight="1">
      <c r="B211" s="33"/>
      <c r="C211" s="126" t="s">
        <v>213</v>
      </c>
      <c r="D211" s="126" t="s">
        <v>138</v>
      </c>
      <c r="E211" s="127" t="s">
        <v>295</v>
      </c>
      <c r="F211" s="128" t="s">
        <v>296</v>
      </c>
      <c r="G211" s="129" t="s">
        <v>228</v>
      </c>
      <c r="H211" s="130">
        <v>73.040000000000006</v>
      </c>
      <c r="I211" s="131"/>
      <c r="J211" s="132">
        <f>ROUND(I211*H211,2)</f>
        <v>0</v>
      </c>
      <c r="K211" s="128" t="s">
        <v>21</v>
      </c>
      <c r="L211" s="133"/>
      <c r="M211" s="134" t="s">
        <v>21</v>
      </c>
      <c r="N211" s="135" t="s">
        <v>48</v>
      </c>
      <c r="P211" s="136">
        <f>O211*H211</f>
        <v>0</v>
      </c>
      <c r="Q211" s="136">
        <v>0</v>
      </c>
      <c r="R211" s="136">
        <f>Q211*H211</f>
        <v>0</v>
      </c>
      <c r="S211" s="136">
        <v>0</v>
      </c>
      <c r="T211" s="137">
        <f>S211*H211</f>
        <v>0</v>
      </c>
      <c r="AR211" s="138" t="s">
        <v>142</v>
      </c>
      <c r="AT211" s="138" t="s">
        <v>138</v>
      </c>
      <c r="AU211" s="138" t="s">
        <v>85</v>
      </c>
      <c r="AY211" s="18" t="s">
        <v>137</v>
      </c>
      <c r="BE211" s="139">
        <f>IF(N211="základní",J211,0)</f>
        <v>0</v>
      </c>
      <c r="BF211" s="139">
        <f>IF(N211="snížená",J211,0)</f>
        <v>0</v>
      </c>
      <c r="BG211" s="139">
        <f>IF(N211="zákl. přenesená",J211,0)</f>
        <v>0</v>
      </c>
      <c r="BH211" s="139">
        <f>IF(N211="sníž. přenesená",J211,0)</f>
        <v>0</v>
      </c>
      <c r="BI211" s="139">
        <f>IF(N211="nulová",J211,0)</f>
        <v>0</v>
      </c>
      <c r="BJ211" s="18" t="s">
        <v>85</v>
      </c>
      <c r="BK211" s="139">
        <f>ROUND(I211*H211,2)</f>
        <v>0</v>
      </c>
      <c r="BL211" s="18" t="s">
        <v>143</v>
      </c>
      <c r="BM211" s="138" t="s">
        <v>297</v>
      </c>
    </row>
    <row r="212" spans="2:65" s="1" customFormat="1" ht="11.25">
      <c r="B212" s="33"/>
      <c r="D212" s="140" t="s">
        <v>144</v>
      </c>
      <c r="F212" s="141" t="s">
        <v>296</v>
      </c>
      <c r="I212" s="142"/>
      <c r="L212" s="33"/>
      <c r="M212" s="143"/>
      <c r="T212" s="54"/>
      <c r="AT212" s="18" t="s">
        <v>144</v>
      </c>
      <c r="AU212" s="18" t="s">
        <v>85</v>
      </c>
    </row>
    <row r="213" spans="2:65" s="1" customFormat="1" ht="19.5">
      <c r="B213" s="33"/>
      <c r="D213" s="140" t="s">
        <v>145</v>
      </c>
      <c r="F213" s="144" t="s">
        <v>146</v>
      </c>
      <c r="I213" s="142"/>
      <c r="L213" s="33"/>
      <c r="M213" s="143"/>
      <c r="T213" s="54"/>
      <c r="AT213" s="18" t="s">
        <v>145</v>
      </c>
      <c r="AU213" s="18" t="s">
        <v>85</v>
      </c>
    </row>
    <row r="214" spans="2:65" s="1" customFormat="1" ht="16.5" customHeight="1">
      <c r="B214" s="33"/>
      <c r="C214" s="126" t="s">
        <v>298</v>
      </c>
      <c r="D214" s="126" t="s">
        <v>138</v>
      </c>
      <c r="E214" s="127" t="s">
        <v>299</v>
      </c>
      <c r="F214" s="128" t="s">
        <v>300</v>
      </c>
      <c r="G214" s="129" t="s">
        <v>212</v>
      </c>
      <c r="H214" s="130">
        <v>74</v>
      </c>
      <c r="I214" s="131"/>
      <c r="J214" s="132">
        <f>ROUND(I214*H214,2)</f>
        <v>0</v>
      </c>
      <c r="K214" s="128" t="s">
        <v>21</v>
      </c>
      <c r="L214" s="133"/>
      <c r="M214" s="134" t="s">
        <v>21</v>
      </c>
      <c r="N214" s="135" t="s">
        <v>48</v>
      </c>
      <c r="P214" s="136">
        <f>O214*H214</f>
        <v>0</v>
      </c>
      <c r="Q214" s="136">
        <v>0</v>
      </c>
      <c r="R214" s="136">
        <f>Q214*H214</f>
        <v>0</v>
      </c>
      <c r="S214" s="136">
        <v>0</v>
      </c>
      <c r="T214" s="137">
        <f>S214*H214</f>
        <v>0</v>
      </c>
      <c r="AR214" s="138" t="s">
        <v>142</v>
      </c>
      <c r="AT214" s="138" t="s">
        <v>138</v>
      </c>
      <c r="AU214" s="138" t="s">
        <v>85</v>
      </c>
      <c r="AY214" s="18" t="s">
        <v>137</v>
      </c>
      <c r="BE214" s="139">
        <f>IF(N214="základní",J214,0)</f>
        <v>0</v>
      </c>
      <c r="BF214" s="139">
        <f>IF(N214="snížená",J214,0)</f>
        <v>0</v>
      </c>
      <c r="BG214" s="139">
        <f>IF(N214="zákl. přenesená",J214,0)</f>
        <v>0</v>
      </c>
      <c r="BH214" s="139">
        <f>IF(N214="sníž. přenesená",J214,0)</f>
        <v>0</v>
      </c>
      <c r="BI214" s="139">
        <f>IF(N214="nulová",J214,0)</f>
        <v>0</v>
      </c>
      <c r="BJ214" s="18" t="s">
        <v>85</v>
      </c>
      <c r="BK214" s="139">
        <f>ROUND(I214*H214,2)</f>
        <v>0</v>
      </c>
      <c r="BL214" s="18" t="s">
        <v>143</v>
      </c>
      <c r="BM214" s="138" t="s">
        <v>301</v>
      </c>
    </row>
    <row r="215" spans="2:65" s="1" customFormat="1" ht="11.25">
      <c r="B215" s="33"/>
      <c r="D215" s="140" t="s">
        <v>144</v>
      </c>
      <c r="F215" s="141" t="s">
        <v>300</v>
      </c>
      <c r="I215" s="142"/>
      <c r="L215" s="33"/>
      <c r="M215" s="143"/>
      <c r="T215" s="54"/>
      <c r="AT215" s="18" t="s">
        <v>144</v>
      </c>
      <c r="AU215" s="18" t="s">
        <v>85</v>
      </c>
    </row>
    <row r="216" spans="2:65" s="1" customFormat="1" ht="19.5">
      <c r="B216" s="33"/>
      <c r="D216" s="140" t="s">
        <v>145</v>
      </c>
      <c r="F216" s="144" t="s">
        <v>146</v>
      </c>
      <c r="I216" s="142"/>
      <c r="L216" s="33"/>
      <c r="M216" s="143"/>
      <c r="T216" s="54"/>
      <c r="AT216" s="18" t="s">
        <v>145</v>
      </c>
      <c r="AU216" s="18" t="s">
        <v>85</v>
      </c>
    </row>
    <row r="217" spans="2:65" s="1" customFormat="1" ht="16.5" customHeight="1">
      <c r="B217" s="33"/>
      <c r="C217" s="126" t="s">
        <v>217</v>
      </c>
      <c r="D217" s="126" t="s">
        <v>138</v>
      </c>
      <c r="E217" s="127" t="s">
        <v>302</v>
      </c>
      <c r="F217" s="128" t="s">
        <v>303</v>
      </c>
      <c r="G217" s="129" t="s">
        <v>212</v>
      </c>
      <c r="H217" s="130">
        <v>74</v>
      </c>
      <c r="I217" s="131"/>
      <c r="J217" s="132">
        <f>ROUND(I217*H217,2)</f>
        <v>0</v>
      </c>
      <c r="K217" s="128" t="s">
        <v>21</v>
      </c>
      <c r="L217" s="133"/>
      <c r="M217" s="134" t="s">
        <v>21</v>
      </c>
      <c r="N217" s="135" t="s">
        <v>48</v>
      </c>
      <c r="P217" s="136">
        <f>O217*H217</f>
        <v>0</v>
      </c>
      <c r="Q217" s="136">
        <v>0</v>
      </c>
      <c r="R217" s="136">
        <f>Q217*H217</f>
        <v>0</v>
      </c>
      <c r="S217" s="136">
        <v>0</v>
      </c>
      <c r="T217" s="137">
        <f>S217*H217</f>
        <v>0</v>
      </c>
      <c r="AR217" s="138" t="s">
        <v>142</v>
      </c>
      <c r="AT217" s="138" t="s">
        <v>138</v>
      </c>
      <c r="AU217" s="138" t="s">
        <v>85</v>
      </c>
      <c r="AY217" s="18" t="s">
        <v>137</v>
      </c>
      <c r="BE217" s="139">
        <f>IF(N217="základní",J217,0)</f>
        <v>0</v>
      </c>
      <c r="BF217" s="139">
        <f>IF(N217="snížená",J217,0)</f>
        <v>0</v>
      </c>
      <c r="BG217" s="139">
        <f>IF(N217="zákl. přenesená",J217,0)</f>
        <v>0</v>
      </c>
      <c r="BH217" s="139">
        <f>IF(N217="sníž. přenesená",J217,0)</f>
        <v>0</v>
      </c>
      <c r="BI217" s="139">
        <f>IF(N217="nulová",J217,0)</f>
        <v>0</v>
      </c>
      <c r="BJ217" s="18" t="s">
        <v>85</v>
      </c>
      <c r="BK217" s="139">
        <f>ROUND(I217*H217,2)</f>
        <v>0</v>
      </c>
      <c r="BL217" s="18" t="s">
        <v>143</v>
      </c>
      <c r="BM217" s="138" t="s">
        <v>304</v>
      </c>
    </row>
    <row r="218" spans="2:65" s="1" customFormat="1" ht="11.25">
      <c r="B218" s="33"/>
      <c r="D218" s="140" t="s">
        <v>144</v>
      </c>
      <c r="F218" s="141" t="s">
        <v>303</v>
      </c>
      <c r="I218" s="142"/>
      <c r="L218" s="33"/>
      <c r="M218" s="143"/>
      <c r="T218" s="54"/>
      <c r="AT218" s="18" t="s">
        <v>144</v>
      </c>
      <c r="AU218" s="18" t="s">
        <v>85</v>
      </c>
    </row>
    <row r="219" spans="2:65" s="1" customFormat="1" ht="19.5">
      <c r="B219" s="33"/>
      <c r="D219" s="140" t="s">
        <v>145</v>
      </c>
      <c r="F219" s="144" t="s">
        <v>146</v>
      </c>
      <c r="I219" s="142"/>
      <c r="L219" s="33"/>
      <c r="M219" s="143"/>
      <c r="T219" s="54"/>
      <c r="AT219" s="18" t="s">
        <v>145</v>
      </c>
      <c r="AU219" s="18" t="s">
        <v>85</v>
      </c>
    </row>
    <row r="220" spans="2:65" s="1" customFormat="1" ht="16.5" customHeight="1">
      <c r="B220" s="33"/>
      <c r="C220" s="126" t="s">
        <v>305</v>
      </c>
      <c r="D220" s="126" t="s">
        <v>138</v>
      </c>
      <c r="E220" s="127" t="s">
        <v>306</v>
      </c>
      <c r="F220" s="128" t="s">
        <v>307</v>
      </c>
      <c r="G220" s="129" t="s">
        <v>212</v>
      </c>
      <c r="H220" s="130">
        <v>12</v>
      </c>
      <c r="I220" s="131"/>
      <c r="J220" s="132">
        <f>ROUND(I220*H220,2)</f>
        <v>0</v>
      </c>
      <c r="K220" s="128" t="s">
        <v>21</v>
      </c>
      <c r="L220" s="133"/>
      <c r="M220" s="134" t="s">
        <v>21</v>
      </c>
      <c r="N220" s="135" t="s">
        <v>48</v>
      </c>
      <c r="P220" s="136">
        <f>O220*H220</f>
        <v>0</v>
      </c>
      <c r="Q220" s="136">
        <v>0</v>
      </c>
      <c r="R220" s="136">
        <f>Q220*H220</f>
        <v>0</v>
      </c>
      <c r="S220" s="136">
        <v>0</v>
      </c>
      <c r="T220" s="137">
        <f>S220*H220</f>
        <v>0</v>
      </c>
      <c r="AR220" s="138" t="s">
        <v>142</v>
      </c>
      <c r="AT220" s="138" t="s">
        <v>138</v>
      </c>
      <c r="AU220" s="138" t="s">
        <v>85</v>
      </c>
      <c r="AY220" s="18" t="s">
        <v>137</v>
      </c>
      <c r="BE220" s="139">
        <f>IF(N220="základní",J220,0)</f>
        <v>0</v>
      </c>
      <c r="BF220" s="139">
        <f>IF(N220="snížená",J220,0)</f>
        <v>0</v>
      </c>
      <c r="BG220" s="139">
        <f>IF(N220="zákl. přenesená",J220,0)</f>
        <v>0</v>
      </c>
      <c r="BH220" s="139">
        <f>IF(N220="sníž. přenesená",J220,0)</f>
        <v>0</v>
      </c>
      <c r="BI220" s="139">
        <f>IF(N220="nulová",J220,0)</f>
        <v>0</v>
      </c>
      <c r="BJ220" s="18" t="s">
        <v>85</v>
      </c>
      <c r="BK220" s="139">
        <f>ROUND(I220*H220,2)</f>
        <v>0</v>
      </c>
      <c r="BL220" s="18" t="s">
        <v>143</v>
      </c>
      <c r="BM220" s="138" t="s">
        <v>308</v>
      </c>
    </row>
    <row r="221" spans="2:65" s="1" customFormat="1" ht="11.25">
      <c r="B221" s="33"/>
      <c r="D221" s="140" t="s">
        <v>144</v>
      </c>
      <c r="F221" s="141" t="s">
        <v>307</v>
      </c>
      <c r="I221" s="142"/>
      <c r="L221" s="33"/>
      <c r="M221" s="143"/>
      <c r="T221" s="54"/>
      <c r="AT221" s="18" t="s">
        <v>144</v>
      </c>
      <c r="AU221" s="18" t="s">
        <v>85</v>
      </c>
    </row>
    <row r="222" spans="2:65" s="1" customFormat="1" ht="19.5">
      <c r="B222" s="33"/>
      <c r="D222" s="140" t="s">
        <v>145</v>
      </c>
      <c r="F222" s="144" t="s">
        <v>146</v>
      </c>
      <c r="I222" s="142"/>
      <c r="L222" s="33"/>
      <c r="M222" s="143"/>
      <c r="T222" s="54"/>
      <c r="AT222" s="18" t="s">
        <v>145</v>
      </c>
      <c r="AU222" s="18" t="s">
        <v>85</v>
      </c>
    </row>
    <row r="223" spans="2:65" s="1" customFormat="1" ht="16.5" customHeight="1">
      <c r="B223" s="33"/>
      <c r="C223" s="126" t="s">
        <v>220</v>
      </c>
      <c r="D223" s="126" t="s">
        <v>138</v>
      </c>
      <c r="E223" s="127" t="s">
        <v>309</v>
      </c>
      <c r="F223" s="128" t="s">
        <v>310</v>
      </c>
      <c r="G223" s="129" t="s">
        <v>212</v>
      </c>
      <c r="H223" s="130">
        <v>4</v>
      </c>
      <c r="I223" s="131"/>
      <c r="J223" s="132">
        <f>ROUND(I223*H223,2)</f>
        <v>0</v>
      </c>
      <c r="K223" s="128" t="s">
        <v>21</v>
      </c>
      <c r="L223" s="133"/>
      <c r="M223" s="134" t="s">
        <v>21</v>
      </c>
      <c r="N223" s="135" t="s">
        <v>48</v>
      </c>
      <c r="P223" s="136">
        <f>O223*H223</f>
        <v>0</v>
      </c>
      <c r="Q223" s="136">
        <v>0</v>
      </c>
      <c r="R223" s="136">
        <f>Q223*H223</f>
        <v>0</v>
      </c>
      <c r="S223" s="136">
        <v>0</v>
      </c>
      <c r="T223" s="137">
        <f>S223*H223</f>
        <v>0</v>
      </c>
      <c r="AR223" s="138" t="s">
        <v>142</v>
      </c>
      <c r="AT223" s="138" t="s">
        <v>138</v>
      </c>
      <c r="AU223" s="138" t="s">
        <v>85</v>
      </c>
      <c r="AY223" s="18" t="s">
        <v>137</v>
      </c>
      <c r="BE223" s="139">
        <f>IF(N223="základní",J223,0)</f>
        <v>0</v>
      </c>
      <c r="BF223" s="139">
        <f>IF(N223="snížená",J223,0)</f>
        <v>0</v>
      </c>
      <c r="BG223" s="139">
        <f>IF(N223="zákl. přenesená",J223,0)</f>
        <v>0</v>
      </c>
      <c r="BH223" s="139">
        <f>IF(N223="sníž. přenesená",J223,0)</f>
        <v>0</v>
      </c>
      <c r="BI223" s="139">
        <f>IF(N223="nulová",J223,0)</f>
        <v>0</v>
      </c>
      <c r="BJ223" s="18" t="s">
        <v>85</v>
      </c>
      <c r="BK223" s="139">
        <f>ROUND(I223*H223,2)</f>
        <v>0</v>
      </c>
      <c r="BL223" s="18" t="s">
        <v>143</v>
      </c>
      <c r="BM223" s="138" t="s">
        <v>311</v>
      </c>
    </row>
    <row r="224" spans="2:65" s="1" customFormat="1" ht="11.25">
      <c r="B224" s="33"/>
      <c r="D224" s="140" t="s">
        <v>144</v>
      </c>
      <c r="F224" s="141" t="s">
        <v>310</v>
      </c>
      <c r="I224" s="142"/>
      <c r="L224" s="33"/>
      <c r="M224" s="143"/>
      <c r="T224" s="54"/>
      <c r="AT224" s="18" t="s">
        <v>144</v>
      </c>
      <c r="AU224" s="18" t="s">
        <v>85</v>
      </c>
    </row>
    <row r="225" spans="2:65" s="1" customFormat="1" ht="19.5">
      <c r="B225" s="33"/>
      <c r="D225" s="140" t="s">
        <v>145</v>
      </c>
      <c r="F225" s="144" t="s">
        <v>146</v>
      </c>
      <c r="I225" s="142"/>
      <c r="L225" s="33"/>
      <c r="M225" s="143"/>
      <c r="T225" s="54"/>
      <c r="AT225" s="18" t="s">
        <v>145</v>
      </c>
      <c r="AU225" s="18" t="s">
        <v>85</v>
      </c>
    </row>
    <row r="226" spans="2:65" s="1" customFormat="1" ht="16.5" customHeight="1">
      <c r="B226" s="33"/>
      <c r="C226" s="126" t="s">
        <v>312</v>
      </c>
      <c r="D226" s="126" t="s">
        <v>138</v>
      </c>
      <c r="E226" s="127" t="s">
        <v>313</v>
      </c>
      <c r="F226" s="128" t="s">
        <v>314</v>
      </c>
      <c r="G226" s="129" t="s">
        <v>212</v>
      </c>
      <c r="H226" s="130">
        <v>4</v>
      </c>
      <c r="I226" s="131"/>
      <c r="J226" s="132">
        <f>ROUND(I226*H226,2)</f>
        <v>0</v>
      </c>
      <c r="K226" s="128" t="s">
        <v>21</v>
      </c>
      <c r="L226" s="133"/>
      <c r="M226" s="134" t="s">
        <v>21</v>
      </c>
      <c r="N226" s="135" t="s">
        <v>48</v>
      </c>
      <c r="P226" s="136">
        <f>O226*H226</f>
        <v>0</v>
      </c>
      <c r="Q226" s="136">
        <v>0</v>
      </c>
      <c r="R226" s="136">
        <f>Q226*H226</f>
        <v>0</v>
      </c>
      <c r="S226" s="136">
        <v>0</v>
      </c>
      <c r="T226" s="137">
        <f>S226*H226</f>
        <v>0</v>
      </c>
      <c r="AR226" s="138" t="s">
        <v>142</v>
      </c>
      <c r="AT226" s="138" t="s">
        <v>138</v>
      </c>
      <c r="AU226" s="138" t="s">
        <v>85</v>
      </c>
      <c r="AY226" s="18" t="s">
        <v>137</v>
      </c>
      <c r="BE226" s="139">
        <f>IF(N226="základní",J226,0)</f>
        <v>0</v>
      </c>
      <c r="BF226" s="139">
        <f>IF(N226="snížená",J226,0)</f>
        <v>0</v>
      </c>
      <c r="BG226" s="139">
        <f>IF(N226="zákl. přenesená",J226,0)</f>
        <v>0</v>
      </c>
      <c r="BH226" s="139">
        <f>IF(N226="sníž. přenesená",J226,0)</f>
        <v>0</v>
      </c>
      <c r="BI226" s="139">
        <f>IF(N226="nulová",J226,0)</f>
        <v>0</v>
      </c>
      <c r="BJ226" s="18" t="s">
        <v>85</v>
      </c>
      <c r="BK226" s="139">
        <f>ROUND(I226*H226,2)</f>
        <v>0</v>
      </c>
      <c r="BL226" s="18" t="s">
        <v>143</v>
      </c>
      <c r="BM226" s="138" t="s">
        <v>315</v>
      </c>
    </row>
    <row r="227" spans="2:65" s="1" customFormat="1" ht="11.25">
      <c r="B227" s="33"/>
      <c r="D227" s="140" t="s">
        <v>144</v>
      </c>
      <c r="F227" s="141" t="s">
        <v>314</v>
      </c>
      <c r="I227" s="142"/>
      <c r="L227" s="33"/>
      <c r="M227" s="143"/>
      <c r="T227" s="54"/>
      <c r="AT227" s="18" t="s">
        <v>144</v>
      </c>
      <c r="AU227" s="18" t="s">
        <v>85</v>
      </c>
    </row>
    <row r="228" spans="2:65" s="1" customFormat="1" ht="19.5">
      <c r="B228" s="33"/>
      <c r="D228" s="140" t="s">
        <v>145</v>
      </c>
      <c r="F228" s="144" t="s">
        <v>146</v>
      </c>
      <c r="I228" s="142"/>
      <c r="L228" s="33"/>
      <c r="M228" s="143"/>
      <c r="T228" s="54"/>
      <c r="AT228" s="18" t="s">
        <v>145</v>
      </c>
      <c r="AU228" s="18" t="s">
        <v>85</v>
      </c>
    </row>
    <row r="229" spans="2:65" s="1" customFormat="1" ht="16.5" customHeight="1">
      <c r="B229" s="33"/>
      <c r="C229" s="145" t="s">
        <v>222</v>
      </c>
      <c r="D229" s="145" t="s">
        <v>153</v>
      </c>
      <c r="E229" s="146" t="s">
        <v>316</v>
      </c>
      <c r="F229" s="147" t="s">
        <v>317</v>
      </c>
      <c r="G229" s="148" t="s">
        <v>156</v>
      </c>
      <c r="H229" s="149">
        <v>1</v>
      </c>
      <c r="I229" s="150"/>
      <c r="J229" s="151">
        <f>ROUND(I229*H229,2)</f>
        <v>0</v>
      </c>
      <c r="K229" s="147" t="s">
        <v>21</v>
      </c>
      <c r="L229" s="33"/>
      <c r="M229" s="152" t="s">
        <v>21</v>
      </c>
      <c r="N229" s="153" t="s">
        <v>48</v>
      </c>
      <c r="P229" s="136">
        <f>O229*H229</f>
        <v>0</v>
      </c>
      <c r="Q229" s="136">
        <v>0</v>
      </c>
      <c r="R229" s="136">
        <f>Q229*H229</f>
        <v>0</v>
      </c>
      <c r="S229" s="136">
        <v>0</v>
      </c>
      <c r="T229" s="137">
        <f>S229*H229</f>
        <v>0</v>
      </c>
      <c r="AR229" s="138" t="s">
        <v>143</v>
      </c>
      <c r="AT229" s="138" t="s">
        <v>153</v>
      </c>
      <c r="AU229" s="138" t="s">
        <v>85</v>
      </c>
      <c r="AY229" s="18" t="s">
        <v>137</v>
      </c>
      <c r="BE229" s="139">
        <f>IF(N229="základní",J229,0)</f>
        <v>0</v>
      </c>
      <c r="BF229" s="139">
        <f>IF(N229="snížená",J229,0)</f>
        <v>0</v>
      </c>
      <c r="BG229" s="139">
        <f>IF(N229="zákl. přenesená",J229,0)</f>
        <v>0</v>
      </c>
      <c r="BH229" s="139">
        <f>IF(N229="sníž. přenesená",J229,0)</f>
        <v>0</v>
      </c>
      <c r="BI229" s="139">
        <f>IF(N229="nulová",J229,0)</f>
        <v>0</v>
      </c>
      <c r="BJ229" s="18" t="s">
        <v>85</v>
      </c>
      <c r="BK229" s="139">
        <f>ROUND(I229*H229,2)</f>
        <v>0</v>
      </c>
      <c r="BL229" s="18" t="s">
        <v>143</v>
      </c>
      <c r="BM229" s="138" t="s">
        <v>318</v>
      </c>
    </row>
    <row r="230" spans="2:65" s="1" customFormat="1" ht="11.25">
      <c r="B230" s="33"/>
      <c r="D230" s="140" t="s">
        <v>144</v>
      </c>
      <c r="F230" s="141" t="s">
        <v>319</v>
      </c>
      <c r="I230" s="142"/>
      <c r="L230" s="33"/>
      <c r="M230" s="143"/>
      <c r="T230" s="54"/>
      <c r="AT230" s="18" t="s">
        <v>144</v>
      </c>
      <c r="AU230" s="18" t="s">
        <v>85</v>
      </c>
    </row>
    <row r="231" spans="2:65" s="1" customFormat="1" ht="19.5">
      <c r="B231" s="33"/>
      <c r="D231" s="140" t="s">
        <v>145</v>
      </c>
      <c r="F231" s="144" t="s">
        <v>146</v>
      </c>
      <c r="I231" s="142"/>
      <c r="L231" s="33"/>
      <c r="M231" s="143"/>
      <c r="T231" s="54"/>
      <c r="AT231" s="18" t="s">
        <v>145</v>
      </c>
      <c r="AU231" s="18" t="s">
        <v>85</v>
      </c>
    </row>
    <row r="232" spans="2:65" s="1" customFormat="1" ht="16.5" customHeight="1">
      <c r="B232" s="33"/>
      <c r="C232" s="145" t="s">
        <v>320</v>
      </c>
      <c r="D232" s="145" t="s">
        <v>153</v>
      </c>
      <c r="E232" s="146" t="s">
        <v>321</v>
      </c>
      <c r="F232" s="147" t="s">
        <v>322</v>
      </c>
      <c r="G232" s="148" t="s">
        <v>228</v>
      </c>
      <c r="H232" s="149">
        <v>101.59</v>
      </c>
      <c r="I232" s="150"/>
      <c r="J232" s="151">
        <f>ROUND(I232*H232,2)</f>
        <v>0</v>
      </c>
      <c r="K232" s="147" t="s">
        <v>21</v>
      </c>
      <c r="L232" s="33"/>
      <c r="M232" s="152" t="s">
        <v>21</v>
      </c>
      <c r="N232" s="153" t="s">
        <v>48</v>
      </c>
      <c r="P232" s="136">
        <f>O232*H232</f>
        <v>0</v>
      </c>
      <c r="Q232" s="136">
        <v>0</v>
      </c>
      <c r="R232" s="136">
        <f>Q232*H232</f>
        <v>0</v>
      </c>
      <c r="S232" s="136">
        <v>0</v>
      </c>
      <c r="T232" s="137">
        <f>S232*H232</f>
        <v>0</v>
      </c>
      <c r="AR232" s="138" t="s">
        <v>143</v>
      </c>
      <c r="AT232" s="138" t="s">
        <v>153</v>
      </c>
      <c r="AU232" s="138" t="s">
        <v>85</v>
      </c>
      <c r="AY232" s="18" t="s">
        <v>137</v>
      </c>
      <c r="BE232" s="139">
        <f>IF(N232="základní",J232,0)</f>
        <v>0</v>
      </c>
      <c r="BF232" s="139">
        <f>IF(N232="snížená",J232,0)</f>
        <v>0</v>
      </c>
      <c r="BG232" s="139">
        <f>IF(N232="zákl. přenesená",J232,0)</f>
        <v>0</v>
      </c>
      <c r="BH232" s="139">
        <f>IF(N232="sníž. přenesená",J232,0)</f>
        <v>0</v>
      </c>
      <c r="BI232" s="139">
        <f>IF(N232="nulová",J232,0)</f>
        <v>0</v>
      </c>
      <c r="BJ232" s="18" t="s">
        <v>85</v>
      </c>
      <c r="BK232" s="139">
        <f>ROUND(I232*H232,2)</f>
        <v>0</v>
      </c>
      <c r="BL232" s="18" t="s">
        <v>143</v>
      </c>
      <c r="BM232" s="138" t="s">
        <v>323</v>
      </c>
    </row>
    <row r="233" spans="2:65" s="1" customFormat="1" ht="11.25">
      <c r="B233" s="33"/>
      <c r="D233" s="140" t="s">
        <v>144</v>
      </c>
      <c r="F233" s="141" t="s">
        <v>322</v>
      </c>
      <c r="I233" s="142"/>
      <c r="L233" s="33"/>
      <c r="M233" s="143"/>
      <c r="T233" s="54"/>
      <c r="AT233" s="18" t="s">
        <v>144</v>
      </c>
      <c r="AU233" s="18" t="s">
        <v>85</v>
      </c>
    </row>
    <row r="234" spans="2:65" s="1" customFormat="1" ht="19.5">
      <c r="B234" s="33"/>
      <c r="D234" s="140" t="s">
        <v>145</v>
      </c>
      <c r="F234" s="144" t="s">
        <v>146</v>
      </c>
      <c r="I234" s="142"/>
      <c r="L234" s="33"/>
      <c r="M234" s="143"/>
      <c r="T234" s="54"/>
      <c r="AT234" s="18" t="s">
        <v>145</v>
      </c>
      <c r="AU234" s="18" t="s">
        <v>85</v>
      </c>
    </row>
    <row r="235" spans="2:65" s="1" customFormat="1" ht="16.5" customHeight="1">
      <c r="B235" s="33"/>
      <c r="C235" s="145" t="s">
        <v>229</v>
      </c>
      <c r="D235" s="145" t="s">
        <v>153</v>
      </c>
      <c r="E235" s="146" t="s">
        <v>324</v>
      </c>
      <c r="F235" s="147" t="s">
        <v>325</v>
      </c>
      <c r="G235" s="148" t="s">
        <v>212</v>
      </c>
      <c r="H235" s="149">
        <v>2</v>
      </c>
      <c r="I235" s="150"/>
      <c r="J235" s="151">
        <f>ROUND(I235*H235,2)</f>
        <v>0</v>
      </c>
      <c r="K235" s="147" t="s">
        <v>21</v>
      </c>
      <c r="L235" s="33"/>
      <c r="M235" s="152" t="s">
        <v>21</v>
      </c>
      <c r="N235" s="153" t="s">
        <v>48</v>
      </c>
      <c r="P235" s="136">
        <f>O235*H235</f>
        <v>0</v>
      </c>
      <c r="Q235" s="136">
        <v>0</v>
      </c>
      <c r="R235" s="136">
        <f>Q235*H235</f>
        <v>0</v>
      </c>
      <c r="S235" s="136">
        <v>0</v>
      </c>
      <c r="T235" s="137">
        <f>S235*H235</f>
        <v>0</v>
      </c>
      <c r="AR235" s="138" t="s">
        <v>143</v>
      </c>
      <c r="AT235" s="138" t="s">
        <v>153</v>
      </c>
      <c r="AU235" s="138" t="s">
        <v>85</v>
      </c>
      <c r="AY235" s="18" t="s">
        <v>137</v>
      </c>
      <c r="BE235" s="139">
        <f>IF(N235="základní",J235,0)</f>
        <v>0</v>
      </c>
      <c r="BF235" s="139">
        <f>IF(N235="snížená",J235,0)</f>
        <v>0</v>
      </c>
      <c r="BG235" s="139">
        <f>IF(N235="zákl. přenesená",J235,0)</f>
        <v>0</v>
      </c>
      <c r="BH235" s="139">
        <f>IF(N235="sníž. přenesená",J235,0)</f>
        <v>0</v>
      </c>
      <c r="BI235" s="139">
        <f>IF(N235="nulová",J235,0)</f>
        <v>0</v>
      </c>
      <c r="BJ235" s="18" t="s">
        <v>85</v>
      </c>
      <c r="BK235" s="139">
        <f>ROUND(I235*H235,2)</f>
        <v>0</v>
      </c>
      <c r="BL235" s="18" t="s">
        <v>143</v>
      </c>
      <c r="BM235" s="138" t="s">
        <v>326</v>
      </c>
    </row>
    <row r="236" spans="2:65" s="1" customFormat="1" ht="11.25">
      <c r="B236" s="33"/>
      <c r="D236" s="140" t="s">
        <v>144</v>
      </c>
      <c r="F236" s="141" t="s">
        <v>327</v>
      </c>
      <c r="I236" s="142"/>
      <c r="L236" s="33"/>
      <c r="M236" s="143"/>
      <c r="T236" s="54"/>
      <c r="AT236" s="18" t="s">
        <v>144</v>
      </c>
      <c r="AU236" s="18" t="s">
        <v>85</v>
      </c>
    </row>
    <row r="237" spans="2:65" s="11" customFormat="1" ht="25.9" customHeight="1">
      <c r="B237" s="116"/>
      <c r="D237" s="117" t="s">
        <v>76</v>
      </c>
      <c r="E237" s="118" t="s">
        <v>328</v>
      </c>
      <c r="F237" s="118" t="s">
        <v>329</v>
      </c>
      <c r="I237" s="119"/>
      <c r="J237" s="120">
        <f>BK237</f>
        <v>0</v>
      </c>
      <c r="L237" s="116"/>
      <c r="M237" s="121"/>
      <c r="P237" s="122">
        <f>P238+P275</f>
        <v>0</v>
      </c>
      <c r="R237" s="122">
        <f>R238+R275</f>
        <v>0</v>
      </c>
      <c r="T237" s="123">
        <f>T238+T275</f>
        <v>0</v>
      </c>
      <c r="AR237" s="117" t="s">
        <v>85</v>
      </c>
      <c r="AT237" s="124" t="s">
        <v>76</v>
      </c>
      <c r="AU237" s="124" t="s">
        <v>77</v>
      </c>
      <c r="AY237" s="117" t="s">
        <v>137</v>
      </c>
      <c r="BK237" s="125">
        <f>BK238+BK275</f>
        <v>0</v>
      </c>
    </row>
    <row r="238" spans="2:65" s="11" customFormat="1" ht="22.9" customHeight="1">
      <c r="B238" s="116"/>
      <c r="D238" s="117" t="s">
        <v>76</v>
      </c>
      <c r="E238" s="168" t="s">
        <v>330</v>
      </c>
      <c r="F238" s="168" t="s">
        <v>331</v>
      </c>
      <c r="I238" s="119"/>
      <c r="J238" s="169">
        <f>BK238</f>
        <v>0</v>
      </c>
      <c r="L238" s="116"/>
      <c r="M238" s="121"/>
      <c r="P238" s="122">
        <f>SUM(P239:P274)</f>
        <v>0</v>
      </c>
      <c r="R238" s="122">
        <f>SUM(R239:R274)</f>
        <v>0</v>
      </c>
      <c r="T238" s="123">
        <f>SUM(T239:T274)</f>
        <v>0</v>
      </c>
      <c r="AR238" s="117" t="s">
        <v>85</v>
      </c>
      <c r="AT238" s="124" t="s">
        <v>76</v>
      </c>
      <c r="AU238" s="124" t="s">
        <v>85</v>
      </c>
      <c r="AY238" s="117" t="s">
        <v>137</v>
      </c>
      <c r="BK238" s="125">
        <f>SUM(BK239:BK274)</f>
        <v>0</v>
      </c>
    </row>
    <row r="239" spans="2:65" s="1" customFormat="1" ht="16.5" customHeight="1">
      <c r="B239" s="33"/>
      <c r="C239" s="145" t="s">
        <v>332</v>
      </c>
      <c r="D239" s="145" t="s">
        <v>153</v>
      </c>
      <c r="E239" s="146" t="s">
        <v>333</v>
      </c>
      <c r="F239" s="147" t="s">
        <v>334</v>
      </c>
      <c r="G239" s="148" t="s">
        <v>156</v>
      </c>
      <c r="H239" s="149">
        <v>1</v>
      </c>
      <c r="I239" s="150"/>
      <c r="J239" s="151">
        <f>ROUND(I239*H239,2)</f>
        <v>0</v>
      </c>
      <c r="K239" s="147" t="s">
        <v>21</v>
      </c>
      <c r="L239" s="33"/>
      <c r="M239" s="152" t="s">
        <v>21</v>
      </c>
      <c r="N239" s="153" t="s">
        <v>48</v>
      </c>
      <c r="P239" s="136">
        <f>O239*H239</f>
        <v>0</v>
      </c>
      <c r="Q239" s="136">
        <v>0</v>
      </c>
      <c r="R239" s="136">
        <f>Q239*H239</f>
        <v>0</v>
      </c>
      <c r="S239" s="136">
        <v>0</v>
      </c>
      <c r="T239" s="137">
        <f>S239*H239</f>
        <v>0</v>
      </c>
      <c r="AR239" s="138" t="s">
        <v>143</v>
      </c>
      <c r="AT239" s="138" t="s">
        <v>153</v>
      </c>
      <c r="AU239" s="138" t="s">
        <v>87</v>
      </c>
      <c r="AY239" s="18" t="s">
        <v>137</v>
      </c>
      <c r="BE239" s="139">
        <f>IF(N239="základní",J239,0)</f>
        <v>0</v>
      </c>
      <c r="BF239" s="139">
        <f>IF(N239="snížená",J239,0)</f>
        <v>0</v>
      </c>
      <c r="BG239" s="139">
        <f>IF(N239="zákl. přenesená",J239,0)</f>
        <v>0</v>
      </c>
      <c r="BH239" s="139">
        <f>IF(N239="sníž. přenesená",J239,0)</f>
        <v>0</v>
      </c>
      <c r="BI239" s="139">
        <f>IF(N239="nulová",J239,0)</f>
        <v>0</v>
      </c>
      <c r="BJ239" s="18" t="s">
        <v>85</v>
      </c>
      <c r="BK239" s="139">
        <f>ROUND(I239*H239,2)</f>
        <v>0</v>
      </c>
      <c r="BL239" s="18" t="s">
        <v>143</v>
      </c>
      <c r="BM239" s="138" t="s">
        <v>335</v>
      </c>
    </row>
    <row r="240" spans="2:65" s="1" customFormat="1" ht="11.25">
      <c r="B240" s="33"/>
      <c r="D240" s="140" t="s">
        <v>144</v>
      </c>
      <c r="F240" s="141" t="s">
        <v>334</v>
      </c>
      <c r="I240" s="142"/>
      <c r="L240" s="33"/>
      <c r="M240" s="143"/>
      <c r="T240" s="54"/>
      <c r="AT240" s="18" t="s">
        <v>144</v>
      </c>
      <c r="AU240" s="18" t="s">
        <v>87</v>
      </c>
    </row>
    <row r="241" spans="2:65" s="1" customFormat="1" ht="19.5">
      <c r="B241" s="33"/>
      <c r="D241" s="140" t="s">
        <v>145</v>
      </c>
      <c r="F241" s="144" t="s">
        <v>146</v>
      </c>
      <c r="I241" s="142"/>
      <c r="L241" s="33"/>
      <c r="M241" s="143"/>
      <c r="T241" s="54"/>
      <c r="AT241" s="18" t="s">
        <v>145</v>
      </c>
      <c r="AU241" s="18" t="s">
        <v>87</v>
      </c>
    </row>
    <row r="242" spans="2:65" s="1" customFormat="1" ht="16.5" customHeight="1">
      <c r="B242" s="33"/>
      <c r="C242" s="126" t="s">
        <v>233</v>
      </c>
      <c r="D242" s="126" t="s">
        <v>138</v>
      </c>
      <c r="E242" s="127" t="s">
        <v>336</v>
      </c>
      <c r="F242" s="128" t="s">
        <v>337</v>
      </c>
      <c r="G242" s="129" t="s">
        <v>156</v>
      </c>
      <c r="H242" s="130">
        <v>1</v>
      </c>
      <c r="I242" s="131"/>
      <c r="J242" s="132">
        <f>ROUND(I242*H242,2)</f>
        <v>0</v>
      </c>
      <c r="K242" s="128" t="s">
        <v>21</v>
      </c>
      <c r="L242" s="133"/>
      <c r="M242" s="134" t="s">
        <v>21</v>
      </c>
      <c r="N242" s="135" t="s">
        <v>48</v>
      </c>
      <c r="P242" s="136">
        <f>O242*H242</f>
        <v>0</v>
      </c>
      <c r="Q242" s="136">
        <v>0</v>
      </c>
      <c r="R242" s="136">
        <f>Q242*H242</f>
        <v>0</v>
      </c>
      <c r="S242" s="136">
        <v>0</v>
      </c>
      <c r="T242" s="137">
        <f>S242*H242</f>
        <v>0</v>
      </c>
      <c r="AR242" s="138" t="s">
        <v>142</v>
      </c>
      <c r="AT242" s="138" t="s">
        <v>138</v>
      </c>
      <c r="AU242" s="138" t="s">
        <v>87</v>
      </c>
      <c r="AY242" s="18" t="s">
        <v>137</v>
      </c>
      <c r="BE242" s="139">
        <f>IF(N242="základní",J242,0)</f>
        <v>0</v>
      </c>
      <c r="BF242" s="139">
        <f>IF(N242="snížená",J242,0)</f>
        <v>0</v>
      </c>
      <c r="BG242" s="139">
        <f>IF(N242="zákl. přenesená",J242,0)</f>
        <v>0</v>
      </c>
      <c r="BH242" s="139">
        <f>IF(N242="sníž. přenesená",J242,0)</f>
        <v>0</v>
      </c>
      <c r="BI242" s="139">
        <f>IF(N242="nulová",J242,0)</f>
        <v>0</v>
      </c>
      <c r="BJ242" s="18" t="s">
        <v>85</v>
      </c>
      <c r="BK242" s="139">
        <f>ROUND(I242*H242,2)</f>
        <v>0</v>
      </c>
      <c r="BL242" s="18" t="s">
        <v>143</v>
      </c>
      <c r="BM242" s="138" t="s">
        <v>338</v>
      </c>
    </row>
    <row r="243" spans="2:65" s="1" customFormat="1" ht="11.25">
      <c r="B243" s="33"/>
      <c r="D243" s="140" t="s">
        <v>144</v>
      </c>
      <c r="F243" s="141" t="s">
        <v>337</v>
      </c>
      <c r="I243" s="142"/>
      <c r="L243" s="33"/>
      <c r="M243" s="143"/>
      <c r="T243" s="54"/>
      <c r="AT243" s="18" t="s">
        <v>144</v>
      </c>
      <c r="AU243" s="18" t="s">
        <v>87</v>
      </c>
    </row>
    <row r="244" spans="2:65" s="1" customFormat="1" ht="19.5">
      <c r="B244" s="33"/>
      <c r="D244" s="140" t="s">
        <v>145</v>
      </c>
      <c r="F244" s="144" t="s">
        <v>146</v>
      </c>
      <c r="I244" s="142"/>
      <c r="L244" s="33"/>
      <c r="M244" s="143"/>
      <c r="T244" s="54"/>
      <c r="AT244" s="18" t="s">
        <v>145</v>
      </c>
      <c r="AU244" s="18" t="s">
        <v>87</v>
      </c>
    </row>
    <row r="245" spans="2:65" s="1" customFormat="1" ht="16.5" customHeight="1">
      <c r="B245" s="33"/>
      <c r="C245" s="145" t="s">
        <v>339</v>
      </c>
      <c r="D245" s="145" t="s">
        <v>153</v>
      </c>
      <c r="E245" s="146" t="s">
        <v>340</v>
      </c>
      <c r="F245" s="147" t="s">
        <v>341</v>
      </c>
      <c r="G245" s="148" t="s">
        <v>156</v>
      </c>
      <c r="H245" s="149">
        <v>1</v>
      </c>
      <c r="I245" s="150"/>
      <c r="J245" s="151">
        <f>ROUND(I245*H245,2)</f>
        <v>0</v>
      </c>
      <c r="K245" s="147" t="s">
        <v>21</v>
      </c>
      <c r="L245" s="33"/>
      <c r="M245" s="152" t="s">
        <v>21</v>
      </c>
      <c r="N245" s="153" t="s">
        <v>48</v>
      </c>
      <c r="P245" s="136">
        <f>O245*H245</f>
        <v>0</v>
      </c>
      <c r="Q245" s="136">
        <v>0</v>
      </c>
      <c r="R245" s="136">
        <f>Q245*H245</f>
        <v>0</v>
      </c>
      <c r="S245" s="136">
        <v>0</v>
      </c>
      <c r="T245" s="137">
        <f>S245*H245</f>
        <v>0</v>
      </c>
      <c r="AR245" s="138" t="s">
        <v>143</v>
      </c>
      <c r="AT245" s="138" t="s">
        <v>153</v>
      </c>
      <c r="AU245" s="138" t="s">
        <v>87</v>
      </c>
      <c r="AY245" s="18" t="s">
        <v>137</v>
      </c>
      <c r="BE245" s="139">
        <f>IF(N245="základní",J245,0)</f>
        <v>0</v>
      </c>
      <c r="BF245" s="139">
        <f>IF(N245="snížená",J245,0)</f>
        <v>0</v>
      </c>
      <c r="BG245" s="139">
        <f>IF(N245="zákl. přenesená",J245,0)</f>
        <v>0</v>
      </c>
      <c r="BH245" s="139">
        <f>IF(N245="sníž. přenesená",J245,0)</f>
        <v>0</v>
      </c>
      <c r="BI245" s="139">
        <f>IF(N245="nulová",J245,0)</f>
        <v>0</v>
      </c>
      <c r="BJ245" s="18" t="s">
        <v>85</v>
      </c>
      <c r="BK245" s="139">
        <f>ROUND(I245*H245,2)</f>
        <v>0</v>
      </c>
      <c r="BL245" s="18" t="s">
        <v>143</v>
      </c>
      <c r="BM245" s="138" t="s">
        <v>342</v>
      </c>
    </row>
    <row r="246" spans="2:65" s="1" customFormat="1" ht="11.25">
      <c r="B246" s="33"/>
      <c r="D246" s="140" t="s">
        <v>144</v>
      </c>
      <c r="F246" s="141" t="s">
        <v>343</v>
      </c>
      <c r="I246" s="142"/>
      <c r="L246" s="33"/>
      <c r="M246" s="143"/>
      <c r="T246" s="54"/>
      <c r="AT246" s="18" t="s">
        <v>144</v>
      </c>
      <c r="AU246" s="18" t="s">
        <v>87</v>
      </c>
    </row>
    <row r="247" spans="2:65" s="1" customFormat="1" ht="19.5">
      <c r="B247" s="33"/>
      <c r="D247" s="140" t="s">
        <v>145</v>
      </c>
      <c r="F247" s="144" t="s">
        <v>146</v>
      </c>
      <c r="I247" s="142"/>
      <c r="L247" s="33"/>
      <c r="M247" s="143"/>
      <c r="T247" s="54"/>
      <c r="AT247" s="18" t="s">
        <v>145</v>
      </c>
      <c r="AU247" s="18" t="s">
        <v>87</v>
      </c>
    </row>
    <row r="248" spans="2:65" s="1" customFormat="1" ht="16.5" customHeight="1">
      <c r="B248" s="33"/>
      <c r="C248" s="126" t="s">
        <v>238</v>
      </c>
      <c r="D248" s="126" t="s">
        <v>138</v>
      </c>
      <c r="E248" s="127" t="s">
        <v>344</v>
      </c>
      <c r="F248" s="128" t="s">
        <v>345</v>
      </c>
      <c r="G248" s="129" t="s">
        <v>156</v>
      </c>
      <c r="H248" s="130">
        <v>1</v>
      </c>
      <c r="I248" s="131"/>
      <c r="J248" s="132">
        <f>ROUND(I248*H248,2)</f>
        <v>0</v>
      </c>
      <c r="K248" s="128" t="s">
        <v>21</v>
      </c>
      <c r="L248" s="133"/>
      <c r="M248" s="134" t="s">
        <v>21</v>
      </c>
      <c r="N248" s="135" t="s">
        <v>48</v>
      </c>
      <c r="P248" s="136">
        <f>O248*H248</f>
        <v>0</v>
      </c>
      <c r="Q248" s="136">
        <v>0</v>
      </c>
      <c r="R248" s="136">
        <f>Q248*H248</f>
        <v>0</v>
      </c>
      <c r="S248" s="136">
        <v>0</v>
      </c>
      <c r="T248" s="137">
        <f>S248*H248</f>
        <v>0</v>
      </c>
      <c r="AR248" s="138" t="s">
        <v>142</v>
      </c>
      <c r="AT248" s="138" t="s">
        <v>138</v>
      </c>
      <c r="AU248" s="138" t="s">
        <v>87</v>
      </c>
      <c r="AY248" s="18" t="s">
        <v>137</v>
      </c>
      <c r="BE248" s="139">
        <f>IF(N248="základní",J248,0)</f>
        <v>0</v>
      </c>
      <c r="BF248" s="139">
        <f>IF(N248="snížená",J248,0)</f>
        <v>0</v>
      </c>
      <c r="BG248" s="139">
        <f>IF(N248="zákl. přenesená",J248,0)</f>
        <v>0</v>
      </c>
      <c r="BH248" s="139">
        <f>IF(N248="sníž. přenesená",J248,0)</f>
        <v>0</v>
      </c>
      <c r="BI248" s="139">
        <f>IF(N248="nulová",J248,0)</f>
        <v>0</v>
      </c>
      <c r="BJ248" s="18" t="s">
        <v>85</v>
      </c>
      <c r="BK248" s="139">
        <f>ROUND(I248*H248,2)</f>
        <v>0</v>
      </c>
      <c r="BL248" s="18" t="s">
        <v>143</v>
      </c>
      <c r="BM248" s="138" t="s">
        <v>346</v>
      </c>
    </row>
    <row r="249" spans="2:65" s="1" customFormat="1" ht="11.25">
      <c r="B249" s="33"/>
      <c r="D249" s="140" t="s">
        <v>144</v>
      </c>
      <c r="F249" s="141" t="s">
        <v>345</v>
      </c>
      <c r="I249" s="142"/>
      <c r="L249" s="33"/>
      <c r="M249" s="143"/>
      <c r="T249" s="54"/>
      <c r="AT249" s="18" t="s">
        <v>144</v>
      </c>
      <c r="AU249" s="18" t="s">
        <v>87</v>
      </c>
    </row>
    <row r="250" spans="2:65" s="1" customFormat="1" ht="19.5">
      <c r="B250" s="33"/>
      <c r="D250" s="140" t="s">
        <v>145</v>
      </c>
      <c r="F250" s="144" t="s">
        <v>146</v>
      </c>
      <c r="I250" s="142"/>
      <c r="L250" s="33"/>
      <c r="M250" s="143"/>
      <c r="T250" s="54"/>
      <c r="AT250" s="18" t="s">
        <v>145</v>
      </c>
      <c r="AU250" s="18" t="s">
        <v>87</v>
      </c>
    </row>
    <row r="251" spans="2:65" s="1" customFormat="1" ht="16.5" customHeight="1">
      <c r="B251" s="33"/>
      <c r="C251" s="145" t="s">
        <v>347</v>
      </c>
      <c r="D251" s="145" t="s">
        <v>153</v>
      </c>
      <c r="E251" s="146" t="s">
        <v>348</v>
      </c>
      <c r="F251" s="147" t="s">
        <v>349</v>
      </c>
      <c r="G251" s="148" t="s">
        <v>156</v>
      </c>
      <c r="H251" s="149">
        <v>1</v>
      </c>
      <c r="I251" s="150"/>
      <c r="J251" s="151">
        <f>ROUND(I251*H251,2)</f>
        <v>0</v>
      </c>
      <c r="K251" s="147" t="s">
        <v>21</v>
      </c>
      <c r="L251" s="33"/>
      <c r="M251" s="152" t="s">
        <v>21</v>
      </c>
      <c r="N251" s="153" t="s">
        <v>48</v>
      </c>
      <c r="P251" s="136">
        <f>O251*H251</f>
        <v>0</v>
      </c>
      <c r="Q251" s="136">
        <v>0</v>
      </c>
      <c r="R251" s="136">
        <f>Q251*H251</f>
        <v>0</v>
      </c>
      <c r="S251" s="136">
        <v>0</v>
      </c>
      <c r="T251" s="137">
        <f>S251*H251</f>
        <v>0</v>
      </c>
      <c r="AR251" s="138" t="s">
        <v>143</v>
      </c>
      <c r="AT251" s="138" t="s">
        <v>153</v>
      </c>
      <c r="AU251" s="138" t="s">
        <v>87</v>
      </c>
      <c r="AY251" s="18" t="s">
        <v>137</v>
      </c>
      <c r="BE251" s="139">
        <f>IF(N251="základní",J251,0)</f>
        <v>0</v>
      </c>
      <c r="BF251" s="139">
        <f>IF(N251="snížená",J251,0)</f>
        <v>0</v>
      </c>
      <c r="BG251" s="139">
        <f>IF(N251="zákl. přenesená",J251,0)</f>
        <v>0</v>
      </c>
      <c r="BH251" s="139">
        <f>IF(N251="sníž. přenesená",J251,0)</f>
        <v>0</v>
      </c>
      <c r="BI251" s="139">
        <f>IF(N251="nulová",J251,0)</f>
        <v>0</v>
      </c>
      <c r="BJ251" s="18" t="s">
        <v>85</v>
      </c>
      <c r="BK251" s="139">
        <f>ROUND(I251*H251,2)</f>
        <v>0</v>
      </c>
      <c r="BL251" s="18" t="s">
        <v>143</v>
      </c>
      <c r="BM251" s="138" t="s">
        <v>350</v>
      </c>
    </row>
    <row r="252" spans="2:65" s="1" customFormat="1" ht="11.25">
      <c r="B252" s="33"/>
      <c r="D252" s="140" t="s">
        <v>144</v>
      </c>
      <c r="F252" s="141" t="s">
        <v>349</v>
      </c>
      <c r="I252" s="142"/>
      <c r="L252" s="33"/>
      <c r="M252" s="143"/>
      <c r="T252" s="54"/>
      <c r="AT252" s="18" t="s">
        <v>144</v>
      </c>
      <c r="AU252" s="18" t="s">
        <v>87</v>
      </c>
    </row>
    <row r="253" spans="2:65" s="1" customFormat="1" ht="19.5">
      <c r="B253" s="33"/>
      <c r="D253" s="140" t="s">
        <v>145</v>
      </c>
      <c r="F253" s="144" t="s">
        <v>146</v>
      </c>
      <c r="I253" s="142"/>
      <c r="L253" s="33"/>
      <c r="M253" s="143"/>
      <c r="T253" s="54"/>
      <c r="AT253" s="18" t="s">
        <v>145</v>
      </c>
      <c r="AU253" s="18" t="s">
        <v>87</v>
      </c>
    </row>
    <row r="254" spans="2:65" s="1" customFormat="1" ht="16.5" customHeight="1">
      <c r="B254" s="33"/>
      <c r="C254" s="126" t="s">
        <v>242</v>
      </c>
      <c r="D254" s="126" t="s">
        <v>138</v>
      </c>
      <c r="E254" s="127" t="s">
        <v>351</v>
      </c>
      <c r="F254" s="128" t="s">
        <v>352</v>
      </c>
      <c r="G254" s="129" t="s">
        <v>156</v>
      </c>
      <c r="H254" s="130">
        <v>1</v>
      </c>
      <c r="I254" s="131"/>
      <c r="J254" s="132">
        <f>ROUND(I254*H254,2)</f>
        <v>0</v>
      </c>
      <c r="K254" s="128" t="s">
        <v>21</v>
      </c>
      <c r="L254" s="133"/>
      <c r="M254" s="134" t="s">
        <v>21</v>
      </c>
      <c r="N254" s="135" t="s">
        <v>48</v>
      </c>
      <c r="P254" s="136">
        <f>O254*H254</f>
        <v>0</v>
      </c>
      <c r="Q254" s="136">
        <v>0</v>
      </c>
      <c r="R254" s="136">
        <f>Q254*H254</f>
        <v>0</v>
      </c>
      <c r="S254" s="136">
        <v>0</v>
      </c>
      <c r="T254" s="137">
        <f>S254*H254</f>
        <v>0</v>
      </c>
      <c r="AR254" s="138" t="s">
        <v>142</v>
      </c>
      <c r="AT254" s="138" t="s">
        <v>138</v>
      </c>
      <c r="AU254" s="138" t="s">
        <v>87</v>
      </c>
      <c r="AY254" s="18" t="s">
        <v>137</v>
      </c>
      <c r="BE254" s="139">
        <f>IF(N254="základní",J254,0)</f>
        <v>0</v>
      </c>
      <c r="BF254" s="139">
        <f>IF(N254="snížená",J254,0)</f>
        <v>0</v>
      </c>
      <c r="BG254" s="139">
        <f>IF(N254="zákl. přenesená",J254,0)</f>
        <v>0</v>
      </c>
      <c r="BH254" s="139">
        <f>IF(N254="sníž. přenesená",J254,0)</f>
        <v>0</v>
      </c>
      <c r="BI254" s="139">
        <f>IF(N254="nulová",J254,0)</f>
        <v>0</v>
      </c>
      <c r="BJ254" s="18" t="s">
        <v>85</v>
      </c>
      <c r="BK254" s="139">
        <f>ROUND(I254*H254,2)</f>
        <v>0</v>
      </c>
      <c r="BL254" s="18" t="s">
        <v>143</v>
      </c>
      <c r="BM254" s="138" t="s">
        <v>353</v>
      </c>
    </row>
    <row r="255" spans="2:65" s="1" customFormat="1" ht="11.25">
      <c r="B255" s="33"/>
      <c r="D255" s="140" t="s">
        <v>144</v>
      </c>
      <c r="F255" s="141" t="s">
        <v>352</v>
      </c>
      <c r="I255" s="142"/>
      <c r="L255" s="33"/>
      <c r="M255" s="143"/>
      <c r="T255" s="54"/>
      <c r="AT255" s="18" t="s">
        <v>144</v>
      </c>
      <c r="AU255" s="18" t="s">
        <v>87</v>
      </c>
    </row>
    <row r="256" spans="2:65" s="1" customFormat="1" ht="19.5">
      <c r="B256" s="33"/>
      <c r="D256" s="140" t="s">
        <v>145</v>
      </c>
      <c r="F256" s="144" t="s">
        <v>146</v>
      </c>
      <c r="I256" s="142"/>
      <c r="L256" s="33"/>
      <c r="M256" s="143"/>
      <c r="T256" s="54"/>
      <c r="AT256" s="18" t="s">
        <v>145</v>
      </c>
      <c r="AU256" s="18" t="s">
        <v>87</v>
      </c>
    </row>
    <row r="257" spans="2:65" s="1" customFormat="1" ht="16.5" customHeight="1">
      <c r="B257" s="33"/>
      <c r="C257" s="145" t="s">
        <v>354</v>
      </c>
      <c r="D257" s="145" t="s">
        <v>153</v>
      </c>
      <c r="E257" s="146" t="s">
        <v>355</v>
      </c>
      <c r="F257" s="147" t="s">
        <v>356</v>
      </c>
      <c r="G257" s="148" t="s">
        <v>156</v>
      </c>
      <c r="H257" s="149">
        <v>4</v>
      </c>
      <c r="I257" s="150"/>
      <c r="J257" s="151">
        <f>ROUND(I257*H257,2)</f>
        <v>0</v>
      </c>
      <c r="K257" s="147" t="s">
        <v>21</v>
      </c>
      <c r="L257" s="33"/>
      <c r="M257" s="152" t="s">
        <v>21</v>
      </c>
      <c r="N257" s="153" t="s">
        <v>48</v>
      </c>
      <c r="P257" s="136">
        <f>O257*H257</f>
        <v>0</v>
      </c>
      <c r="Q257" s="136">
        <v>0</v>
      </c>
      <c r="R257" s="136">
        <f>Q257*H257</f>
        <v>0</v>
      </c>
      <c r="S257" s="136">
        <v>0</v>
      </c>
      <c r="T257" s="137">
        <f>S257*H257</f>
        <v>0</v>
      </c>
      <c r="AR257" s="138" t="s">
        <v>143</v>
      </c>
      <c r="AT257" s="138" t="s">
        <v>153</v>
      </c>
      <c r="AU257" s="138" t="s">
        <v>87</v>
      </c>
      <c r="AY257" s="18" t="s">
        <v>137</v>
      </c>
      <c r="BE257" s="139">
        <f>IF(N257="základní",J257,0)</f>
        <v>0</v>
      </c>
      <c r="BF257" s="139">
        <f>IF(N257="snížená",J257,0)</f>
        <v>0</v>
      </c>
      <c r="BG257" s="139">
        <f>IF(N257="zákl. přenesená",J257,0)</f>
        <v>0</v>
      </c>
      <c r="BH257" s="139">
        <f>IF(N257="sníž. přenesená",J257,0)</f>
        <v>0</v>
      </c>
      <c r="BI257" s="139">
        <f>IF(N257="nulová",J257,0)</f>
        <v>0</v>
      </c>
      <c r="BJ257" s="18" t="s">
        <v>85</v>
      </c>
      <c r="BK257" s="139">
        <f>ROUND(I257*H257,2)</f>
        <v>0</v>
      </c>
      <c r="BL257" s="18" t="s">
        <v>143</v>
      </c>
      <c r="BM257" s="138" t="s">
        <v>357</v>
      </c>
    </row>
    <row r="258" spans="2:65" s="1" customFormat="1" ht="11.25">
      <c r="B258" s="33"/>
      <c r="D258" s="140" t="s">
        <v>144</v>
      </c>
      <c r="F258" s="141" t="s">
        <v>358</v>
      </c>
      <c r="I258" s="142"/>
      <c r="L258" s="33"/>
      <c r="M258" s="143"/>
      <c r="T258" s="54"/>
      <c r="AT258" s="18" t="s">
        <v>144</v>
      </c>
      <c r="AU258" s="18" t="s">
        <v>87</v>
      </c>
    </row>
    <row r="259" spans="2:65" s="1" customFormat="1" ht="19.5">
      <c r="B259" s="33"/>
      <c r="D259" s="140" t="s">
        <v>145</v>
      </c>
      <c r="F259" s="144" t="s">
        <v>146</v>
      </c>
      <c r="I259" s="142"/>
      <c r="L259" s="33"/>
      <c r="M259" s="143"/>
      <c r="T259" s="54"/>
      <c r="AT259" s="18" t="s">
        <v>145</v>
      </c>
      <c r="AU259" s="18" t="s">
        <v>87</v>
      </c>
    </row>
    <row r="260" spans="2:65" s="1" customFormat="1" ht="16.5" customHeight="1">
      <c r="B260" s="33"/>
      <c r="C260" s="145" t="s">
        <v>247</v>
      </c>
      <c r="D260" s="145" t="s">
        <v>153</v>
      </c>
      <c r="E260" s="146" t="s">
        <v>359</v>
      </c>
      <c r="F260" s="147" t="s">
        <v>360</v>
      </c>
      <c r="G260" s="148" t="s">
        <v>156</v>
      </c>
      <c r="H260" s="149">
        <v>2</v>
      </c>
      <c r="I260" s="150"/>
      <c r="J260" s="151">
        <f>ROUND(I260*H260,2)</f>
        <v>0</v>
      </c>
      <c r="K260" s="147" t="s">
        <v>21</v>
      </c>
      <c r="L260" s="33"/>
      <c r="M260" s="152" t="s">
        <v>21</v>
      </c>
      <c r="N260" s="153" t="s">
        <v>48</v>
      </c>
      <c r="P260" s="136">
        <f>O260*H260</f>
        <v>0</v>
      </c>
      <c r="Q260" s="136">
        <v>0</v>
      </c>
      <c r="R260" s="136">
        <f>Q260*H260</f>
        <v>0</v>
      </c>
      <c r="S260" s="136">
        <v>0</v>
      </c>
      <c r="T260" s="137">
        <f>S260*H260</f>
        <v>0</v>
      </c>
      <c r="AR260" s="138" t="s">
        <v>143</v>
      </c>
      <c r="AT260" s="138" t="s">
        <v>153</v>
      </c>
      <c r="AU260" s="138" t="s">
        <v>87</v>
      </c>
      <c r="AY260" s="18" t="s">
        <v>137</v>
      </c>
      <c r="BE260" s="139">
        <f>IF(N260="základní",J260,0)</f>
        <v>0</v>
      </c>
      <c r="BF260" s="139">
        <f>IF(N260="snížená",J260,0)</f>
        <v>0</v>
      </c>
      <c r="BG260" s="139">
        <f>IF(N260="zákl. přenesená",J260,0)</f>
        <v>0</v>
      </c>
      <c r="BH260" s="139">
        <f>IF(N260="sníž. přenesená",J260,0)</f>
        <v>0</v>
      </c>
      <c r="BI260" s="139">
        <f>IF(N260="nulová",J260,0)</f>
        <v>0</v>
      </c>
      <c r="BJ260" s="18" t="s">
        <v>85</v>
      </c>
      <c r="BK260" s="139">
        <f>ROUND(I260*H260,2)</f>
        <v>0</v>
      </c>
      <c r="BL260" s="18" t="s">
        <v>143</v>
      </c>
      <c r="BM260" s="138" t="s">
        <v>361</v>
      </c>
    </row>
    <row r="261" spans="2:65" s="1" customFormat="1" ht="11.25">
      <c r="B261" s="33"/>
      <c r="D261" s="140" t="s">
        <v>144</v>
      </c>
      <c r="F261" s="141" t="s">
        <v>360</v>
      </c>
      <c r="I261" s="142"/>
      <c r="L261" s="33"/>
      <c r="M261" s="143"/>
      <c r="T261" s="54"/>
      <c r="AT261" s="18" t="s">
        <v>144</v>
      </c>
      <c r="AU261" s="18" t="s">
        <v>87</v>
      </c>
    </row>
    <row r="262" spans="2:65" s="1" customFormat="1" ht="19.5">
      <c r="B262" s="33"/>
      <c r="D262" s="140" t="s">
        <v>145</v>
      </c>
      <c r="F262" s="144" t="s">
        <v>146</v>
      </c>
      <c r="I262" s="142"/>
      <c r="L262" s="33"/>
      <c r="M262" s="143"/>
      <c r="T262" s="54"/>
      <c r="AT262" s="18" t="s">
        <v>145</v>
      </c>
      <c r="AU262" s="18" t="s">
        <v>87</v>
      </c>
    </row>
    <row r="263" spans="2:65" s="1" customFormat="1" ht="16.5" customHeight="1">
      <c r="B263" s="33"/>
      <c r="C263" s="145" t="s">
        <v>362</v>
      </c>
      <c r="D263" s="145" t="s">
        <v>153</v>
      </c>
      <c r="E263" s="146" t="s">
        <v>363</v>
      </c>
      <c r="F263" s="147" t="s">
        <v>364</v>
      </c>
      <c r="G263" s="148" t="s">
        <v>156</v>
      </c>
      <c r="H263" s="149">
        <v>2</v>
      </c>
      <c r="I263" s="150"/>
      <c r="J263" s="151">
        <f>ROUND(I263*H263,2)</f>
        <v>0</v>
      </c>
      <c r="K263" s="147" t="s">
        <v>21</v>
      </c>
      <c r="L263" s="33"/>
      <c r="M263" s="152" t="s">
        <v>21</v>
      </c>
      <c r="N263" s="153" t="s">
        <v>48</v>
      </c>
      <c r="P263" s="136">
        <f>O263*H263</f>
        <v>0</v>
      </c>
      <c r="Q263" s="136">
        <v>0</v>
      </c>
      <c r="R263" s="136">
        <f>Q263*H263</f>
        <v>0</v>
      </c>
      <c r="S263" s="136">
        <v>0</v>
      </c>
      <c r="T263" s="137">
        <f>S263*H263</f>
        <v>0</v>
      </c>
      <c r="AR263" s="138" t="s">
        <v>143</v>
      </c>
      <c r="AT263" s="138" t="s">
        <v>153</v>
      </c>
      <c r="AU263" s="138" t="s">
        <v>87</v>
      </c>
      <c r="AY263" s="18" t="s">
        <v>137</v>
      </c>
      <c r="BE263" s="139">
        <f>IF(N263="základní",J263,0)</f>
        <v>0</v>
      </c>
      <c r="BF263" s="139">
        <f>IF(N263="snížená",J263,0)</f>
        <v>0</v>
      </c>
      <c r="BG263" s="139">
        <f>IF(N263="zákl. přenesená",J263,0)</f>
        <v>0</v>
      </c>
      <c r="BH263" s="139">
        <f>IF(N263="sníž. přenesená",J263,0)</f>
        <v>0</v>
      </c>
      <c r="BI263" s="139">
        <f>IF(N263="nulová",J263,0)</f>
        <v>0</v>
      </c>
      <c r="BJ263" s="18" t="s">
        <v>85</v>
      </c>
      <c r="BK263" s="139">
        <f>ROUND(I263*H263,2)</f>
        <v>0</v>
      </c>
      <c r="BL263" s="18" t="s">
        <v>143</v>
      </c>
      <c r="BM263" s="138" t="s">
        <v>365</v>
      </c>
    </row>
    <row r="264" spans="2:65" s="1" customFormat="1" ht="11.25">
      <c r="B264" s="33"/>
      <c r="D264" s="140" t="s">
        <v>144</v>
      </c>
      <c r="F264" s="141" t="s">
        <v>364</v>
      </c>
      <c r="I264" s="142"/>
      <c r="L264" s="33"/>
      <c r="M264" s="143"/>
      <c r="T264" s="54"/>
      <c r="AT264" s="18" t="s">
        <v>144</v>
      </c>
      <c r="AU264" s="18" t="s">
        <v>87</v>
      </c>
    </row>
    <row r="265" spans="2:65" s="1" customFormat="1" ht="19.5">
      <c r="B265" s="33"/>
      <c r="D265" s="140" t="s">
        <v>145</v>
      </c>
      <c r="F265" s="144" t="s">
        <v>146</v>
      </c>
      <c r="I265" s="142"/>
      <c r="L265" s="33"/>
      <c r="M265" s="143"/>
      <c r="T265" s="54"/>
      <c r="AT265" s="18" t="s">
        <v>145</v>
      </c>
      <c r="AU265" s="18" t="s">
        <v>87</v>
      </c>
    </row>
    <row r="266" spans="2:65" s="1" customFormat="1" ht="16.5" customHeight="1">
      <c r="B266" s="33"/>
      <c r="C266" s="145" t="s">
        <v>251</v>
      </c>
      <c r="D266" s="145" t="s">
        <v>153</v>
      </c>
      <c r="E266" s="146" t="s">
        <v>366</v>
      </c>
      <c r="F266" s="147" t="s">
        <v>162</v>
      </c>
      <c r="G266" s="148" t="s">
        <v>156</v>
      </c>
      <c r="H266" s="149">
        <v>1</v>
      </c>
      <c r="I266" s="150"/>
      <c r="J266" s="151">
        <f>ROUND(I266*H266,2)</f>
        <v>0</v>
      </c>
      <c r="K266" s="147" t="s">
        <v>21</v>
      </c>
      <c r="L266" s="33"/>
      <c r="M266" s="152" t="s">
        <v>21</v>
      </c>
      <c r="N266" s="153" t="s">
        <v>48</v>
      </c>
      <c r="P266" s="136">
        <f>O266*H266</f>
        <v>0</v>
      </c>
      <c r="Q266" s="136">
        <v>0</v>
      </c>
      <c r="R266" s="136">
        <f>Q266*H266</f>
        <v>0</v>
      </c>
      <c r="S266" s="136">
        <v>0</v>
      </c>
      <c r="T266" s="137">
        <f>S266*H266</f>
        <v>0</v>
      </c>
      <c r="AR266" s="138" t="s">
        <v>143</v>
      </c>
      <c r="AT266" s="138" t="s">
        <v>153</v>
      </c>
      <c r="AU266" s="138" t="s">
        <v>87</v>
      </c>
      <c r="AY266" s="18" t="s">
        <v>137</v>
      </c>
      <c r="BE266" s="139">
        <f>IF(N266="základní",J266,0)</f>
        <v>0</v>
      </c>
      <c r="BF266" s="139">
        <f>IF(N266="snížená",J266,0)</f>
        <v>0</v>
      </c>
      <c r="BG266" s="139">
        <f>IF(N266="zákl. přenesená",J266,0)</f>
        <v>0</v>
      </c>
      <c r="BH266" s="139">
        <f>IF(N266="sníž. přenesená",J266,0)</f>
        <v>0</v>
      </c>
      <c r="BI266" s="139">
        <f>IF(N266="nulová",J266,0)</f>
        <v>0</v>
      </c>
      <c r="BJ266" s="18" t="s">
        <v>85</v>
      </c>
      <c r="BK266" s="139">
        <f>ROUND(I266*H266,2)</f>
        <v>0</v>
      </c>
      <c r="BL266" s="18" t="s">
        <v>143</v>
      </c>
      <c r="BM266" s="138" t="s">
        <v>367</v>
      </c>
    </row>
    <row r="267" spans="2:65" s="1" customFormat="1" ht="11.25">
      <c r="B267" s="33"/>
      <c r="D267" s="140" t="s">
        <v>144</v>
      </c>
      <c r="F267" s="141" t="s">
        <v>162</v>
      </c>
      <c r="I267" s="142"/>
      <c r="L267" s="33"/>
      <c r="M267" s="143"/>
      <c r="T267" s="54"/>
      <c r="AT267" s="18" t="s">
        <v>144</v>
      </c>
      <c r="AU267" s="18" t="s">
        <v>87</v>
      </c>
    </row>
    <row r="268" spans="2:65" s="1" customFormat="1" ht="19.5">
      <c r="B268" s="33"/>
      <c r="D268" s="140" t="s">
        <v>145</v>
      </c>
      <c r="F268" s="144" t="s">
        <v>146</v>
      </c>
      <c r="I268" s="142"/>
      <c r="L268" s="33"/>
      <c r="M268" s="143"/>
      <c r="T268" s="54"/>
      <c r="AT268" s="18" t="s">
        <v>145</v>
      </c>
      <c r="AU268" s="18" t="s">
        <v>87</v>
      </c>
    </row>
    <row r="269" spans="2:65" s="1" customFormat="1" ht="16.5" customHeight="1">
      <c r="B269" s="33"/>
      <c r="C269" s="145" t="s">
        <v>368</v>
      </c>
      <c r="D269" s="145" t="s">
        <v>153</v>
      </c>
      <c r="E269" s="146" t="s">
        <v>369</v>
      </c>
      <c r="F269" s="147" t="s">
        <v>370</v>
      </c>
      <c r="G269" s="148" t="s">
        <v>156</v>
      </c>
      <c r="H269" s="149">
        <v>2</v>
      </c>
      <c r="I269" s="150"/>
      <c r="J269" s="151">
        <f>ROUND(I269*H269,2)</f>
        <v>0</v>
      </c>
      <c r="K269" s="147" t="s">
        <v>21</v>
      </c>
      <c r="L269" s="33"/>
      <c r="M269" s="152" t="s">
        <v>21</v>
      </c>
      <c r="N269" s="153" t="s">
        <v>48</v>
      </c>
      <c r="P269" s="136">
        <f>O269*H269</f>
        <v>0</v>
      </c>
      <c r="Q269" s="136">
        <v>0</v>
      </c>
      <c r="R269" s="136">
        <f>Q269*H269</f>
        <v>0</v>
      </c>
      <c r="S269" s="136">
        <v>0</v>
      </c>
      <c r="T269" s="137">
        <f>S269*H269</f>
        <v>0</v>
      </c>
      <c r="AR269" s="138" t="s">
        <v>143</v>
      </c>
      <c r="AT269" s="138" t="s">
        <v>153</v>
      </c>
      <c r="AU269" s="138" t="s">
        <v>87</v>
      </c>
      <c r="AY269" s="18" t="s">
        <v>137</v>
      </c>
      <c r="BE269" s="139">
        <f>IF(N269="základní",J269,0)</f>
        <v>0</v>
      </c>
      <c r="BF269" s="139">
        <f>IF(N269="snížená",J269,0)</f>
        <v>0</v>
      </c>
      <c r="BG269" s="139">
        <f>IF(N269="zákl. přenesená",J269,0)</f>
        <v>0</v>
      </c>
      <c r="BH269" s="139">
        <f>IF(N269="sníž. přenesená",J269,0)</f>
        <v>0</v>
      </c>
      <c r="BI269" s="139">
        <f>IF(N269="nulová",J269,0)</f>
        <v>0</v>
      </c>
      <c r="BJ269" s="18" t="s">
        <v>85</v>
      </c>
      <c r="BK269" s="139">
        <f>ROUND(I269*H269,2)</f>
        <v>0</v>
      </c>
      <c r="BL269" s="18" t="s">
        <v>143</v>
      </c>
      <c r="BM269" s="138" t="s">
        <v>371</v>
      </c>
    </row>
    <row r="270" spans="2:65" s="1" customFormat="1" ht="11.25">
      <c r="B270" s="33"/>
      <c r="D270" s="140" t="s">
        <v>144</v>
      </c>
      <c r="F270" s="141" t="s">
        <v>372</v>
      </c>
      <c r="I270" s="142"/>
      <c r="L270" s="33"/>
      <c r="M270" s="143"/>
      <c r="T270" s="54"/>
      <c r="AT270" s="18" t="s">
        <v>144</v>
      </c>
      <c r="AU270" s="18" t="s">
        <v>87</v>
      </c>
    </row>
    <row r="271" spans="2:65" s="1" customFormat="1" ht="19.5">
      <c r="B271" s="33"/>
      <c r="D271" s="140" t="s">
        <v>145</v>
      </c>
      <c r="F271" s="144" t="s">
        <v>146</v>
      </c>
      <c r="I271" s="142"/>
      <c r="L271" s="33"/>
      <c r="M271" s="143"/>
      <c r="T271" s="54"/>
      <c r="AT271" s="18" t="s">
        <v>145</v>
      </c>
      <c r="AU271" s="18" t="s">
        <v>87</v>
      </c>
    </row>
    <row r="272" spans="2:65" s="1" customFormat="1" ht="16.5" customHeight="1">
      <c r="B272" s="33"/>
      <c r="C272" s="145" t="s">
        <v>256</v>
      </c>
      <c r="D272" s="145" t="s">
        <v>153</v>
      </c>
      <c r="E272" s="146" t="s">
        <v>373</v>
      </c>
      <c r="F272" s="147" t="s">
        <v>374</v>
      </c>
      <c r="G272" s="148" t="s">
        <v>156</v>
      </c>
      <c r="H272" s="149">
        <v>4</v>
      </c>
      <c r="I272" s="150"/>
      <c r="J272" s="151">
        <f>ROUND(I272*H272,2)</f>
        <v>0</v>
      </c>
      <c r="K272" s="147" t="s">
        <v>21</v>
      </c>
      <c r="L272" s="33"/>
      <c r="M272" s="152" t="s">
        <v>21</v>
      </c>
      <c r="N272" s="153" t="s">
        <v>48</v>
      </c>
      <c r="P272" s="136">
        <f>O272*H272</f>
        <v>0</v>
      </c>
      <c r="Q272" s="136">
        <v>0</v>
      </c>
      <c r="R272" s="136">
        <f>Q272*H272</f>
        <v>0</v>
      </c>
      <c r="S272" s="136">
        <v>0</v>
      </c>
      <c r="T272" s="137">
        <f>S272*H272</f>
        <v>0</v>
      </c>
      <c r="AR272" s="138" t="s">
        <v>143</v>
      </c>
      <c r="AT272" s="138" t="s">
        <v>153</v>
      </c>
      <c r="AU272" s="138" t="s">
        <v>87</v>
      </c>
      <c r="AY272" s="18" t="s">
        <v>137</v>
      </c>
      <c r="BE272" s="139">
        <f>IF(N272="základní",J272,0)</f>
        <v>0</v>
      </c>
      <c r="BF272" s="139">
        <f>IF(N272="snížená",J272,0)</f>
        <v>0</v>
      </c>
      <c r="BG272" s="139">
        <f>IF(N272="zákl. přenesená",J272,0)</f>
        <v>0</v>
      </c>
      <c r="BH272" s="139">
        <f>IF(N272="sníž. přenesená",J272,0)</f>
        <v>0</v>
      </c>
      <c r="BI272" s="139">
        <f>IF(N272="nulová",J272,0)</f>
        <v>0</v>
      </c>
      <c r="BJ272" s="18" t="s">
        <v>85</v>
      </c>
      <c r="BK272" s="139">
        <f>ROUND(I272*H272,2)</f>
        <v>0</v>
      </c>
      <c r="BL272" s="18" t="s">
        <v>143</v>
      </c>
      <c r="BM272" s="138" t="s">
        <v>375</v>
      </c>
    </row>
    <row r="273" spans="2:65" s="1" customFormat="1" ht="11.25">
      <c r="B273" s="33"/>
      <c r="D273" s="140" t="s">
        <v>144</v>
      </c>
      <c r="F273" s="141" t="s">
        <v>374</v>
      </c>
      <c r="I273" s="142"/>
      <c r="L273" s="33"/>
      <c r="M273" s="143"/>
      <c r="T273" s="54"/>
      <c r="AT273" s="18" t="s">
        <v>144</v>
      </c>
      <c r="AU273" s="18" t="s">
        <v>87</v>
      </c>
    </row>
    <row r="274" spans="2:65" s="1" customFormat="1" ht="19.5">
      <c r="B274" s="33"/>
      <c r="D274" s="140" t="s">
        <v>145</v>
      </c>
      <c r="F274" s="144" t="s">
        <v>146</v>
      </c>
      <c r="I274" s="142"/>
      <c r="L274" s="33"/>
      <c r="M274" s="143"/>
      <c r="T274" s="54"/>
      <c r="AT274" s="18" t="s">
        <v>145</v>
      </c>
      <c r="AU274" s="18" t="s">
        <v>87</v>
      </c>
    </row>
    <row r="275" spans="2:65" s="11" customFormat="1" ht="22.9" customHeight="1">
      <c r="B275" s="116"/>
      <c r="D275" s="117" t="s">
        <v>76</v>
      </c>
      <c r="E275" s="168" t="s">
        <v>376</v>
      </c>
      <c r="F275" s="168" t="s">
        <v>377</v>
      </c>
      <c r="I275" s="119"/>
      <c r="J275" s="169">
        <f>BK275</f>
        <v>0</v>
      </c>
      <c r="L275" s="116"/>
      <c r="M275" s="121"/>
      <c r="P275" s="122">
        <f>SUM(P276:P302)</f>
        <v>0</v>
      </c>
      <c r="R275" s="122">
        <f>SUM(R276:R302)</f>
        <v>0</v>
      </c>
      <c r="T275" s="123">
        <f>SUM(T276:T302)</f>
        <v>0</v>
      </c>
      <c r="AR275" s="117" t="s">
        <v>85</v>
      </c>
      <c r="AT275" s="124" t="s">
        <v>76</v>
      </c>
      <c r="AU275" s="124" t="s">
        <v>85</v>
      </c>
      <c r="AY275" s="117" t="s">
        <v>137</v>
      </c>
      <c r="BK275" s="125">
        <f>SUM(BK276:BK302)</f>
        <v>0</v>
      </c>
    </row>
    <row r="276" spans="2:65" s="1" customFormat="1" ht="16.5" customHeight="1">
      <c r="B276" s="33"/>
      <c r="C276" s="145" t="s">
        <v>378</v>
      </c>
      <c r="D276" s="145" t="s">
        <v>153</v>
      </c>
      <c r="E276" s="146" t="s">
        <v>379</v>
      </c>
      <c r="F276" s="147" t="s">
        <v>334</v>
      </c>
      <c r="G276" s="148" t="s">
        <v>156</v>
      </c>
      <c r="H276" s="149">
        <v>1</v>
      </c>
      <c r="I276" s="150"/>
      <c r="J276" s="151">
        <f>ROUND(I276*H276,2)</f>
        <v>0</v>
      </c>
      <c r="K276" s="147" t="s">
        <v>21</v>
      </c>
      <c r="L276" s="33"/>
      <c r="M276" s="152" t="s">
        <v>21</v>
      </c>
      <c r="N276" s="153" t="s">
        <v>48</v>
      </c>
      <c r="P276" s="136">
        <f>O276*H276</f>
        <v>0</v>
      </c>
      <c r="Q276" s="136">
        <v>0</v>
      </c>
      <c r="R276" s="136">
        <f>Q276*H276</f>
        <v>0</v>
      </c>
      <c r="S276" s="136">
        <v>0</v>
      </c>
      <c r="T276" s="137">
        <f>S276*H276</f>
        <v>0</v>
      </c>
      <c r="AR276" s="138" t="s">
        <v>143</v>
      </c>
      <c r="AT276" s="138" t="s">
        <v>153</v>
      </c>
      <c r="AU276" s="138" t="s">
        <v>87</v>
      </c>
      <c r="AY276" s="18" t="s">
        <v>137</v>
      </c>
      <c r="BE276" s="139">
        <f>IF(N276="základní",J276,0)</f>
        <v>0</v>
      </c>
      <c r="BF276" s="139">
        <f>IF(N276="snížená",J276,0)</f>
        <v>0</v>
      </c>
      <c r="BG276" s="139">
        <f>IF(N276="zákl. přenesená",J276,0)</f>
        <v>0</v>
      </c>
      <c r="BH276" s="139">
        <f>IF(N276="sníž. přenesená",J276,0)</f>
        <v>0</v>
      </c>
      <c r="BI276" s="139">
        <f>IF(N276="nulová",J276,0)</f>
        <v>0</v>
      </c>
      <c r="BJ276" s="18" t="s">
        <v>85</v>
      </c>
      <c r="BK276" s="139">
        <f>ROUND(I276*H276,2)</f>
        <v>0</v>
      </c>
      <c r="BL276" s="18" t="s">
        <v>143</v>
      </c>
      <c r="BM276" s="138" t="s">
        <v>380</v>
      </c>
    </row>
    <row r="277" spans="2:65" s="1" customFormat="1" ht="11.25">
      <c r="B277" s="33"/>
      <c r="D277" s="140" t="s">
        <v>144</v>
      </c>
      <c r="F277" s="141" t="s">
        <v>334</v>
      </c>
      <c r="I277" s="142"/>
      <c r="L277" s="33"/>
      <c r="M277" s="143"/>
      <c r="T277" s="54"/>
      <c r="AT277" s="18" t="s">
        <v>144</v>
      </c>
      <c r="AU277" s="18" t="s">
        <v>87</v>
      </c>
    </row>
    <row r="278" spans="2:65" s="1" customFormat="1" ht="19.5">
      <c r="B278" s="33"/>
      <c r="D278" s="140" t="s">
        <v>145</v>
      </c>
      <c r="F278" s="144" t="s">
        <v>146</v>
      </c>
      <c r="I278" s="142"/>
      <c r="L278" s="33"/>
      <c r="M278" s="143"/>
      <c r="T278" s="54"/>
      <c r="AT278" s="18" t="s">
        <v>145</v>
      </c>
      <c r="AU278" s="18" t="s">
        <v>87</v>
      </c>
    </row>
    <row r="279" spans="2:65" s="1" customFormat="1" ht="16.5" customHeight="1">
      <c r="B279" s="33"/>
      <c r="C279" s="126" t="s">
        <v>260</v>
      </c>
      <c r="D279" s="126" t="s">
        <v>138</v>
      </c>
      <c r="E279" s="127" t="s">
        <v>381</v>
      </c>
      <c r="F279" s="128" t="s">
        <v>337</v>
      </c>
      <c r="G279" s="129" t="s">
        <v>156</v>
      </c>
      <c r="H279" s="130">
        <v>1</v>
      </c>
      <c r="I279" s="131"/>
      <c r="J279" s="132">
        <f>ROUND(I279*H279,2)</f>
        <v>0</v>
      </c>
      <c r="K279" s="128" t="s">
        <v>21</v>
      </c>
      <c r="L279" s="133"/>
      <c r="M279" s="134" t="s">
        <v>21</v>
      </c>
      <c r="N279" s="135" t="s">
        <v>48</v>
      </c>
      <c r="P279" s="136">
        <f>O279*H279</f>
        <v>0</v>
      </c>
      <c r="Q279" s="136">
        <v>0</v>
      </c>
      <c r="R279" s="136">
        <f>Q279*H279</f>
        <v>0</v>
      </c>
      <c r="S279" s="136">
        <v>0</v>
      </c>
      <c r="T279" s="137">
        <f>S279*H279</f>
        <v>0</v>
      </c>
      <c r="AR279" s="138" t="s">
        <v>142</v>
      </c>
      <c r="AT279" s="138" t="s">
        <v>138</v>
      </c>
      <c r="AU279" s="138" t="s">
        <v>87</v>
      </c>
      <c r="AY279" s="18" t="s">
        <v>137</v>
      </c>
      <c r="BE279" s="139">
        <f>IF(N279="základní",J279,0)</f>
        <v>0</v>
      </c>
      <c r="BF279" s="139">
        <f>IF(N279="snížená",J279,0)</f>
        <v>0</v>
      </c>
      <c r="BG279" s="139">
        <f>IF(N279="zákl. přenesená",J279,0)</f>
        <v>0</v>
      </c>
      <c r="BH279" s="139">
        <f>IF(N279="sníž. přenesená",J279,0)</f>
        <v>0</v>
      </c>
      <c r="BI279" s="139">
        <f>IF(N279="nulová",J279,0)</f>
        <v>0</v>
      </c>
      <c r="BJ279" s="18" t="s">
        <v>85</v>
      </c>
      <c r="BK279" s="139">
        <f>ROUND(I279*H279,2)</f>
        <v>0</v>
      </c>
      <c r="BL279" s="18" t="s">
        <v>143</v>
      </c>
      <c r="BM279" s="138" t="s">
        <v>382</v>
      </c>
    </row>
    <row r="280" spans="2:65" s="1" customFormat="1" ht="11.25">
      <c r="B280" s="33"/>
      <c r="D280" s="140" t="s">
        <v>144</v>
      </c>
      <c r="F280" s="141" t="s">
        <v>337</v>
      </c>
      <c r="I280" s="142"/>
      <c r="L280" s="33"/>
      <c r="M280" s="143"/>
      <c r="T280" s="54"/>
      <c r="AT280" s="18" t="s">
        <v>144</v>
      </c>
      <c r="AU280" s="18" t="s">
        <v>87</v>
      </c>
    </row>
    <row r="281" spans="2:65" s="1" customFormat="1" ht="19.5">
      <c r="B281" s="33"/>
      <c r="D281" s="140" t="s">
        <v>145</v>
      </c>
      <c r="F281" s="144" t="s">
        <v>146</v>
      </c>
      <c r="I281" s="142"/>
      <c r="L281" s="33"/>
      <c r="M281" s="143"/>
      <c r="T281" s="54"/>
      <c r="AT281" s="18" t="s">
        <v>145</v>
      </c>
      <c r="AU281" s="18" t="s">
        <v>87</v>
      </c>
    </row>
    <row r="282" spans="2:65" s="1" customFormat="1" ht="16.5" customHeight="1">
      <c r="B282" s="33"/>
      <c r="C282" s="145" t="s">
        <v>383</v>
      </c>
      <c r="D282" s="145" t="s">
        <v>153</v>
      </c>
      <c r="E282" s="146" t="s">
        <v>384</v>
      </c>
      <c r="F282" s="147" t="s">
        <v>341</v>
      </c>
      <c r="G282" s="148" t="s">
        <v>156</v>
      </c>
      <c r="H282" s="149">
        <v>1</v>
      </c>
      <c r="I282" s="150"/>
      <c r="J282" s="151">
        <f>ROUND(I282*H282,2)</f>
        <v>0</v>
      </c>
      <c r="K282" s="147" t="s">
        <v>21</v>
      </c>
      <c r="L282" s="33"/>
      <c r="M282" s="152" t="s">
        <v>21</v>
      </c>
      <c r="N282" s="153" t="s">
        <v>48</v>
      </c>
      <c r="P282" s="136">
        <f>O282*H282</f>
        <v>0</v>
      </c>
      <c r="Q282" s="136">
        <v>0</v>
      </c>
      <c r="R282" s="136">
        <f>Q282*H282</f>
        <v>0</v>
      </c>
      <c r="S282" s="136">
        <v>0</v>
      </c>
      <c r="T282" s="137">
        <f>S282*H282</f>
        <v>0</v>
      </c>
      <c r="AR282" s="138" t="s">
        <v>143</v>
      </c>
      <c r="AT282" s="138" t="s">
        <v>153</v>
      </c>
      <c r="AU282" s="138" t="s">
        <v>87</v>
      </c>
      <c r="AY282" s="18" t="s">
        <v>137</v>
      </c>
      <c r="BE282" s="139">
        <f>IF(N282="základní",J282,0)</f>
        <v>0</v>
      </c>
      <c r="BF282" s="139">
        <f>IF(N282="snížená",J282,0)</f>
        <v>0</v>
      </c>
      <c r="BG282" s="139">
        <f>IF(N282="zákl. přenesená",J282,0)</f>
        <v>0</v>
      </c>
      <c r="BH282" s="139">
        <f>IF(N282="sníž. přenesená",J282,0)</f>
        <v>0</v>
      </c>
      <c r="BI282" s="139">
        <f>IF(N282="nulová",J282,0)</f>
        <v>0</v>
      </c>
      <c r="BJ282" s="18" t="s">
        <v>85</v>
      </c>
      <c r="BK282" s="139">
        <f>ROUND(I282*H282,2)</f>
        <v>0</v>
      </c>
      <c r="BL282" s="18" t="s">
        <v>143</v>
      </c>
      <c r="BM282" s="138" t="s">
        <v>385</v>
      </c>
    </row>
    <row r="283" spans="2:65" s="1" customFormat="1" ht="11.25">
      <c r="B283" s="33"/>
      <c r="D283" s="140" t="s">
        <v>144</v>
      </c>
      <c r="F283" s="141" t="s">
        <v>341</v>
      </c>
      <c r="I283" s="142"/>
      <c r="L283" s="33"/>
      <c r="M283" s="143"/>
      <c r="T283" s="54"/>
      <c r="AT283" s="18" t="s">
        <v>144</v>
      </c>
      <c r="AU283" s="18" t="s">
        <v>87</v>
      </c>
    </row>
    <row r="284" spans="2:65" s="1" customFormat="1" ht="19.5">
      <c r="B284" s="33"/>
      <c r="D284" s="140" t="s">
        <v>145</v>
      </c>
      <c r="F284" s="144" t="s">
        <v>146</v>
      </c>
      <c r="I284" s="142"/>
      <c r="L284" s="33"/>
      <c r="M284" s="143"/>
      <c r="T284" s="54"/>
      <c r="AT284" s="18" t="s">
        <v>145</v>
      </c>
      <c r="AU284" s="18" t="s">
        <v>87</v>
      </c>
    </row>
    <row r="285" spans="2:65" s="1" customFormat="1" ht="16.5" customHeight="1">
      <c r="B285" s="33"/>
      <c r="C285" s="126" t="s">
        <v>264</v>
      </c>
      <c r="D285" s="126" t="s">
        <v>138</v>
      </c>
      <c r="E285" s="127" t="s">
        <v>386</v>
      </c>
      <c r="F285" s="128" t="s">
        <v>345</v>
      </c>
      <c r="G285" s="129" t="s">
        <v>156</v>
      </c>
      <c r="H285" s="130">
        <v>1</v>
      </c>
      <c r="I285" s="131"/>
      <c r="J285" s="132">
        <f>ROUND(I285*H285,2)</f>
        <v>0</v>
      </c>
      <c r="K285" s="128" t="s">
        <v>21</v>
      </c>
      <c r="L285" s="133"/>
      <c r="M285" s="134" t="s">
        <v>21</v>
      </c>
      <c r="N285" s="135" t="s">
        <v>48</v>
      </c>
      <c r="P285" s="136">
        <f>O285*H285</f>
        <v>0</v>
      </c>
      <c r="Q285" s="136">
        <v>0</v>
      </c>
      <c r="R285" s="136">
        <f>Q285*H285</f>
        <v>0</v>
      </c>
      <c r="S285" s="136">
        <v>0</v>
      </c>
      <c r="T285" s="137">
        <f>S285*H285</f>
        <v>0</v>
      </c>
      <c r="AR285" s="138" t="s">
        <v>142</v>
      </c>
      <c r="AT285" s="138" t="s">
        <v>138</v>
      </c>
      <c r="AU285" s="138" t="s">
        <v>87</v>
      </c>
      <c r="AY285" s="18" t="s">
        <v>137</v>
      </c>
      <c r="BE285" s="139">
        <f>IF(N285="základní",J285,0)</f>
        <v>0</v>
      </c>
      <c r="BF285" s="139">
        <f>IF(N285="snížená",J285,0)</f>
        <v>0</v>
      </c>
      <c r="BG285" s="139">
        <f>IF(N285="zákl. přenesená",J285,0)</f>
        <v>0</v>
      </c>
      <c r="BH285" s="139">
        <f>IF(N285="sníž. přenesená",J285,0)</f>
        <v>0</v>
      </c>
      <c r="BI285" s="139">
        <f>IF(N285="nulová",J285,0)</f>
        <v>0</v>
      </c>
      <c r="BJ285" s="18" t="s">
        <v>85</v>
      </c>
      <c r="BK285" s="139">
        <f>ROUND(I285*H285,2)</f>
        <v>0</v>
      </c>
      <c r="BL285" s="18" t="s">
        <v>143</v>
      </c>
      <c r="BM285" s="138" t="s">
        <v>387</v>
      </c>
    </row>
    <row r="286" spans="2:65" s="1" customFormat="1" ht="11.25">
      <c r="B286" s="33"/>
      <c r="D286" s="140" t="s">
        <v>144</v>
      </c>
      <c r="F286" s="141" t="s">
        <v>345</v>
      </c>
      <c r="I286" s="142"/>
      <c r="L286" s="33"/>
      <c r="M286" s="143"/>
      <c r="T286" s="54"/>
      <c r="AT286" s="18" t="s">
        <v>144</v>
      </c>
      <c r="AU286" s="18" t="s">
        <v>87</v>
      </c>
    </row>
    <row r="287" spans="2:65" s="1" customFormat="1" ht="19.5">
      <c r="B287" s="33"/>
      <c r="D287" s="140" t="s">
        <v>145</v>
      </c>
      <c r="F287" s="144" t="s">
        <v>146</v>
      </c>
      <c r="I287" s="142"/>
      <c r="L287" s="33"/>
      <c r="M287" s="143"/>
      <c r="T287" s="54"/>
      <c r="AT287" s="18" t="s">
        <v>145</v>
      </c>
      <c r="AU287" s="18" t="s">
        <v>87</v>
      </c>
    </row>
    <row r="288" spans="2:65" s="1" customFormat="1" ht="16.5" customHeight="1">
      <c r="B288" s="33"/>
      <c r="C288" s="145" t="s">
        <v>388</v>
      </c>
      <c r="D288" s="145" t="s">
        <v>153</v>
      </c>
      <c r="E288" s="146" t="s">
        <v>389</v>
      </c>
      <c r="F288" s="147" t="s">
        <v>390</v>
      </c>
      <c r="G288" s="148" t="s">
        <v>156</v>
      </c>
      <c r="H288" s="149">
        <v>1</v>
      </c>
      <c r="I288" s="150"/>
      <c r="J288" s="151">
        <f>ROUND(I288*H288,2)</f>
        <v>0</v>
      </c>
      <c r="K288" s="147" t="s">
        <v>21</v>
      </c>
      <c r="L288" s="33"/>
      <c r="M288" s="152" t="s">
        <v>21</v>
      </c>
      <c r="N288" s="153" t="s">
        <v>48</v>
      </c>
      <c r="P288" s="136">
        <f>O288*H288</f>
        <v>0</v>
      </c>
      <c r="Q288" s="136">
        <v>0</v>
      </c>
      <c r="R288" s="136">
        <f>Q288*H288</f>
        <v>0</v>
      </c>
      <c r="S288" s="136">
        <v>0</v>
      </c>
      <c r="T288" s="137">
        <f>S288*H288</f>
        <v>0</v>
      </c>
      <c r="AR288" s="138" t="s">
        <v>143</v>
      </c>
      <c r="AT288" s="138" t="s">
        <v>153</v>
      </c>
      <c r="AU288" s="138" t="s">
        <v>87</v>
      </c>
      <c r="AY288" s="18" t="s">
        <v>137</v>
      </c>
      <c r="BE288" s="139">
        <f>IF(N288="základní",J288,0)</f>
        <v>0</v>
      </c>
      <c r="BF288" s="139">
        <f>IF(N288="snížená",J288,0)</f>
        <v>0</v>
      </c>
      <c r="BG288" s="139">
        <f>IF(N288="zákl. přenesená",J288,0)</f>
        <v>0</v>
      </c>
      <c r="BH288" s="139">
        <f>IF(N288="sníž. přenesená",J288,0)</f>
        <v>0</v>
      </c>
      <c r="BI288" s="139">
        <f>IF(N288="nulová",J288,0)</f>
        <v>0</v>
      </c>
      <c r="BJ288" s="18" t="s">
        <v>85</v>
      </c>
      <c r="BK288" s="139">
        <f>ROUND(I288*H288,2)</f>
        <v>0</v>
      </c>
      <c r="BL288" s="18" t="s">
        <v>143</v>
      </c>
      <c r="BM288" s="138" t="s">
        <v>391</v>
      </c>
    </row>
    <row r="289" spans="2:65" s="1" customFormat="1" ht="11.25">
      <c r="B289" s="33"/>
      <c r="D289" s="140" t="s">
        <v>144</v>
      </c>
      <c r="F289" s="141" t="s">
        <v>390</v>
      </c>
      <c r="I289" s="142"/>
      <c r="L289" s="33"/>
      <c r="M289" s="143"/>
      <c r="T289" s="54"/>
      <c r="AT289" s="18" t="s">
        <v>144</v>
      </c>
      <c r="AU289" s="18" t="s">
        <v>87</v>
      </c>
    </row>
    <row r="290" spans="2:65" s="1" customFormat="1" ht="19.5">
      <c r="B290" s="33"/>
      <c r="D290" s="140" t="s">
        <v>145</v>
      </c>
      <c r="F290" s="144" t="s">
        <v>146</v>
      </c>
      <c r="I290" s="142"/>
      <c r="L290" s="33"/>
      <c r="M290" s="143"/>
      <c r="T290" s="54"/>
      <c r="AT290" s="18" t="s">
        <v>145</v>
      </c>
      <c r="AU290" s="18" t="s">
        <v>87</v>
      </c>
    </row>
    <row r="291" spans="2:65" s="1" customFormat="1" ht="16.5" customHeight="1">
      <c r="B291" s="33"/>
      <c r="C291" s="126" t="s">
        <v>268</v>
      </c>
      <c r="D291" s="126" t="s">
        <v>138</v>
      </c>
      <c r="E291" s="127" t="s">
        <v>392</v>
      </c>
      <c r="F291" s="128" t="s">
        <v>393</v>
      </c>
      <c r="G291" s="129" t="s">
        <v>156</v>
      </c>
      <c r="H291" s="130">
        <v>1</v>
      </c>
      <c r="I291" s="131"/>
      <c r="J291" s="132">
        <f>ROUND(I291*H291,2)</f>
        <v>0</v>
      </c>
      <c r="K291" s="128" t="s">
        <v>21</v>
      </c>
      <c r="L291" s="133"/>
      <c r="M291" s="134" t="s">
        <v>21</v>
      </c>
      <c r="N291" s="135" t="s">
        <v>48</v>
      </c>
      <c r="P291" s="136">
        <f>O291*H291</f>
        <v>0</v>
      </c>
      <c r="Q291" s="136">
        <v>0</v>
      </c>
      <c r="R291" s="136">
        <f>Q291*H291</f>
        <v>0</v>
      </c>
      <c r="S291" s="136">
        <v>0</v>
      </c>
      <c r="T291" s="137">
        <f>S291*H291</f>
        <v>0</v>
      </c>
      <c r="AR291" s="138" t="s">
        <v>142</v>
      </c>
      <c r="AT291" s="138" t="s">
        <v>138</v>
      </c>
      <c r="AU291" s="138" t="s">
        <v>87</v>
      </c>
      <c r="AY291" s="18" t="s">
        <v>137</v>
      </c>
      <c r="BE291" s="139">
        <f>IF(N291="základní",J291,0)</f>
        <v>0</v>
      </c>
      <c r="BF291" s="139">
        <f>IF(N291="snížená",J291,0)</f>
        <v>0</v>
      </c>
      <c r="BG291" s="139">
        <f>IF(N291="zákl. přenesená",J291,0)</f>
        <v>0</v>
      </c>
      <c r="BH291" s="139">
        <f>IF(N291="sníž. přenesená",J291,0)</f>
        <v>0</v>
      </c>
      <c r="BI291" s="139">
        <f>IF(N291="nulová",J291,0)</f>
        <v>0</v>
      </c>
      <c r="BJ291" s="18" t="s">
        <v>85</v>
      </c>
      <c r="BK291" s="139">
        <f>ROUND(I291*H291,2)</f>
        <v>0</v>
      </c>
      <c r="BL291" s="18" t="s">
        <v>143</v>
      </c>
      <c r="BM291" s="138" t="s">
        <v>394</v>
      </c>
    </row>
    <row r="292" spans="2:65" s="1" customFormat="1" ht="11.25">
      <c r="B292" s="33"/>
      <c r="D292" s="140" t="s">
        <v>144</v>
      </c>
      <c r="F292" s="141" t="s">
        <v>393</v>
      </c>
      <c r="I292" s="142"/>
      <c r="L292" s="33"/>
      <c r="M292" s="143"/>
      <c r="T292" s="54"/>
      <c r="AT292" s="18" t="s">
        <v>144</v>
      </c>
      <c r="AU292" s="18" t="s">
        <v>87</v>
      </c>
    </row>
    <row r="293" spans="2:65" s="1" customFormat="1" ht="19.5">
      <c r="B293" s="33"/>
      <c r="D293" s="140" t="s">
        <v>145</v>
      </c>
      <c r="F293" s="144" t="s">
        <v>146</v>
      </c>
      <c r="I293" s="142"/>
      <c r="L293" s="33"/>
      <c r="M293" s="143"/>
      <c r="T293" s="54"/>
      <c r="AT293" s="18" t="s">
        <v>145</v>
      </c>
      <c r="AU293" s="18" t="s">
        <v>87</v>
      </c>
    </row>
    <row r="294" spans="2:65" s="1" customFormat="1" ht="16.5" customHeight="1">
      <c r="B294" s="33"/>
      <c r="C294" s="145" t="s">
        <v>395</v>
      </c>
      <c r="D294" s="145" t="s">
        <v>153</v>
      </c>
      <c r="E294" s="146" t="s">
        <v>396</v>
      </c>
      <c r="F294" s="147" t="s">
        <v>397</v>
      </c>
      <c r="G294" s="148" t="s">
        <v>156</v>
      </c>
      <c r="H294" s="149">
        <v>1</v>
      </c>
      <c r="I294" s="150"/>
      <c r="J294" s="151">
        <f>ROUND(I294*H294,2)</f>
        <v>0</v>
      </c>
      <c r="K294" s="147" t="s">
        <v>21</v>
      </c>
      <c r="L294" s="33"/>
      <c r="M294" s="152" t="s">
        <v>21</v>
      </c>
      <c r="N294" s="153" t="s">
        <v>48</v>
      </c>
      <c r="P294" s="136">
        <f>O294*H294</f>
        <v>0</v>
      </c>
      <c r="Q294" s="136">
        <v>0</v>
      </c>
      <c r="R294" s="136">
        <f>Q294*H294</f>
        <v>0</v>
      </c>
      <c r="S294" s="136">
        <v>0</v>
      </c>
      <c r="T294" s="137">
        <f>S294*H294</f>
        <v>0</v>
      </c>
      <c r="AR294" s="138" t="s">
        <v>143</v>
      </c>
      <c r="AT294" s="138" t="s">
        <v>153</v>
      </c>
      <c r="AU294" s="138" t="s">
        <v>87</v>
      </c>
      <c r="AY294" s="18" t="s">
        <v>137</v>
      </c>
      <c r="BE294" s="139">
        <f>IF(N294="základní",J294,0)</f>
        <v>0</v>
      </c>
      <c r="BF294" s="139">
        <f>IF(N294="snížená",J294,0)</f>
        <v>0</v>
      </c>
      <c r="BG294" s="139">
        <f>IF(N294="zákl. přenesená",J294,0)</f>
        <v>0</v>
      </c>
      <c r="BH294" s="139">
        <f>IF(N294="sníž. přenesená",J294,0)</f>
        <v>0</v>
      </c>
      <c r="BI294" s="139">
        <f>IF(N294="nulová",J294,0)</f>
        <v>0</v>
      </c>
      <c r="BJ294" s="18" t="s">
        <v>85</v>
      </c>
      <c r="BK294" s="139">
        <f>ROUND(I294*H294,2)</f>
        <v>0</v>
      </c>
      <c r="BL294" s="18" t="s">
        <v>143</v>
      </c>
      <c r="BM294" s="138" t="s">
        <v>398</v>
      </c>
    </row>
    <row r="295" spans="2:65" s="1" customFormat="1" ht="11.25">
      <c r="B295" s="33"/>
      <c r="D295" s="140" t="s">
        <v>144</v>
      </c>
      <c r="F295" s="141" t="s">
        <v>397</v>
      </c>
      <c r="I295" s="142"/>
      <c r="L295" s="33"/>
      <c r="M295" s="143"/>
      <c r="T295" s="54"/>
      <c r="AT295" s="18" t="s">
        <v>144</v>
      </c>
      <c r="AU295" s="18" t="s">
        <v>87</v>
      </c>
    </row>
    <row r="296" spans="2:65" s="1" customFormat="1" ht="19.5">
      <c r="B296" s="33"/>
      <c r="D296" s="140" t="s">
        <v>145</v>
      </c>
      <c r="F296" s="144" t="s">
        <v>146</v>
      </c>
      <c r="I296" s="142"/>
      <c r="L296" s="33"/>
      <c r="M296" s="143"/>
      <c r="T296" s="54"/>
      <c r="AT296" s="18" t="s">
        <v>145</v>
      </c>
      <c r="AU296" s="18" t="s">
        <v>87</v>
      </c>
    </row>
    <row r="297" spans="2:65" s="1" customFormat="1" ht="16.5" customHeight="1">
      <c r="B297" s="33"/>
      <c r="C297" s="145" t="s">
        <v>272</v>
      </c>
      <c r="D297" s="145" t="s">
        <v>153</v>
      </c>
      <c r="E297" s="146" t="s">
        <v>399</v>
      </c>
      <c r="F297" s="147" t="s">
        <v>400</v>
      </c>
      <c r="G297" s="148" t="s">
        <v>156</v>
      </c>
      <c r="H297" s="149">
        <v>2</v>
      </c>
      <c r="I297" s="150"/>
      <c r="J297" s="151">
        <f>ROUND(I297*H297,2)</f>
        <v>0</v>
      </c>
      <c r="K297" s="147" t="s">
        <v>21</v>
      </c>
      <c r="L297" s="33"/>
      <c r="M297" s="152" t="s">
        <v>21</v>
      </c>
      <c r="N297" s="153" t="s">
        <v>48</v>
      </c>
      <c r="P297" s="136">
        <f>O297*H297</f>
        <v>0</v>
      </c>
      <c r="Q297" s="136">
        <v>0</v>
      </c>
      <c r="R297" s="136">
        <f>Q297*H297</f>
        <v>0</v>
      </c>
      <c r="S297" s="136">
        <v>0</v>
      </c>
      <c r="T297" s="137">
        <f>S297*H297</f>
        <v>0</v>
      </c>
      <c r="AR297" s="138" t="s">
        <v>143</v>
      </c>
      <c r="AT297" s="138" t="s">
        <v>153</v>
      </c>
      <c r="AU297" s="138" t="s">
        <v>87</v>
      </c>
      <c r="AY297" s="18" t="s">
        <v>137</v>
      </c>
      <c r="BE297" s="139">
        <f>IF(N297="základní",J297,0)</f>
        <v>0</v>
      </c>
      <c r="BF297" s="139">
        <f>IF(N297="snížená",J297,0)</f>
        <v>0</v>
      </c>
      <c r="BG297" s="139">
        <f>IF(N297="zákl. přenesená",J297,0)</f>
        <v>0</v>
      </c>
      <c r="BH297" s="139">
        <f>IF(N297="sníž. přenesená",J297,0)</f>
        <v>0</v>
      </c>
      <c r="BI297" s="139">
        <f>IF(N297="nulová",J297,0)</f>
        <v>0</v>
      </c>
      <c r="BJ297" s="18" t="s">
        <v>85</v>
      </c>
      <c r="BK297" s="139">
        <f>ROUND(I297*H297,2)</f>
        <v>0</v>
      </c>
      <c r="BL297" s="18" t="s">
        <v>143</v>
      </c>
      <c r="BM297" s="138" t="s">
        <v>401</v>
      </c>
    </row>
    <row r="298" spans="2:65" s="1" customFormat="1" ht="11.25">
      <c r="B298" s="33"/>
      <c r="D298" s="140" t="s">
        <v>144</v>
      </c>
      <c r="F298" s="141" t="s">
        <v>402</v>
      </c>
      <c r="I298" s="142"/>
      <c r="L298" s="33"/>
      <c r="M298" s="143"/>
      <c r="T298" s="54"/>
      <c r="AT298" s="18" t="s">
        <v>144</v>
      </c>
      <c r="AU298" s="18" t="s">
        <v>87</v>
      </c>
    </row>
    <row r="299" spans="2:65" s="1" customFormat="1" ht="19.5">
      <c r="B299" s="33"/>
      <c r="D299" s="140" t="s">
        <v>145</v>
      </c>
      <c r="F299" s="144" t="s">
        <v>146</v>
      </c>
      <c r="I299" s="142"/>
      <c r="L299" s="33"/>
      <c r="M299" s="143"/>
      <c r="T299" s="54"/>
      <c r="AT299" s="18" t="s">
        <v>145</v>
      </c>
      <c r="AU299" s="18" t="s">
        <v>87</v>
      </c>
    </row>
    <row r="300" spans="2:65" s="1" customFormat="1" ht="16.5" customHeight="1">
      <c r="B300" s="33"/>
      <c r="C300" s="145" t="s">
        <v>403</v>
      </c>
      <c r="D300" s="145" t="s">
        <v>153</v>
      </c>
      <c r="E300" s="146" t="s">
        <v>404</v>
      </c>
      <c r="F300" s="147" t="s">
        <v>405</v>
      </c>
      <c r="G300" s="148" t="s">
        <v>156</v>
      </c>
      <c r="H300" s="149">
        <v>2</v>
      </c>
      <c r="I300" s="150"/>
      <c r="J300" s="151">
        <f>ROUND(I300*H300,2)</f>
        <v>0</v>
      </c>
      <c r="K300" s="147" t="s">
        <v>21</v>
      </c>
      <c r="L300" s="33"/>
      <c r="M300" s="152" t="s">
        <v>21</v>
      </c>
      <c r="N300" s="153" t="s">
        <v>48</v>
      </c>
      <c r="P300" s="136">
        <f>O300*H300</f>
        <v>0</v>
      </c>
      <c r="Q300" s="136">
        <v>0</v>
      </c>
      <c r="R300" s="136">
        <f>Q300*H300</f>
        <v>0</v>
      </c>
      <c r="S300" s="136">
        <v>0</v>
      </c>
      <c r="T300" s="137">
        <f>S300*H300</f>
        <v>0</v>
      </c>
      <c r="AR300" s="138" t="s">
        <v>143</v>
      </c>
      <c r="AT300" s="138" t="s">
        <v>153</v>
      </c>
      <c r="AU300" s="138" t="s">
        <v>87</v>
      </c>
      <c r="AY300" s="18" t="s">
        <v>137</v>
      </c>
      <c r="BE300" s="139">
        <f>IF(N300="základní",J300,0)</f>
        <v>0</v>
      </c>
      <c r="BF300" s="139">
        <f>IF(N300="snížená",J300,0)</f>
        <v>0</v>
      </c>
      <c r="BG300" s="139">
        <f>IF(N300="zákl. přenesená",J300,0)</f>
        <v>0</v>
      </c>
      <c r="BH300" s="139">
        <f>IF(N300="sníž. přenesená",J300,0)</f>
        <v>0</v>
      </c>
      <c r="BI300" s="139">
        <f>IF(N300="nulová",J300,0)</f>
        <v>0</v>
      </c>
      <c r="BJ300" s="18" t="s">
        <v>85</v>
      </c>
      <c r="BK300" s="139">
        <f>ROUND(I300*H300,2)</f>
        <v>0</v>
      </c>
      <c r="BL300" s="18" t="s">
        <v>143</v>
      </c>
      <c r="BM300" s="138" t="s">
        <v>406</v>
      </c>
    </row>
    <row r="301" spans="2:65" s="1" customFormat="1" ht="11.25">
      <c r="B301" s="33"/>
      <c r="D301" s="140" t="s">
        <v>144</v>
      </c>
      <c r="F301" s="141" t="s">
        <v>374</v>
      </c>
      <c r="I301" s="142"/>
      <c r="L301" s="33"/>
      <c r="M301" s="143"/>
      <c r="T301" s="54"/>
      <c r="AT301" s="18" t="s">
        <v>144</v>
      </c>
      <c r="AU301" s="18" t="s">
        <v>87</v>
      </c>
    </row>
    <row r="302" spans="2:65" s="1" customFormat="1" ht="19.5">
      <c r="B302" s="33"/>
      <c r="D302" s="140" t="s">
        <v>145</v>
      </c>
      <c r="F302" s="144" t="s">
        <v>146</v>
      </c>
      <c r="I302" s="142"/>
      <c r="L302" s="33"/>
      <c r="M302" s="143"/>
      <c r="T302" s="54"/>
      <c r="AT302" s="18" t="s">
        <v>145</v>
      </c>
      <c r="AU302" s="18" t="s">
        <v>87</v>
      </c>
    </row>
    <row r="303" spans="2:65" s="11" customFormat="1" ht="25.9" customHeight="1">
      <c r="B303" s="116"/>
      <c r="D303" s="117" t="s">
        <v>76</v>
      </c>
      <c r="E303" s="118" t="s">
        <v>407</v>
      </c>
      <c r="F303" s="118" t="s">
        <v>408</v>
      </c>
      <c r="I303" s="119"/>
      <c r="J303" s="120">
        <f>BK303</f>
        <v>0</v>
      </c>
      <c r="L303" s="116"/>
      <c r="M303" s="121"/>
      <c r="P303" s="122">
        <f>SUM(P304:P363)</f>
        <v>0</v>
      </c>
      <c r="R303" s="122">
        <f>SUM(R304:R363)</f>
        <v>0</v>
      </c>
      <c r="T303" s="123">
        <f>SUM(T304:T363)</f>
        <v>0</v>
      </c>
      <c r="AR303" s="117" t="s">
        <v>85</v>
      </c>
      <c r="AT303" s="124" t="s">
        <v>76</v>
      </c>
      <c r="AU303" s="124" t="s">
        <v>77</v>
      </c>
      <c r="AY303" s="117" t="s">
        <v>137</v>
      </c>
      <c r="BK303" s="125">
        <f>SUM(BK304:BK363)</f>
        <v>0</v>
      </c>
    </row>
    <row r="304" spans="2:65" s="1" customFormat="1" ht="16.5" customHeight="1">
      <c r="B304" s="33"/>
      <c r="C304" s="145" t="s">
        <v>276</v>
      </c>
      <c r="D304" s="145" t="s">
        <v>153</v>
      </c>
      <c r="E304" s="146" t="s">
        <v>409</v>
      </c>
      <c r="F304" s="147" t="s">
        <v>410</v>
      </c>
      <c r="G304" s="148" t="s">
        <v>156</v>
      </c>
      <c r="H304" s="149">
        <v>1</v>
      </c>
      <c r="I304" s="150"/>
      <c r="J304" s="151">
        <f>ROUND(I304*H304,2)</f>
        <v>0</v>
      </c>
      <c r="K304" s="147" t="s">
        <v>21</v>
      </c>
      <c r="L304" s="33"/>
      <c r="M304" s="152" t="s">
        <v>21</v>
      </c>
      <c r="N304" s="153" t="s">
        <v>48</v>
      </c>
      <c r="P304" s="136">
        <f>O304*H304</f>
        <v>0</v>
      </c>
      <c r="Q304" s="136">
        <v>0</v>
      </c>
      <c r="R304" s="136">
        <f>Q304*H304</f>
        <v>0</v>
      </c>
      <c r="S304" s="136">
        <v>0</v>
      </c>
      <c r="T304" s="137">
        <f>S304*H304</f>
        <v>0</v>
      </c>
      <c r="AR304" s="138" t="s">
        <v>143</v>
      </c>
      <c r="AT304" s="138" t="s">
        <v>153</v>
      </c>
      <c r="AU304" s="138" t="s">
        <v>85</v>
      </c>
      <c r="AY304" s="18" t="s">
        <v>137</v>
      </c>
      <c r="BE304" s="139">
        <f>IF(N304="základní",J304,0)</f>
        <v>0</v>
      </c>
      <c r="BF304" s="139">
        <f>IF(N304="snížená",J304,0)</f>
        <v>0</v>
      </c>
      <c r="BG304" s="139">
        <f>IF(N304="zákl. přenesená",J304,0)</f>
        <v>0</v>
      </c>
      <c r="BH304" s="139">
        <f>IF(N304="sníž. přenesená",J304,0)</f>
        <v>0</v>
      </c>
      <c r="BI304" s="139">
        <f>IF(N304="nulová",J304,0)</f>
        <v>0</v>
      </c>
      <c r="BJ304" s="18" t="s">
        <v>85</v>
      </c>
      <c r="BK304" s="139">
        <f>ROUND(I304*H304,2)</f>
        <v>0</v>
      </c>
      <c r="BL304" s="18" t="s">
        <v>143</v>
      </c>
      <c r="BM304" s="138" t="s">
        <v>411</v>
      </c>
    </row>
    <row r="305" spans="2:65" s="1" customFormat="1" ht="11.25">
      <c r="B305" s="33"/>
      <c r="D305" s="140" t="s">
        <v>144</v>
      </c>
      <c r="F305" s="141" t="s">
        <v>410</v>
      </c>
      <c r="I305" s="142"/>
      <c r="L305" s="33"/>
      <c r="M305" s="143"/>
      <c r="T305" s="54"/>
      <c r="AT305" s="18" t="s">
        <v>144</v>
      </c>
      <c r="AU305" s="18" t="s">
        <v>85</v>
      </c>
    </row>
    <row r="306" spans="2:65" s="1" customFormat="1" ht="19.5">
      <c r="B306" s="33"/>
      <c r="D306" s="140" t="s">
        <v>145</v>
      </c>
      <c r="F306" s="144" t="s">
        <v>146</v>
      </c>
      <c r="I306" s="142"/>
      <c r="L306" s="33"/>
      <c r="M306" s="143"/>
      <c r="T306" s="54"/>
      <c r="AT306" s="18" t="s">
        <v>145</v>
      </c>
      <c r="AU306" s="18" t="s">
        <v>85</v>
      </c>
    </row>
    <row r="307" spans="2:65" s="1" customFormat="1" ht="16.5" customHeight="1">
      <c r="B307" s="33"/>
      <c r="C307" s="126" t="s">
        <v>412</v>
      </c>
      <c r="D307" s="126" t="s">
        <v>138</v>
      </c>
      <c r="E307" s="127" t="s">
        <v>413</v>
      </c>
      <c r="F307" s="128" t="s">
        <v>414</v>
      </c>
      <c r="G307" s="129" t="s">
        <v>156</v>
      </c>
      <c r="H307" s="130">
        <v>1</v>
      </c>
      <c r="I307" s="131"/>
      <c r="J307" s="132">
        <f>ROUND(I307*H307,2)</f>
        <v>0</v>
      </c>
      <c r="K307" s="128" t="s">
        <v>21</v>
      </c>
      <c r="L307" s="133"/>
      <c r="M307" s="134" t="s">
        <v>21</v>
      </c>
      <c r="N307" s="135" t="s">
        <v>48</v>
      </c>
      <c r="P307" s="136">
        <f>O307*H307</f>
        <v>0</v>
      </c>
      <c r="Q307" s="136">
        <v>0</v>
      </c>
      <c r="R307" s="136">
        <f>Q307*H307</f>
        <v>0</v>
      </c>
      <c r="S307" s="136">
        <v>0</v>
      </c>
      <c r="T307" s="137">
        <f>S307*H307</f>
        <v>0</v>
      </c>
      <c r="AR307" s="138" t="s">
        <v>142</v>
      </c>
      <c r="AT307" s="138" t="s">
        <v>138</v>
      </c>
      <c r="AU307" s="138" t="s">
        <v>85</v>
      </c>
      <c r="AY307" s="18" t="s">
        <v>137</v>
      </c>
      <c r="BE307" s="139">
        <f>IF(N307="základní",J307,0)</f>
        <v>0</v>
      </c>
      <c r="BF307" s="139">
        <f>IF(N307="snížená",J307,0)</f>
        <v>0</v>
      </c>
      <c r="BG307" s="139">
        <f>IF(N307="zákl. přenesená",J307,0)</f>
        <v>0</v>
      </c>
      <c r="BH307" s="139">
        <f>IF(N307="sníž. přenesená",J307,0)</f>
        <v>0</v>
      </c>
      <c r="BI307" s="139">
        <f>IF(N307="nulová",J307,0)</f>
        <v>0</v>
      </c>
      <c r="BJ307" s="18" t="s">
        <v>85</v>
      </c>
      <c r="BK307" s="139">
        <f>ROUND(I307*H307,2)</f>
        <v>0</v>
      </c>
      <c r="BL307" s="18" t="s">
        <v>143</v>
      </c>
      <c r="BM307" s="138" t="s">
        <v>415</v>
      </c>
    </row>
    <row r="308" spans="2:65" s="1" customFormat="1" ht="11.25">
      <c r="B308" s="33"/>
      <c r="D308" s="140" t="s">
        <v>144</v>
      </c>
      <c r="F308" s="141" t="s">
        <v>414</v>
      </c>
      <c r="I308" s="142"/>
      <c r="L308" s="33"/>
      <c r="M308" s="143"/>
      <c r="T308" s="54"/>
      <c r="AT308" s="18" t="s">
        <v>144</v>
      </c>
      <c r="AU308" s="18" t="s">
        <v>85</v>
      </c>
    </row>
    <row r="309" spans="2:65" s="1" customFormat="1" ht="19.5">
      <c r="B309" s="33"/>
      <c r="D309" s="140" t="s">
        <v>145</v>
      </c>
      <c r="F309" s="144" t="s">
        <v>146</v>
      </c>
      <c r="I309" s="142"/>
      <c r="L309" s="33"/>
      <c r="M309" s="143"/>
      <c r="T309" s="54"/>
      <c r="AT309" s="18" t="s">
        <v>145</v>
      </c>
      <c r="AU309" s="18" t="s">
        <v>85</v>
      </c>
    </row>
    <row r="310" spans="2:65" s="1" customFormat="1" ht="16.5" customHeight="1">
      <c r="B310" s="33"/>
      <c r="C310" s="145" t="s">
        <v>284</v>
      </c>
      <c r="D310" s="145" t="s">
        <v>153</v>
      </c>
      <c r="E310" s="146" t="s">
        <v>416</v>
      </c>
      <c r="F310" s="147" t="s">
        <v>417</v>
      </c>
      <c r="G310" s="148" t="s">
        <v>156</v>
      </c>
      <c r="H310" s="149">
        <v>1</v>
      </c>
      <c r="I310" s="150"/>
      <c r="J310" s="151">
        <f>ROUND(I310*H310,2)</f>
        <v>0</v>
      </c>
      <c r="K310" s="147" t="s">
        <v>21</v>
      </c>
      <c r="L310" s="33"/>
      <c r="M310" s="152" t="s">
        <v>21</v>
      </c>
      <c r="N310" s="153" t="s">
        <v>48</v>
      </c>
      <c r="P310" s="136">
        <f>O310*H310</f>
        <v>0</v>
      </c>
      <c r="Q310" s="136">
        <v>0</v>
      </c>
      <c r="R310" s="136">
        <f>Q310*H310</f>
        <v>0</v>
      </c>
      <c r="S310" s="136">
        <v>0</v>
      </c>
      <c r="T310" s="137">
        <f>S310*H310</f>
        <v>0</v>
      </c>
      <c r="AR310" s="138" t="s">
        <v>143</v>
      </c>
      <c r="AT310" s="138" t="s">
        <v>153</v>
      </c>
      <c r="AU310" s="138" t="s">
        <v>85</v>
      </c>
      <c r="AY310" s="18" t="s">
        <v>137</v>
      </c>
      <c r="BE310" s="139">
        <f>IF(N310="základní",J310,0)</f>
        <v>0</v>
      </c>
      <c r="BF310" s="139">
        <f>IF(N310="snížená",J310,0)</f>
        <v>0</v>
      </c>
      <c r="BG310" s="139">
        <f>IF(N310="zákl. přenesená",J310,0)</f>
        <v>0</v>
      </c>
      <c r="BH310" s="139">
        <f>IF(N310="sníž. přenesená",J310,0)</f>
        <v>0</v>
      </c>
      <c r="BI310" s="139">
        <f>IF(N310="nulová",J310,0)</f>
        <v>0</v>
      </c>
      <c r="BJ310" s="18" t="s">
        <v>85</v>
      </c>
      <c r="BK310" s="139">
        <f>ROUND(I310*H310,2)</f>
        <v>0</v>
      </c>
      <c r="BL310" s="18" t="s">
        <v>143</v>
      </c>
      <c r="BM310" s="138" t="s">
        <v>418</v>
      </c>
    </row>
    <row r="311" spans="2:65" s="1" customFormat="1" ht="11.25">
      <c r="B311" s="33"/>
      <c r="D311" s="140" t="s">
        <v>144</v>
      </c>
      <c r="F311" s="141" t="s">
        <v>417</v>
      </c>
      <c r="I311" s="142"/>
      <c r="L311" s="33"/>
      <c r="M311" s="143"/>
      <c r="T311" s="54"/>
      <c r="AT311" s="18" t="s">
        <v>144</v>
      </c>
      <c r="AU311" s="18" t="s">
        <v>85</v>
      </c>
    </row>
    <row r="312" spans="2:65" s="1" customFormat="1" ht="19.5">
      <c r="B312" s="33"/>
      <c r="D312" s="140" t="s">
        <v>145</v>
      </c>
      <c r="F312" s="144" t="s">
        <v>146</v>
      </c>
      <c r="I312" s="142"/>
      <c r="L312" s="33"/>
      <c r="M312" s="143"/>
      <c r="T312" s="54"/>
      <c r="AT312" s="18" t="s">
        <v>145</v>
      </c>
      <c r="AU312" s="18" t="s">
        <v>85</v>
      </c>
    </row>
    <row r="313" spans="2:65" s="1" customFormat="1" ht="16.5" customHeight="1">
      <c r="B313" s="33"/>
      <c r="C313" s="126" t="s">
        <v>419</v>
      </c>
      <c r="D313" s="126" t="s">
        <v>138</v>
      </c>
      <c r="E313" s="127" t="s">
        <v>420</v>
      </c>
      <c r="F313" s="128" t="s">
        <v>421</v>
      </c>
      <c r="G313" s="129" t="s">
        <v>156</v>
      </c>
      <c r="H313" s="130">
        <v>1</v>
      </c>
      <c r="I313" s="131"/>
      <c r="J313" s="132">
        <f>ROUND(I313*H313,2)</f>
        <v>0</v>
      </c>
      <c r="K313" s="128" t="s">
        <v>21</v>
      </c>
      <c r="L313" s="133"/>
      <c r="M313" s="134" t="s">
        <v>21</v>
      </c>
      <c r="N313" s="135" t="s">
        <v>48</v>
      </c>
      <c r="P313" s="136">
        <f>O313*H313</f>
        <v>0</v>
      </c>
      <c r="Q313" s="136">
        <v>0</v>
      </c>
      <c r="R313" s="136">
        <f>Q313*H313</f>
        <v>0</v>
      </c>
      <c r="S313" s="136">
        <v>0</v>
      </c>
      <c r="T313" s="137">
        <f>S313*H313</f>
        <v>0</v>
      </c>
      <c r="AR313" s="138" t="s">
        <v>142</v>
      </c>
      <c r="AT313" s="138" t="s">
        <v>138</v>
      </c>
      <c r="AU313" s="138" t="s">
        <v>85</v>
      </c>
      <c r="AY313" s="18" t="s">
        <v>137</v>
      </c>
      <c r="BE313" s="139">
        <f>IF(N313="základní",J313,0)</f>
        <v>0</v>
      </c>
      <c r="BF313" s="139">
        <f>IF(N313="snížená",J313,0)</f>
        <v>0</v>
      </c>
      <c r="BG313" s="139">
        <f>IF(N313="zákl. přenesená",J313,0)</f>
        <v>0</v>
      </c>
      <c r="BH313" s="139">
        <f>IF(N313="sníž. přenesená",J313,0)</f>
        <v>0</v>
      </c>
      <c r="BI313" s="139">
        <f>IF(N313="nulová",J313,0)</f>
        <v>0</v>
      </c>
      <c r="BJ313" s="18" t="s">
        <v>85</v>
      </c>
      <c r="BK313" s="139">
        <f>ROUND(I313*H313,2)</f>
        <v>0</v>
      </c>
      <c r="BL313" s="18" t="s">
        <v>143</v>
      </c>
      <c r="BM313" s="138" t="s">
        <v>422</v>
      </c>
    </row>
    <row r="314" spans="2:65" s="1" customFormat="1" ht="11.25">
      <c r="B314" s="33"/>
      <c r="D314" s="140" t="s">
        <v>144</v>
      </c>
      <c r="F314" s="141" t="s">
        <v>421</v>
      </c>
      <c r="I314" s="142"/>
      <c r="L314" s="33"/>
      <c r="M314" s="143"/>
      <c r="T314" s="54"/>
      <c r="AT314" s="18" t="s">
        <v>144</v>
      </c>
      <c r="AU314" s="18" t="s">
        <v>85</v>
      </c>
    </row>
    <row r="315" spans="2:65" s="1" customFormat="1" ht="19.5">
      <c r="B315" s="33"/>
      <c r="D315" s="140" t="s">
        <v>145</v>
      </c>
      <c r="F315" s="144" t="s">
        <v>146</v>
      </c>
      <c r="I315" s="142"/>
      <c r="L315" s="33"/>
      <c r="M315" s="143"/>
      <c r="T315" s="54"/>
      <c r="AT315" s="18" t="s">
        <v>145</v>
      </c>
      <c r="AU315" s="18" t="s">
        <v>85</v>
      </c>
    </row>
    <row r="316" spans="2:65" s="1" customFormat="1" ht="16.5" customHeight="1">
      <c r="B316" s="33"/>
      <c r="C316" s="145" t="s">
        <v>423</v>
      </c>
      <c r="D316" s="145" t="s">
        <v>153</v>
      </c>
      <c r="E316" s="146" t="s">
        <v>424</v>
      </c>
      <c r="F316" s="147" t="s">
        <v>425</v>
      </c>
      <c r="G316" s="148" t="s">
        <v>156</v>
      </c>
      <c r="H316" s="149">
        <v>1</v>
      </c>
      <c r="I316" s="150"/>
      <c r="J316" s="151">
        <f>ROUND(I316*H316,2)</f>
        <v>0</v>
      </c>
      <c r="K316" s="147" t="s">
        <v>21</v>
      </c>
      <c r="L316" s="33"/>
      <c r="M316" s="152" t="s">
        <v>21</v>
      </c>
      <c r="N316" s="153" t="s">
        <v>48</v>
      </c>
      <c r="P316" s="136">
        <f>O316*H316</f>
        <v>0</v>
      </c>
      <c r="Q316" s="136">
        <v>0</v>
      </c>
      <c r="R316" s="136">
        <f>Q316*H316</f>
        <v>0</v>
      </c>
      <c r="S316" s="136">
        <v>0</v>
      </c>
      <c r="T316" s="137">
        <f>S316*H316</f>
        <v>0</v>
      </c>
      <c r="AR316" s="138" t="s">
        <v>143</v>
      </c>
      <c r="AT316" s="138" t="s">
        <v>153</v>
      </c>
      <c r="AU316" s="138" t="s">
        <v>85</v>
      </c>
      <c r="AY316" s="18" t="s">
        <v>137</v>
      </c>
      <c r="BE316" s="139">
        <f>IF(N316="základní",J316,0)</f>
        <v>0</v>
      </c>
      <c r="BF316" s="139">
        <f>IF(N316="snížená",J316,0)</f>
        <v>0</v>
      </c>
      <c r="BG316" s="139">
        <f>IF(N316="zákl. přenesená",J316,0)</f>
        <v>0</v>
      </c>
      <c r="BH316" s="139">
        <f>IF(N316="sníž. přenesená",J316,0)</f>
        <v>0</v>
      </c>
      <c r="BI316" s="139">
        <f>IF(N316="nulová",J316,0)</f>
        <v>0</v>
      </c>
      <c r="BJ316" s="18" t="s">
        <v>85</v>
      </c>
      <c r="BK316" s="139">
        <f>ROUND(I316*H316,2)</f>
        <v>0</v>
      </c>
      <c r="BL316" s="18" t="s">
        <v>143</v>
      </c>
      <c r="BM316" s="138" t="s">
        <v>426</v>
      </c>
    </row>
    <row r="317" spans="2:65" s="1" customFormat="1" ht="11.25">
      <c r="B317" s="33"/>
      <c r="D317" s="140" t="s">
        <v>144</v>
      </c>
      <c r="F317" s="141" t="s">
        <v>425</v>
      </c>
      <c r="I317" s="142"/>
      <c r="L317" s="33"/>
      <c r="M317" s="143"/>
      <c r="T317" s="54"/>
      <c r="AT317" s="18" t="s">
        <v>144</v>
      </c>
      <c r="AU317" s="18" t="s">
        <v>85</v>
      </c>
    </row>
    <row r="318" spans="2:65" s="1" customFormat="1" ht="19.5">
      <c r="B318" s="33"/>
      <c r="D318" s="140" t="s">
        <v>145</v>
      </c>
      <c r="F318" s="144" t="s">
        <v>146</v>
      </c>
      <c r="I318" s="142"/>
      <c r="L318" s="33"/>
      <c r="M318" s="143"/>
      <c r="T318" s="54"/>
      <c r="AT318" s="18" t="s">
        <v>145</v>
      </c>
      <c r="AU318" s="18" t="s">
        <v>85</v>
      </c>
    </row>
    <row r="319" spans="2:65" s="1" customFormat="1" ht="16.5" customHeight="1">
      <c r="B319" s="33"/>
      <c r="C319" s="126" t="s">
        <v>427</v>
      </c>
      <c r="D319" s="126" t="s">
        <v>138</v>
      </c>
      <c r="E319" s="127" t="s">
        <v>428</v>
      </c>
      <c r="F319" s="128" t="s">
        <v>429</v>
      </c>
      <c r="G319" s="129" t="s">
        <v>156</v>
      </c>
      <c r="H319" s="130">
        <v>1</v>
      </c>
      <c r="I319" s="131"/>
      <c r="J319" s="132">
        <f>ROUND(I319*H319,2)</f>
        <v>0</v>
      </c>
      <c r="K319" s="128" t="s">
        <v>21</v>
      </c>
      <c r="L319" s="133"/>
      <c r="M319" s="134" t="s">
        <v>21</v>
      </c>
      <c r="N319" s="135" t="s">
        <v>48</v>
      </c>
      <c r="P319" s="136">
        <f>O319*H319</f>
        <v>0</v>
      </c>
      <c r="Q319" s="136">
        <v>0</v>
      </c>
      <c r="R319" s="136">
        <f>Q319*H319</f>
        <v>0</v>
      </c>
      <c r="S319" s="136">
        <v>0</v>
      </c>
      <c r="T319" s="137">
        <f>S319*H319</f>
        <v>0</v>
      </c>
      <c r="AR319" s="138" t="s">
        <v>142</v>
      </c>
      <c r="AT319" s="138" t="s">
        <v>138</v>
      </c>
      <c r="AU319" s="138" t="s">
        <v>85</v>
      </c>
      <c r="AY319" s="18" t="s">
        <v>137</v>
      </c>
      <c r="BE319" s="139">
        <f>IF(N319="základní",J319,0)</f>
        <v>0</v>
      </c>
      <c r="BF319" s="139">
        <f>IF(N319="snížená",J319,0)</f>
        <v>0</v>
      </c>
      <c r="BG319" s="139">
        <f>IF(N319="zákl. přenesená",J319,0)</f>
        <v>0</v>
      </c>
      <c r="BH319" s="139">
        <f>IF(N319="sníž. přenesená",J319,0)</f>
        <v>0</v>
      </c>
      <c r="BI319" s="139">
        <f>IF(N319="nulová",J319,0)</f>
        <v>0</v>
      </c>
      <c r="BJ319" s="18" t="s">
        <v>85</v>
      </c>
      <c r="BK319" s="139">
        <f>ROUND(I319*H319,2)</f>
        <v>0</v>
      </c>
      <c r="BL319" s="18" t="s">
        <v>143</v>
      </c>
      <c r="BM319" s="138" t="s">
        <v>430</v>
      </c>
    </row>
    <row r="320" spans="2:65" s="1" customFormat="1" ht="11.25">
      <c r="B320" s="33"/>
      <c r="D320" s="140" t="s">
        <v>144</v>
      </c>
      <c r="F320" s="141" t="s">
        <v>425</v>
      </c>
      <c r="I320" s="142"/>
      <c r="L320" s="33"/>
      <c r="M320" s="143"/>
      <c r="T320" s="54"/>
      <c r="AT320" s="18" t="s">
        <v>144</v>
      </c>
      <c r="AU320" s="18" t="s">
        <v>85</v>
      </c>
    </row>
    <row r="321" spans="2:65" s="1" customFormat="1" ht="19.5">
      <c r="B321" s="33"/>
      <c r="D321" s="140" t="s">
        <v>145</v>
      </c>
      <c r="F321" s="144" t="s">
        <v>146</v>
      </c>
      <c r="I321" s="142"/>
      <c r="L321" s="33"/>
      <c r="M321" s="143"/>
      <c r="T321" s="54"/>
      <c r="AT321" s="18" t="s">
        <v>145</v>
      </c>
      <c r="AU321" s="18" t="s">
        <v>85</v>
      </c>
    </row>
    <row r="322" spans="2:65" s="1" customFormat="1" ht="16.5" customHeight="1">
      <c r="B322" s="33"/>
      <c r="C322" s="145" t="s">
        <v>431</v>
      </c>
      <c r="D322" s="145" t="s">
        <v>153</v>
      </c>
      <c r="E322" s="146" t="s">
        <v>432</v>
      </c>
      <c r="F322" s="147" t="s">
        <v>433</v>
      </c>
      <c r="G322" s="148" t="s">
        <v>156</v>
      </c>
      <c r="H322" s="149">
        <v>1</v>
      </c>
      <c r="I322" s="150"/>
      <c r="J322" s="151">
        <f>ROUND(I322*H322,2)</f>
        <v>0</v>
      </c>
      <c r="K322" s="147" t="s">
        <v>21</v>
      </c>
      <c r="L322" s="33"/>
      <c r="M322" s="152" t="s">
        <v>21</v>
      </c>
      <c r="N322" s="153" t="s">
        <v>48</v>
      </c>
      <c r="P322" s="136">
        <f>O322*H322</f>
        <v>0</v>
      </c>
      <c r="Q322" s="136">
        <v>0</v>
      </c>
      <c r="R322" s="136">
        <f>Q322*H322</f>
        <v>0</v>
      </c>
      <c r="S322" s="136">
        <v>0</v>
      </c>
      <c r="T322" s="137">
        <f>S322*H322</f>
        <v>0</v>
      </c>
      <c r="AR322" s="138" t="s">
        <v>143</v>
      </c>
      <c r="AT322" s="138" t="s">
        <v>153</v>
      </c>
      <c r="AU322" s="138" t="s">
        <v>85</v>
      </c>
      <c r="AY322" s="18" t="s">
        <v>137</v>
      </c>
      <c r="BE322" s="139">
        <f>IF(N322="základní",J322,0)</f>
        <v>0</v>
      </c>
      <c r="BF322" s="139">
        <f>IF(N322="snížená",J322,0)</f>
        <v>0</v>
      </c>
      <c r="BG322" s="139">
        <f>IF(N322="zákl. přenesená",J322,0)</f>
        <v>0</v>
      </c>
      <c r="BH322" s="139">
        <f>IF(N322="sníž. přenesená",J322,0)</f>
        <v>0</v>
      </c>
      <c r="BI322" s="139">
        <f>IF(N322="nulová",J322,0)</f>
        <v>0</v>
      </c>
      <c r="BJ322" s="18" t="s">
        <v>85</v>
      </c>
      <c r="BK322" s="139">
        <f>ROUND(I322*H322,2)</f>
        <v>0</v>
      </c>
      <c r="BL322" s="18" t="s">
        <v>143</v>
      </c>
      <c r="BM322" s="138" t="s">
        <v>434</v>
      </c>
    </row>
    <row r="323" spans="2:65" s="1" customFormat="1" ht="11.25">
      <c r="B323" s="33"/>
      <c r="D323" s="140" t="s">
        <v>144</v>
      </c>
      <c r="F323" s="141" t="s">
        <v>433</v>
      </c>
      <c r="I323" s="142"/>
      <c r="L323" s="33"/>
      <c r="M323" s="143"/>
      <c r="T323" s="54"/>
      <c r="AT323" s="18" t="s">
        <v>144</v>
      </c>
      <c r="AU323" s="18" t="s">
        <v>85</v>
      </c>
    </row>
    <row r="324" spans="2:65" s="1" customFormat="1" ht="19.5">
      <c r="B324" s="33"/>
      <c r="D324" s="140" t="s">
        <v>145</v>
      </c>
      <c r="F324" s="144" t="s">
        <v>146</v>
      </c>
      <c r="I324" s="142"/>
      <c r="L324" s="33"/>
      <c r="M324" s="143"/>
      <c r="T324" s="54"/>
      <c r="AT324" s="18" t="s">
        <v>145</v>
      </c>
      <c r="AU324" s="18" t="s">
        <v>85</v>
      </c>
    </row>
    <row r="325" spans="2:65" s="1" customFormat="1" ht="16.5" customHeight="1">
      <c r="B325" s="33"/>
      <c r="C325" s="126" t="s">
        <v>435</v>
      </c>
      <c r="D325" s="126" t="s">
        <v>138</v>
      </c>
      <c r="E325" s="127" t="s">
        <v>436</v>
      </c>
      <c r="F325" s="128" t="s">
        <v>437</v>
      </c>
      <c r="G325" s="129" t="s">
        <v>156</v>
      </c>
      <c r="H325" s="130">
        <v>1</v>
      </c>
      <c r="I325" s="131"/>
      <c r="J325" s="132">
        <f>ROUND(I325*H325,2)</f>
        <v>0</v>
      </c>
      <c r="K325" s="128" t="s">
        <v>21</v>
      </c>
      <c r="L325" s="133"/>
      <c r="M325" s="134" t="s">
        <v>21</v>
      </c>
      <c r="N325" s="135" t="s">
        <v>48</v>
      </c>
      <c r="P325" s="136">
        <f>O325*H325</f>
        <v>0</v>
      </c>
      <c r="Q325" s="136">
        <v>0</v>
      </c>
      <c r="R325" s="136">
        <f>Q325*H325</f>
        <v>0</v>
      </c>
      <c r="S325" s="136">
        <v>0</v>
      </c>
      <c r="T325" s="137">
        <f>S325*H325</f>
        <v>0</v>
      </c>
      <c r="AR325" s="138" t="s">
        <v>142</v>
      </c>
      <c r="AT325" s="138" t="s">
        <v>138</v>
      </c>
      <c r="AU325" s="138" t="s">
        <v>85</v>
      </c>
      <c r="AY325" s="18" t="s">
        <v>137</v>
      </c>
      <c r="BE325" s="139">
        <f>IF(N325="základní",J325,0)</f>
        <v>0</v>
      </c>
      <c r="BF325" s="139">
        <f>IF(N325="snížená",J325,0)</f>
        <v>0</v>
      </c>
      <c r="BG325" s="139">
        <f>IF(N325="zákl. přenesená",J325,0)</f>
        <v>0</v>
      </c>
      <c r="BH325" s="139">
        <f>IF(N325="sníž. přenesená",J325,0)</f>
        <v>0</v>
      </c>
      <c r="BI325" s="139">
        <f>IF(N325="nulová",J325,0)</f>
        <v>0</v>
      </c>
      <c r="BJ325" s="18" t="s">
        <v>85</v>
      </c>
      <c r="BK325" s="139">
        <f>ROUND(I325*H325,2)</f>
        <v>0</v>
      </c>
      <c r="BL325" s="18" t="s">
        <v>143</v>
      </c>
      <c r="BM325" s="138" t="s">
        <v>438</v>
      </c>
    </row>
    <row r="326" spans="2:65" s="1" customFormat="1" ht="11.25">
      <c r="B326" s="33"/>
      <c r="D326" s="140" t="s">
        <v>144</v>
      </c>
      <c r="F326" s="141" t="s">
        <v>437</v>
      </c>
      <c r="I326" s="142"/>
      <c r="L326" s="33"/>
      <c r="M326" s="143"/>
      <c r="T326" s="54"/>
      <c r="AT326" s="18" t="s">
        <v>144</v>
      </c>
      <c r="AU326" s="18" t="s">
        <v>85</v>
      </c>
    </row>
    <row r="327" spans="2:65" s="1" customFormat="1" ht="19.5">
      <c r="B327" s="33"/>
      <c r="D327" s="140" t="s">
        <v>145</v>
      </c>
      <c r="F327" s="144" t="s">
        <v>146</v>
      </c>
      <c r="I327" s="142"/>
      <c r="L327" s="33"/>
      <c r="M327" s="143"/>
      <c r="T327" s="54"/>
      <c r="AT327" s="18" t="s">
        <v>145</v>
      </c>
      <c r="AU327" s="18" t="s">
        <v>85</v>
      </c>
    </row>
    <row r="328" spans="2:65" s="1" customFormat="1" ht="16.5" customHeight="1">
      <c r="B328" s="33"/>
      <c r="C328" s="145" t="s">
        <v>318</v>
      </c>
      <c r="D328" s="145" t="s">
        <v>153</v>
      </c>
      <c r="E328" s="146" t="s">
        <v>439</v>
      </c>
      <c r="F328" s="147" t="s">
        <v>440</v>
      </c>
      <c r="G328" s="148" t="s">
        <v>156</v>
      </c>
      <c r="H328" s="149">
        <v>1</v>
      </c>
      <c r="I328" s="150"/>
      <c r="J328" s="151">
        <f>ROUND(I328*H328,2)</f>
        <v>0</v>
      </c>
      <c r="K328" s="147" t="s">
        <v>21</v>
      </c>
      <c r="L328" s="33"/>
      <c r="M328" s="152" t="s">
        <v>21</v>
      </c>
      <c r="N328" s="153" t="s">
        <v>48</v>
      </c>
      <c r="P328" s="136">
        <f>O328*H328</f>
        <v>0</v>
      </c>
      <c r="Q328" s="136">
        <v>0</v>
      </c>
      <c r="R328" s="136">
        <f>Q328*H328</f>
        <v>0</v>
      </c>
      <c r="S328" s="136">
        <v>0</v>
      </c>
      <c r="T328" s="137">
        <f>S328*H328</f>
        <v>0</v>
      </c>
      <c r="AR328" s="138" t="s">
        <v>143</v>
      </c>
      <c r="AT328" s="138" t="s">
        <v>153</v>
      </c>
      <c r="AU328" s="138" t="s">
        <v>85</v>
      </c>
      <c r="AY328" s="18" t="s">
        <v>137</v>
      </c>
      <c r="BE328" s="139">
        <f>IF(N328="základní",J328,0)</f>
        <v>0</v>
      </c>
      <c r="BF328" s="139">
        <f>IF(N328="snížená",J328,0)</f>
        <v>0</v>
      </c>
      <c r="BG328" s="139">
        <f>IF(N328="zákl. přenesená",J328,0)</f>
        <v>0</v>
      </c>
      <c r="BH328" s="139">
        <f>IF(N328="sníž. přenesená",J328,0)</f>
        <v>0</v>
      </c>
      <c r="BI328" s="139">
        <f>IF(N328="nulová",J328,0)</f>
        <v>0</v>
      </c>
      <c r="BJ328" s="18" t="s">
        <v>85</v>
      </c>
      <c r="BK328" s="139">
        <f>ROUND(I328*H328,2)</f>
        <v>0</v>
      </c>
      <c r="BL328" s="18" t="s">
        <v>143</v>
      </c>
      <c r="BM328" s="138" t="s">
        <v>441</v>
      </c>
    </row>
    <row r="329" spans="2:65" s="1" customFormat="1" ht="11.25">
      <c r="B329" s="33"/>
      <c r="D329" s="140" t="s">
        <v>144</v>
      </c>
      <c r="F329" s="141" t="s">
        <v>440</v>
      </c>
      <c r="I329" s="142"/>
      <c r="L329" s="33"/>
      <c r="M329" s="143"/>
      <c r="T329" s="54"/>
      <c r="AT329" s="18" t="s">
        <v>144</v>
      </c>
      <c r="AU329" s="18" t="s">
        <v>85</v>
      </c>
    </row>
    <row r="330" spans="2:65" s="1" customFormat="1" ht="19.5">
      <c r="B330" s="33"/>
      <c r="D330" s="140" t="s">
        <v>145</v>
      </c>
      <c r="F330" s="144" t="s">
        <v>146</v>
      </c>
      <c r="I330" s="142"/>
      <c r="L330" s="33"/>
      <c r="M330" s="143"/>
      <c r="T330" s="54"/>
      <c r="AT330" s="18" t="s">
        <v>145</v>
      </c>
      <c r="AU330" s="18" t="s">
        <v>85</v>
      </c>
    </row>
    <row r="331" spans="2:65" s="1" customFormat="1" ht="16.5" customHeight="1">
      <c r="B331" s="33"/>
      <c r="C331" s="126" t="s">
        <v>442</v>
      </c>
      <c r="D331" s="126" t="s">
        <v>138</v>
      </c>
      <c r="E331" s="127" t="s">
        <v>443</v>
      </c>
      <c r="F331" s="128" t="s">
        <v>444</v>
      </c>
      <c r="G331" s="129" t="s">
        <v>156</v>
      </c>
      <c r="H331" s="130">
        <v>1</v>
      </c>
      <c r="I331" s="131"/>
      <c r="J331" s="132">
        <f>ROUND(I331*H331,2)</f>
        <v>0</v>
      </c>
      <c r="K331" s="128" t="s">
        <v>21</v>
      </c>
      <c r="L331" s="133"/>
      <c r="M331" s="134" t="s">
        <v>21</v>
      </c>
      <c r="N331" s="135" t="s">
        <v>48</v>
      </c>
      <c r="P331" s="136">
        <f>O331*H331</f>
        <v>0</v>
      </c>
      <c r="Q331" s="136">
        <v>0</v>
      </c>
      <c r="R331" s="136">
        <f>Q331*H331</f>
        <v>0</v>
      </c>
      <c r="S331" s="136">
        <v>0</v>
      </c>
      <c r="T331" s="137">
        <f>S331*H331</f>
        <v>0</v>
      </c>
      <c r="AR331" s="138" t="s">
        <v>142</v>
      </c>
      <c r="AT331" s="138" t="s">
        <v>138</v>
      </c>
      <c r="AU331" s="138" t="s">
        <v>85</v>
      </c>
      <c r="AY331" s="18" t="s">
        <v>137</v>
      </c>
      <c r="BE331" s="139">
        <f>IF(N331="základní",J331,0)</f>
        <v>0</v>
      </c>
      <c r="BF331" s="139">
        <f>IF(N331="snížená",J331,0)</f>
        <v>0</v>
      </c>
      <c r="BG331" s="139">
        <f>IF(N331="zákl. přenesená",J331,0)</f>
        <v>0</v>
      </c>
      <c r="BH331" s="139">
        <f>IF(N331="sníž. přenesená",J331,0)</f>
        <v>0</v>
      </c>
      <c r="BI331" s="139">
        <f>IF(N331="nulová",J331,0)</f>
        <v>0</v>
      </c>
      <c r="BJ331" s="18" t="s">
        <v>85</v>
      </c>
      <c r="BK331" s="139">
        <f>ROUND(I331*H331,2)</f>
        <v>0</v>
      </c>
      <c r="BL331" s="18" t="s">
        <v>143</v>
      </c>
      <c r="BM331" s="138" t="s">
        <v>445</v>
      </c>
    </row>
    <row r="332" spans="2:65" s="1" customFormat="1" ht="11.25">
      <c r="B332" s="33"/>
      <c r="D332" s="140" t="s">
        <v>144</v>
      </c>
      <c r="F332" s="141" t="s">
        <v>444</v>
      </c>
      <c r="I332" s="142"/>
      <c r="L332" s="33"/>
      <c r="M332" s="143"/>
      <c r="T332" s="54"/>
      <c r="AT332" s="18" t="s">
        <v>144</v>
      </c>
      <c r="AU332" s="18" t="s">
        <v>85</v>
      </c>
    </row>
    <row r="333" spans="2:65" s="1" customFormat="1" ht="19.5">
      <c r="B333" s="33"/>
      <c r="D333" s="140" t="s">
        <v>145</v>
      </c>
      <c r="F333" s="144" t="s">
        <v>146</v>
      </c>
      <c r="I333" s="142"/>
      <c r="L333" s="33"/>
      <c r="M333" s="143"/>
      <c r="T333" s="54"/>
      <c r="AT333" s="18" t="s">
        <v>145</v>
      </c>
      <c r="AU333" s="18" t="s">
        <v>85</v>
      </c>
    </row>
    <row r="334" spans="2:65" s="1" customFormat="1" ht="16.5" customHeight="1">
      <c r="B334" s="33"/>
      <c r="C334" s="145" t="s">
        <v>323</v>
      </c>
      <c r="D334" s="145" t="s">
        <v>153</v>
      </c>
      <c r="E334" s="146" t="s">
        <v>446</v>
      </c>
      <c r="F334" s="147" t="s">
        <v>447</v>
      </c>
      <c r="G334" s="148" t="s">
        <v>156</v>
      </c>
      <c r="H334" s="149">
        <v>1</v>
      </c>
      <c r="I334" s="150"/>
      <c r="J334" s="151">
        <f>ROUND(I334*H334,2)</f>
        <v>0</v>
      </c>
      <c r="K334" s="147" t="s">
        <v>21</v>
      </c>
      <c r="L334" s="33"/>
      <c r="M334" s="152" t="s">
        <v>21</v>
      </c>
      <c r="N334" s="153" t="s">
        <v>48</v>
      </c>
      <c r="P334" s="136">
        <f>O334*H334</f>
        <v>0</v>
      </c>
      <c r="Q334" s="136">
        <v>0</v>
      </c>
      <c r="R334" s="136">
        <f>Q334*H334</f>
        <v>0</v>
      </c>
      <c r="S334" s="136">
        <v>0</v>
      </c>
      <c r="T334" s="137">
        <f>S334*H334</f>
        <v>0</v>
      </c>
      <c r="AR334" s="138" t="s">
        <v>143</v>
      </c>
      <c r="AT334" s="138" t="s">
        <v>153</v>
      </c>
      <c r="AU334" s="138" t="s">
        <v>85</v>
      </c>
      <c r="AY334" s="18" t="s">
        <v>137</v>
      </c>
      <c r="BE334" s="139">
        <f>IF(N334="základní",J334,0)</f>
        <v>0</v>
      </c>
      <c r="BF334" s="139">
        <f>IF(N334="snížená",J334,0)</f>
        <v>0</v>
      </c>
      <c r="BG334" s="139">
        <f>IF(N334="zákl. přenesená",J334,0)</f>
        <v>0</v>
      </c>
      <c r="BH334" s="139">
        <f>IF(N334="sníž. přenesená",J334,0)</f>
        <v>0</v>
      </c>
      <c r="BI334" s="139">
        <f>IF(N334="nulová",J334,0)</f>
        <v>0</v>
      </c>
      <c r="BJ334" s="18" t="s">
        <v>85</v>
      </c>
      <c r="BK334" s="139">
        <f>ROUND(I334*H334,2)</f>
        <v>0</v>
      </c>
      <c r="BL334" s="18" t="s">
        <v>143</v>
      </c>
      <c r="BM334" s="138" t="s">
        <v>448</v>
      </c>
    </row>
    <row r="335" spans="2:65" s="1" customFormat="1" ht="11.25">
      <c r="B335" s="33"/>
      <c r="D335" s="140" t="s">
        <v>144</v>
      </c>
      <c r="F335" s="141" t="s">
        <v>447</v>
      </c>
      <c r="I335" s="142"/>
      <c r="L335" s="33"/>
      <c r="M335" s="143"/>
      <c r="T335" s="54"/>
      <c r="AT335" s="18" t="s">
        <v>144</v>
      </c>
      <c r="AU335" s="18" t="s">
        <v>85</v>
      </c>
    </row>
    <row r="336" spans="2:65" s="1" customFormat="1" ht="19.5">
      <c r="B336" s="33"/>
      <c r="D336" s="140" t="s">
        <v>145</v>
      </c>
      <c r="F336" s="144" t="s">
        <v>146</v>
      </c>
      <c r="I336" s="142"/>
      <c r="L336" s="33"/>
      <c r="M336" s="143"/>
      <c r="T336" s="54"/>
      <c r="AT336" s="18" t="s">
        <v>145</v>
      </c>
      <c r="AU336" s="18" t="s">
        <v>85</v>
      </c>
    </row>
    <row r="337" spans="2:65" s="1" customFormat="1" ht="16.5" customHeight="1">
      <c r="B337" s="33"/>
      <c r="C337" s="126" t="s">
        <v>449</v>
      </c>
      <c r="D337" s="126" t="s">
        <v>138</v>
      </c>
      <c r="E337" s="127" t="s">
        <v>450</v>
      </c>
      <c r="F337" s="128" t="s">
        <v>451</v>
      </c>
      <c r="G337" s="129" t="s">
        <v>156</v>
      </c>
      <c r="H337" s="130">
        <v>1</v>
      </c>
      <c r="I337" s="131"/>
      <c r="J337" s="132">
        <f>ROUND(I337*H337,2)</f>
        <v>0</v>
      </c>
      <c r="K337" s="128" t="s">
        <v>21</v>
      </c>
      <c r="L337" s="133"/>
      <c r="M337" s="134" t="s">
        <v>21</v>
      </c>
      <c r="N337" s="135" t="s">
        <v>48</v>
      </c>
      <c r="P337" s="136">
        <f>O337*H337</f>
        <v>0</v>
      </c>
      <c r="Q337" s="136">
        <v>0</v>
      </c>
      <c r="R337" s="136">
        <f>Q337*H337</f>
        <v>0</v>
      </c>
      <c r="S337" s="136">
        <v>0</v>
      </c>
      <c r="T337" s="137">
        <f>S337*H337</f>
        <v>0</v>
      </c>
      <c r="AR337" s="138" t="s">
        <v>142</v>
      </c>
      <c r="AT337" s="138" t="s">
        <v>138</v>
      </c>
      <c r="AU337" s="138" t="s">
        <v>85</v>
      </c>
      <c r="AY337" s="18" t="s">
        <v>137</v>
      </c>
      <c r="BE337" s="139">
        <f>IF(N337="základní",J337,0)</f>
        <v>0</v>
      </c>
      <c r="BF337" s="139">
        <f>IF(N337="snížená",J337,0)</f>
        <v>0</v>
      </c>
      <c r="BG337" s="139">
        <f>IF(N337="zákl. přenesená",J337,0)</f>
        <v>0</v>
      </c>
      <c r="BH337" s="139">
        <f>IF(N337="sníž. přenesená",J337,0)</f>
        <v>0</v>
      </c>
      <c r="BI337" s="139">
        <f>IF(N337="nulová",J337,0)</f>
        <v>0</v>
      </c>
      <c r="BJ337" s="18" t="s">
        <v>85</v>
      </c>
      <c r="BK337" s="139">
        <f>ROUND(I337*H337,2)</f>
        <v>0</v>
      </c>
      <c r="BL337" s="18" t="s">
        <v>143</v>
      </c>
      <c r="BM337" s="138" t="s">
        <v>452</v>
      </c>
    </row>
    <row r="338" spans="2:65" s="1" customFormat="1" ht="11.25">
      <c r="B338" s="33"/>
      <c r="D338" s="140" t="s">
        <v>144</v>
      </c>
      <c r="F338" s="141" t="s">
        <v>451</v>
      </c>
      <c r="I338" s="142"/>
      <c r="L338" s="33"/>
      <c r="M338" s="143"/>
      <c r="T338" s="54"/>
      <c r="AT338" s="18" t="s">
        <v>144</v>
      </c>
      <c r="AU338" s="18" t="s">
        <v>85</v>
      </c>
    </row>
    <row r="339" spans="2:65" s="1" customFormat="1" ht="19.5">
      <c r="B339" s="33"/>
      <c r="D339" s="140" t="s">
        <v>145</v>
      </c>
      <c r="F339" s="144" t="s">
        <v>146</v>
      </c>
      <c r="I339" s="142"/>
      <c r="L339" s="33"/>
      <c r="M339" s="143"/>
      <c r="T339" s="54"/>
      <c r="AT339" s="18" t="s">
        <v>145</v>
      </c>
      <c r="AU339" s="18" t="s">
        <v>85</v>
      </c>
    </row>
    <row r="340" spans="2:65" s="1" customFormat="1" ht="16.5" customHeight="1">
      <c r="B340" s="33"/>
      <c r="C340" s="145" t="s">
        <v>326</v>
      </c>
      <c r="D340" s="145" t="s">
        <v>153</v>
      </c>
      <c r="E340" s="146" t="s">
        <v>453</v>
      </c>
      <c r="F340" s="147" t="s">
        <v>454</v>
      </c>
      <c r="G340" s="148" t="s">
        <v>156</v>
      </c>
      <c r="H340" s="149">
        <v>1</v>
      </c>
      <c r="I340" s="150"/>
      <c r="J340" s="151">
        <f>ROUND(I340*H340,2)</f>
        <v>0</v>
      </c>
      <c r="K340" s="147" t="s">
        <v>21</v>
      </c>
      <c r="L340" s="33"/>
      <c r="M340" s="152" t="s">
        <v>21</v>
      </c>
      <c r="N340" s="153" t="s">
        <v>48</v>
      </c>
      <c r="P340" s="136">
        <f>O340*H340</f>
        <v>0</v>
      </c>
      <c r="Q340" s="136">
        <v>0</v>
      </c>
      <c r="R340" s="136">
        <f>Q340*H340</f>
        <v>0</v>
      </c>
      <c r="S340" s="136">
        <v>0</v>
      </c>
      <c r="T340" s="137">
        <f>S340*H340</f>
        <v>0</v>
      </c>
      <c r="AR340" s="138" t="s">
        <v>143</v>
      </c>
      <c r="AT340" s="138" t="s">
        <v>153</v>
      </c>
      <c r="AU340" s="138" t="s">
        <v>85</v>
      </c>
      <c r="AY340" s="18" t="s">
        <v>137</v>
      </c>
      <c r="BE340" s="139">
        <f>IF(N340="základní",J340,0)</f>
        <v>0</v>
      </c>
      <c r="BF340" s="139">
        <f>IF(N340="snížená",J340,0)</f>
        <v>0</v>
      </c>
      <c r="BG340" s="139">
        <f>IF(N340="zákl. přenesená",J340,0)</f>
        <v>0</v>
      </c>
      <c r="BH340" s="139">
        <f>IF(N340="sníž. přenesená",J340,0)</f>
        <v>0</v>
      </c>
      <c r="BI340" s="139">
        <f>IF(N340="nulová",J340,0)</f>
        <v>0</v>
      </c>
      <c r="BJ340" s="18" t="s">
        <v>85</v>
      </c>
      <c r="BK340" s="139">
        <f>ROUND(I340*H340,2)</f>
        <v>0</v>
      </c>
      <c r="BL340" s="18" t="s">
        <v>143</v>
      </c>
      <c r="BM340" s="138" t="s">
        <v>455</v>
      </c>
    </row>
    <row r="341" spans="2:65" s="1" customFormat="1" ht="11.25">
      <c r="B341" s="33"/>
      <c r="D341" s="140" t="s">
        <v>144</v>
      </c>
      <c r="F341" s="141" t="s">
        <v>454</v>
      </c>
      <c r="I341" s="142"/>
      <c r="L341" s="33"/>
      <c r="M341" s="143"/>
      <c r="T341" s="54"/>
      <c r="AT341" s="18" t="s">
        <v>144</v>
      </c>
      <c r="AU341" s="18" t="s">
        <v>85</v>
      </c>
    </row>
    <row r="342" spans="2:65" s="1" customFormat="1" ht="19.5">
      <c r="B342" s="33"/>
      <c r="D342" s="140" t="s">
        <v>145</v>
      </c>
      <c r="F342" s="144" t="s">
        <v>146</v>
      </c>
      <c r="I342" s="142"/>
      <c r="L342" s="33"/>
      <c r="M342" s="143"/>
      <c r="T342" s="54"/>
      <c r="AT342" s="18" t="s">
        <v>145</v>
      </c>
      <c r="AU342" s="18" t="s">
        <v>85</v>
      </c>
    </row>
    <row r="343" spans="2:65" s="1" customFormat="1" ht="16.5" customHeight="1">
      <c r="B343" s="33"/>
      <c r="C343" s="126" t="s">
        <v>456</v>
      </c>
      <c r="D343" s="126" t="s">
        <v>138</v>
      </c>
      <c r="E343" s="127" t="s">
        <v>457</v>
      </c>
      <c r="F343" s="128" t="s">
        <v>454</v>
      </c>
      <c r="G343" s="129" t="s">
        <v>156</v>
      </c>
      <c r="H343" s="130">
        <v>1</v>
      </c>
      <c r="I343" s="131"/>
      <c r="J343" s="132">
        <f>ROUND(I343*H343,2)</f>
        <v>0</v>
      </c>
      <c r="K343" s="128" t="s">
        <v>21</v>
      </c>
      <c r="L343" s="133"/>
      <c r="M343" s="134" t="s">
        <v>21</v>
      </c>
      <c r="N343" s="135" t="s">
        <v>48</v>
      </c>
      <c r="P343" s="136">
        <f>O343*H343</f>
        <v>0</v>
      </c>
      <c r="Q343" s="136">
        <v>0</v>
      </c>
      <c r="R343" s="136">
        <f>Q343*H343</f>
        <v>0</v>
      </c>
      <c r="S343" s="136">
        <v>0</v>
      </c>
      <c r="T343" s="137">
        <f>S343*H343</f>
        <v>0</v>
      </c>
      <c r="AR343" s="138" t="s">
        <v>142</v>
      </c>
      <c r="AT343" s="138" t="s">
        <v>138</v>
      </c>
      <c r="AU343" s="138" t="s">
        <v>85</v>
      </c>
      <c r="AY343" s="18" t="s">
        <v>137</v>
      </c>
      <c r="BE343" s="139">
        <f>IF(N343="základní",J343,0)</f>
        <v>0</v>
      </c>
      <c r="BF343" s="139">
        <f>IF(N343="snížená",J343,0)</f>
        <v>0</v>
      </c>
      <c r="BG343" s="139">
        <f>IF(N343="zákl. přenesená",J343,0)</f>
        <v>0</v>
      </c>
      <c r="BH343" s="139">
        <f>IF(N343="sníž. přenesená",J343,0)</f>
        <v>0</v>
      </c>
      <c r="BI343" s="139">
        <f>IF(N343="nulová",J343,0)</f>
        <v>0</v>
      </c>
      <c r="BJ343" s="18" t="s">
        <v>85</v>
      </c>
      <c r="BK343" s="139">
        <f>ROUND(I343*H343,2)</f>
        <v>0</v>
      </c>
      <c r="BL343" s="18" t="s">
        <v>143</v>
      </c>
      <c r="BM343" s="138" t="s">
        <v>458</v>
      </c>
    </row>
    <row r="344" spans="2:65" s="1" customFormat="1" ht="11.25">
      <c r="B344" s="33"/>
      <c r="D344" s="140" t="s">
        <v>144</v>
      </c>
      <c r="F344" s="141" t="s">
        <v>454</v>
      </c>
      <c r="I344" s="142"/>
      <c r="L344" s="33"/>
      <c r="M344" s="143"/>
      <c r="T344" s="54"/>
      <c r="AT344" s="18" t="s">
        <v>144</v>
      </c>
      <c r="AU344" s="18" t="s">
        <v>85</v>
      </c>
    </row>
    <row r="345" spans="2:65" s="1" customFormat="1" ht="19.5">
      <c r="B345" s="33"/>
      <c r="D345" s="140" t="s">
        <v>145</v>
      </c>
      <c r="F345" s="144" t="s">
        <v>146</v>
      </c>
      <c r="I345" s="142"/>
      <c r="L345" s="33"/>
      <c r="M345" s="143"/>
      <c r="T345" s="54"/>
      <c r="AT345" s="18" t="s">
        <v>145</v>
      </c>
      <c r="AU345" s="18" t="s">
        <v>85</v>
      </c>
    </row>
    <row r="346" spans="2:65" s="1" customFormat="1" ht="16.5" customHeight="1">
      <c r="B346" s="33"/>
      <c r="C346" s="145" t="s">
        <v>335</v>
      </c>
      <c r="D346" s="145" t="s">
        <v>153</v>
      </c>
      <c r="E346" s="146" t="s">
        <v>459</v>
      </c>
      <c r="F346" s="147" t="s">
        <v>460</v>
      </c>
      <c r="G346" s="148" t="s">
        <v>156</v>
      </c>
      <c r="H346" s="149">
        <v>1</v>
      </c>
      <c r="I346" s="150"/>
      <c r="J346" s="151">
        <f>ROUND(I346*H346,2)</f>
        <v>0</v>
      </c>
      <c r="K346" s="147" t="s">
        <v>21</v>
      </c>
      <c r="L346" s="33"/>
      <c r="M346" s="152" t="s">
        <v>21</v>
      </c>
      <c r="N346" s="153" t="s">
        <v>48</v>
      </c>
      <c r="P346" s="136">
        <f>O346*H346</f>
        <v>0</v>
      </c>
      <c r="Q346" s="136">
        <v>0</v>
      </c>
      <c r="R346" s="136">
        <f>Q346*H346</f>
        <v>0</v>
      </c>
      <c r="S346" s="136">
        <v>0</v>
      </c>
      <c r="T346" s="137">
        <f>S346*H346</f>
        <v>0</v>
      </c>
      <c r="AR346" s="138" t="s">
        <v>143</v>
      </c>
      <c r="AT346" s="138" t="s">
        <v>153</v>
      </c>
      <c r="AU346" s="138" t="s">
        <v>85</v>
      </c>
      <c r="AY346" s="18" t="s">
        <v>137</v>
      </c>
      <c r="BE346" s="139">
        <f>IF(N346="základní",J346,0)</f>
        <v>0</v>
      </c>
      <c r="BF346" s="139">
        <f>IF(N346="snížená",J346,0)</f>
        <v>0</v>
      </c>
      <c r="BG346" s="139">
        <f>IF(N346="zákl. přenesená",J346,0)</f>
        <v>0</v>
      </c>
      <c r="BH346" s="139">
        <f>IF(N346="sníž. přenesená",J346,0)</f>
        <v>0</v>
      </c>
      <c r="BI346" s="139">
        <f>IF(N346="nulová",J346,0)</f>
        <v>0</v>
      </c>
      <c r="BJ346" s="18" t="s">
        <v>85</v>
      </c>
      <c r="BK346" s="139">
        <f>ROUND(I346*H346,2)</f>
        <v>0</v>
      </c>
      <c r="BL346" s="18" t="s">
        <v>143</v>
      </c>
      <c r="BM346" s="138" t="s">
        <v>461</v>
      </c>
    </row>
    <row r="347" spans="2:65" s="1" customFormat="1" ht="11.25">
      <c r="B347" s="33"/>
      <c r="D347" s="140" t="s">
        <v>144</v>
      </c>
      <c r="F347" s="141" t="s">
        <v>460</v>
      </c>
      <c r="I347" s="142"/>
      <c r="L347" s="33"/>
      <c r="M347" s="143"/>
      <c r="T347" s="54"/>
      <c r="AT347" s="18" t="s">
        <v>144</v>
      </c>
      <c r="AU347" s="18" t="s">
        <v>85</v>
      </c>
    </row>
    <row r="348" spans="2:65" s="1" customFormat="1" ht="19.5">
      <c r="B348" s="33"/>
      <c r="D348" s="140" t="s">
        <v>145</v>
      </c>
      <c r="F348" s="144" t="s">
        <v>146</v>
      </c>
      <c r="I348" s="142"/>
      <c r="L348" s="33"/>
      <c r="M348" s="143"/>
      <c r="T348" s="54"/>
      <c r="AT348" s="18" t="s">
        <v>145</v>
      </c>
      <c r="AU348" s="18" t="s">
        <v>85</v>
      </c>
    </row>
    <row r="349" spans="2:65" s="1" customFormat="1" ht="16.5" customHeight="1">
      <c r="B349" s="33"/>
      <c r="C349" s="126" t="s">
        <v>462</v>
      </c>
      <c r="D349" s="126" t="s">
        <v>138</v>
      </c>
      <c r="E349" s="127" t="s">
        <v>463</v>
      </c>
      <c r="F349" s="128" t="s">
        <v>464</v>
      </c>
      <c r="G349" s="129" t="s">
        <v>156</v>
      </c>
      <c r="H349" s="130">
        <v>1</v>
      </c>
      <c r="I349" s="131"/>
      <c r="J349" s="132">
        <f>ROUND(I349*H349,2)</f>
        <v>0</v>
      </c>
      <c r="K349" s="128" t="s">
        <v>21</v>
      </c>
      <c r="L349" s="133"/>
      <c r="M349" s="134" t="s">
        <v>21</v>
      </c>
      <c r="N349" s="135" t="s">
        <v>48</v>
      </c>
      <c r="P349" s="136">
        <f>O349*H349</f>
        <v>0</v>
      </c>
      <c r="Q349" s="136">
        <v>0</v>
      </c>
      <c r="R349" s="136">
        <f>Q349*H349</f>
        <v>0</v>
      </c>
      <c r="S349" s="136">
        <v>0</v>
      </c>
      <c r="T349" s="137">
        <f>S349*H349</f>
        <v>0</v>
      </c>
      <c r="AR349" s="138" t="s">
        <v>142</v>
      </c>
      <c r="AT349" s="138" t="s">
        <v>138</v>
      </c>
      <c r="AU349" s="138" t="s">
        <v>85</v>
      </c>
      <c r="AY349" s="18" t="s">
        <v>137</v>
      </c>
      <c r="BE349" s="139">
        <f>IF(N349="základní",J349,0)</f>
        <v>0</v>
      </c>
      <c r="BF349" s="139">
        <f>IF(N349="snížená",J349,0)</f>
        <v>0</v>
      </c>
      <c r="BG349" s="139">
        <f>IF(N349="zákl. přenesená",J349,0)</f>
        <v>0</v>
      </c>
      <c r="BH349" s="139">
        <f>IF(N349="sníž. přenesená",J349,0)</f>
        <v>0</v>
      </c>
      <c r="BI349" s="139">
        <f>IF(N349="nulová",J349,0)</f>
        <v>0</v>
      </c>
      <c r="BJ349" s="18" t="s">
        <v>85</v>
      </c>
      <c r="BK349" s="139">
        <f>ROUND(I349*H349,2)</f>
        <v>0</v>
      </c>
      <c r="BL349" s="18" t="s">
        <v>143</v>
      </c>
      <c r="BM349" s="138" t="s">
        <v>465</v>
      </c>
    </row>
    <row r="350" spans="2:65" s="1" customFormat="1" ht="11.25">
      <c r="B350" s="33"/>
      <c r="D350" s="140" t="s">
        <v>144</v>
      </c>
      <c r="F350" s="141" t="s">
        <v>464</v>
      </c>
      <c r="I350" s="142"/>
      <c r="L350" s="33"/>
      <c r="M350" s="143"/>
      <c r="T350" s="54"/>
      <c r="AT350" s="18" t="s">
        <v>144</v>
      </c>
      <c r="AU350" s="18" t="s">
        <v>85</v>
      </c>
    </row>
    <row r="351" spans="2:65" s="1" customFormat="1" ht="19.5">
      <c r="B351" s="33"/>
      <c r="D351" s="140" t="s">
        <v>145</v>
      </c>
      <c r="F351" s="144" t="s">
        <v>146</v>
      </c>
      <c r="I351" s="142"/>
      <c r="L351" s="33"/>
      <c r="M351" s="143"/>
      <c r="T351" s="54"/>
      <c r="AT351" s="18" t="s">
        <v>145</v>
      </c>
      <c r="AU351" s="18" t="s">
        <v>85</v>
      </c>
    </row>
    <row r="352" spans="2:65" s="1" customFormat="1" ht="16.5" customHeight="1">
      <c r="B352" s="33"/>
      <c r="C352" s="145" t="s">
        <v>338</v>
      </c>
      <c r="D352" s="145" t="s">
        <v>153</v>
      </c>
      <c r="E352" s="146" t="s">
        <v>466</v>
      </c>
      <c r="F352" s="147" t="s">
        <v>467</v>
      </c>
      <c r="G352" s="148" t="s">
        <v>156</v>
      </c>
      <c r="H352" s="149">
        <v>1</v>
      </c>
      <c r="I352" s="150"/>
      <c r="J352" s="151">
        <f>ROUND(I352*H352,2)</f>
        <v>0</v>
      </c>
      <c r="K352" s="147" t="s">
        <v>21</v>
      </c>
      <c r="L352" s="33"/>
      <c r="M352" s="152" t="s">
        <v>21</v>
      </c>
      <c r="N352" s="153" t="s">
        <v>48</v>
      </c>
      <c r="P352" s="136">
        <f>O352*H352</f>
        <v>0</v>
      </c>
      <c r="Q352" s="136">
        <v>0</v>
      </c>
      <c r="R352" s="136">
        <f>Q352*H352</f>
        <v>0</v>
      </c>
      <c r="S352" s="136">
        <v>0</v>
      </c>
      <c r="T352" s="137">
        <f>S352*H352</f>
        <v>0</v>
      </c>
      <c r="AR352" s="138" t="s">
        <v>143</v>
      </c>
      <c r="AT352" s="138" t="s">
        <v>153</v>
      </c>
      <c r="AU352" s="138" t="s">
        <v>85</v>
      </c>
      <c r="AY352" s="18" t="s">
        <v>137</v>
      </c>
      <c r="BE352" s="139">
        <f>IF(N352="základní",J352,0)</f>
        <v>0</v>
      </c>
      <c r="BF352" s="139">
        <f>IF(N352="snížená",J352,0)</f>
        <v>0</v>
      </c>
      <c r="BG352" s="139">
        <f>IF(N352="zákl. přenesená",J352,0)</f>
        <v>0</v>
      </c>
      <c r="BH352" s="139">
        <f>IF(N352="sníž. přenesená",J352,0)</f>
        <v>0</v>
      </c>
      <c r="BI352" s="139">
        <f>IF(N352="nulová",J352,0)</f>
        <v>0</v>
      </c>
      <c r="BJ352" s="18" t="s">
        <v>85</v>
      </c>
      <c r="BK352" s="139">
        <f>ROUND(I352*H352,2)</f>
        <v>0</v>
      </c>
      <c r="BL352" s="18" t="s">
        <v>143</v>
      </c>
      <c r="BM352" s="138" t="s">
        <v>468</v>
      </c>
    </row>
    <row r="353" spans="2:65" s="1" customFormat="1" ht="11.25">
      <c r="B353" s="33"/>
      <c r="D353" s="140" t="s">
        <v>144</v>
      </c>
      <c r="F353" s="141" t="s">
        <v>467</v>
      </c>
      <c r="I353" s="142"/>
      <c r="L353" s="33"/>
      <c r="M353" s="143"/>
      <c r="T353" s="54"/>
      <c r="AT353" s="18" t="s">
        <v>144</v>
      </c>
      <c r="AU353" s="18" t="s">
        <v>85</v>
      </c>
    </row>
    <row r="354" spans="2:65" s="1" customFormat="1" ht="19.5">
      <c r="B354" s="33"/>
      <c r="D354" s="140" t="s">
        <v>145</v>
      </c>
      <c r="F354" s="144" t="s">
        <v>146</v>
      </c>
      <c r="I354" s="142"/>
      <c r="L354" s="33"/>
      <c r="M354" s="143"/>
      <c r="T354" s="54"/>
      <c r="AT354" s="18" t="s">
        <v>145</v>
      </c>
      <c r="AU354" s="18" t="s">
        <v>85</v>
      </c>
    </row>
    <row r="355" spans="2:65" s="1" customFormat="1" ht="16.5" customHeight="1">
      <c r="B355" s="33"/>
      <c r="C355" s="145" t="s">
        <v>469</v>
      </c>
      <c r="D355" s="145" t="s">
        <v>153</v>
      </c>
      <c r="E355" s="146" t="s">
        <v>470</v>
      </c>
      <c r="F355" s="147" t="s">
        <v>471</v>
      </c>
      <c r="G355" s="148" t="s">
        <v>156</v>
      </c>
      <c r="H355" s="149">
        <v>6</v>
      </c>
      <c r="I355" s="150"/>
      <c r="J355" s="151">
        <f>ROUND(I355*H355,2)</f>
        <v>0</v>
      </c>
      <c r="K355" s="147" t="s">
        <v>21</v>
      </c>
      <c r="L355" s="33"/>
      <c r="M355" s="152" t="s">
        <v>21</v>
      </c>
      <c r="N355" s="153" t="s">
        <v>48</v>
      </c>
      <c r="P355" s="136">
        <f>O355*H355</f>
        <v>0</v>
      </c>
      <c r="Q355" s="136">
        <v>0</v>
      </c>
      <c r="R355" s="136">
        <f>Q355*H355</f>
        <v>0</v>
      </c>
      <c r="S355" s="136">
        <v>0</v>
      </c>
      <c r="T355" s="137">
        <f>S355*H355</f>
        <v>0</v>
      </c>
      <c r="AR355" s="138" t="s">
        <v>143</v>
      </c>
      <c r="AT355" s="138" t="s">
        <v>153</v>
      </c>
      <c r="AU355" s="138" t="s">
        <v>85</v>
      </c>
      <c r="AY355" s="18" t="s">
        <v>137</v>
      </c>
      <c r="BE355" s="139">
        <f>IF(N355="základní",J355,0)</f>
        <v>0</v>
      </c>
      <c r="BF355" s="139">
        <f>IF(N355="snížená",J355,0)</f>
        <v>0</v>
      </c>
      <c r="BG355" s="139">
        <f>IF(N355="zákl. přenesená",J355,0)</f>
        <v>0</v>
      </c>
      <c r="BH355" s="139">
        <f>IF(N355="sníž. přenesená",J355,0)</f>
        <v>0</v>
      </c>
      <c r="BI355" s="139">
        <f>IF(N355="nulová",J355,0)</f>
        <v>0</v>
      </c>
      <c r="BJ355" s="18" t="s">
        <v>85</v>
      </c>
      <c r="BK355" s="139">
        <f>ROUND(I355*H355,2)</f>
        <v>0</v>
      </c>
      <c r="BL355" s="18" t="s">
        <v>143</v>
      </c>
      <c r="BM355" s="138" t="s">
        <v>472</v>
      </c>
    </row>
    <row r="356" spans="2:65" s="1" customFormat="1" ht="11.25">
      <c r="B356" s="33"/>
      <c r="D356" s="140" t="s">
        <v>144</v>
      </c>
      <c r="F356" s="141" t="s">
        <v>471</v>
      </c>
      <c r="I356" s="142"/>
      <c r="L356" s="33"/>
      <c r="M356" s="143"/>
      <c r="T356" s="54"/>
      <c r="AT356" s="18" t="s">
        <v>144</v>
      </c>
      <c r="AU356" s="18" t="s">
        <v>85</v>
      </c>
    </row>
    <row r="357" spans="2:65" s="1" customFormat="1" ht="19.5">
      <c r="B357" s="33"/>
      <c r="D357" s="140" t="s">
        <v>145</v>
      </c>
      <c r="F357" s="144" t="s">
        <v>146</v>
      </c>
      <c r="I357" s="142"/>
      <c r="L357" s="33"/>
      <c r="M357" s="143"/>
      <c r="T357" s="54"/>
      <c r="AT357" s="18" t="s">
        <v>145</v>
      </c>
      <c r="AU357" s="18" t="s">
        <v>85</v>
      </c>
    </row>
    <row r="358" spans="2:65" s="1" customFormat="1" ht="16.5" customHeight="1">
      <c r="B358" s="33"/>
      <c r="C358" s="145" t="s">
        <v>342</v>
      </c>
      <c r="D358" s="145" t="s">
        <v>153</v>
      </c>
      <c r="E358" s="146" t="s">
        <v>473</v>
      </c>
      <c r="F358" s="147" t="s">
        <v>474</v>
      </c>
      <c r="G358" s="148" t="s">
        <v>156</v>
      </c>
      <c r="H358" s="149">
        <v>1</v>
      </c>
      <c r="I358" s="150"/>
      <c r="J358" s="151">
        <f>ROUND(I358*H358,2)</f>
        <v>0</v>
      </c>
      <c r="K358" s="147" t="s">
        <v>21</v>
      </c>
      <c r="L358" s="33"/>
      <c r="M358" s="152" t="s">
        <v>21</v>
      </c>
      <c r="N358" s="153" t="s">
        <v>48</v>
      </c>
      <c r="P358" s="136">
        <f>O358*H358</f>
        <v>0</v>
      </c>
      <c r="Q358" s="136">
        <v>0</v>
      </c>
      <c r="R358" s="136">
        <f>Q358*H358</f>
        <v>0</v>
      </c>
      <c r="S358" s="136">
        <v>0</v>
      </c>
      <c r="T358" s="137">
        <f>S358*H358</f>
        <v>0</v>
      </c>
      <c r="AR358" s="138" t="s">
        <v>143</v>
      </c>
      <c r="AT358" s="138" t="s">
        <v>153</v>
      </c>
      <c r="AU358" s="138" t="s">
        <v>85</v>
      </c>
      <c r="AY358" s="18" t="s">
        <v>137</v>
      </c>
      <c r="BE358" s="139">
        <f>IF(N358="základní",J358,0)</f>
        <v>0</v>
      </c>
      <c r="BF358" s="139">
        <f>IF(N358="snížená",J358,0)</f>
        <v>0</v>
      </c>
      <c r="BG358" s="139">
        <f>IF(N358="zákl. přenesená",J358,0)</f>
        <v>0</v>
      </c>
      <c r="BH358" s="139">
        <f>IF(N358="sníž. přenesená",J358,0)</f>
        <v>0</v>
      </c>
      <c r="BI358" s="139">
        <f>IF(N358="nulová",J358,0)</f>
        <v>0</v>
      </c>
      <c r="BJ358" s="18" t="s">
        <v>85</v>
      </c>
      <c r="BK358" s="139">
        <f>ROUND(I358*H358,2)</f>
        <v>0</v>
      </c>
      <c r="BL358" s="18" t="s">
        <v>143</v>
      </c>
      <c r="BM358" s="138" t="s">
        <v>475</v>
      </c>
    </row>
    <row r="359" spans="2:65" s="1" customFormat="1" ht="11.25">
      <c r="B359" s="33"/>
      <c r="D359" s="140" t="s">
        <v>144</v>
      </c>
      <c r="F359" s="141" t="s">
        <v>476</v>
      </c>
      <c r="I359" s="142"/>
      <c r="L359" s="33"/>
      <c r="M359" s="143"/>
      <c r="T359" s="54"/>
      <c r="AT359" s="18" t="s">
        <v>144</v>
      </c>
      <c r="AU359" s="18" t="s">
        <v>85</v>
      </c>
    </row>
    <row r="360" spans="2:65" s="1" customFormat="1" ht="19.5">
      <c r="B360" s="33"/>
      <c r="D360" s="140" t="s">
        <v>145</v>
      </c>
      <c r="F360" s="144" t="s">
        <v>477</v>
      </c>
      <c r="I360" s="142"/>
      <c r="L360" s="33"/>
      <c r="M360" s="143"/>
      <c r="T360" s="54"/>
      <c r="AT360" s="18" t="s">
        <v>145</v>
      </c>
      <c r="AU360" s="18" t="s">
        <v>85</v>
      </c>
    </row>
    <row r="361" spans="2:65" s="1" customFormat="1" ht="16.5" customHeight="1">
      <c r="B361" s="33"/>
      <c r="C361" s="145" t="s">
        <v>478</v>
      </c>
      <c r="D361" s="145" t="s">
        <v>153</v>
      </c>
      <c r="E361" s="146" t="s">
        <v>479</v>
      </c>
      <c r="F361" s="147" t="s">
        <v>374</v>
      </c>
      <c r="G361" s="148" t="s">
        <v>156</v>
      </c>
      <c r="H361" s="149">
        <v>6</v>
      </c>
      <c r="I361" s="150"/>
      <c r="J361" s="151">
        <f>ROUND(I361*H361,2)</f>
        <v>0</v>
      </c>
      <c r="K361" s="147" t="s">
        <v>21</v>
      </c>
      <c r="L361" s="33"/>
      <c r="M361" s="152" t="s">
        <v>21</v>
      </c>
      <c r="N361" s="153" t="s">
        <v>48</v>
      </c>
      <c r="P361" s="136">
        <f>O361*H361</f>
        <v>0</v>
      </c>
      <c r="Q361" s="136">
        <v>0</v>
      </c>
      <c r="R361" s="136">
        <f>Q361*H361</f>
        <v>0</v>
      </c>
      <c r="S361" s="136">
        <v>0</v>
      </c>
      <c r="T361" s="137">
        <f>S361*H361</f>
        <v>0</v>
      </c>
      <c r="AR361" s="138" t="s">
        <v>143</v>
      </c>
      <c r="AT361" s="138" t="s">
        <v>153</v>
      </c>
      <c r="AU361" s="138" t="s">
        <v>85</v>
      </c>
      <c r="AY361" s="18" t="s">
        <v>137</v>
      </c>
      <c r="BE361" s="139">
        <f>IF(N361="základní",J361,0)</f>
        <v>0</v>
      </c>
      <c r="BF361" s="139">
        <f>IF(N361="snížená",J361,0)</f>
        <v>0</v>
      </c>
      <c r="BG361" s="139">
        <f>IF(N361="zákl. přenesená",J361,0)</f>
        <v>0</v>
      </c>
      <c r="BH361" s="139">
        <f>IF(N361="sníž. přenesená",J361,0)</f>
        <v>0</v>
      </c>
      <c r="BI361" s="139">
        <f>IF(N361="nulová",J361,0)</f>
        <v>0</v>
      </c>
      <c r="BJ361" s="18" t="s">
        <v>85</v>
      </c>
      <c r="BK361" s="139">
        <f>ROUND(I361*H361,2)</f>
        <v>0</v>
      </c>
      <c r="BL361" s="18" t="s">
        <v>143</v>
      </c>
      <c r="BM361" s="138" t="s">
        <v>480</v>
      </c>
    </row>
    <row r="362" spans="2:65" s="1" customFormat="1" ht="11.25">
      <c r="B362" s="33"/>
      <c r="D362" s="140" t="s">
        <v>144</v>
      </c>
      <c r="F362" s="141" t="s">
        <v>374</v>
      </c>
      <c r="I362" s="142"/>
      <c r="L362" s="33"/>
      <c r="M362" s="143"/>
      <c r="T362" s="54"/>
      <c r="AT362" s="18" t="s">
        <v>144</v>
      </c>
      <c r="AU362" s="18" t="s">
        <v>85</v>
      </c>
    </row>
    <row r="363" spans="2:65" s="1" customFormat="1" ht="19.5">
      <c r="B363" s="33"/>
      <c r="D363" s="140" t="s">
        <v>145</v>
      </c>
      <c r="F363" s="144" t="s">
        <v>146</v>
      </c>
      <c r="I363" s="142"/>
      <c r="L363" s="33"/>
      <c r="M363" s="143"/>
      <c r="T363" s="54"/>
      <c r="AT363" s="18" t="s">
        <v>145</v>
      </c>
      <c r="AU363" s="18" t="s">
        <v>85</v>
      </c>
    </row>
    <row r="364" spans="2:65" s="11" customFormat="1" ht="25.9" customHeight="1">
      <c r="B364" s="116"/>
      <c r="D364" s="117" t="s">
        <v>76</v>
      </c>
      <c r="E364" s="118" t="s">
        <v>481</v>
      </c>
      <c r="F364" s="118" t="s">
        <v>482</v>
      </c>
      <c r="I364" s="119"/>
      <c r="J364" s="120">
        <f>BK364</f>
        <v>0</v>
      </c>
      <c r="L364" s="116"/>
      <c r="M364" s="121"/>
      <c r="P364" s="122">
        <f>SUM(P365:P367)</f>
        <v>0</v>
      </c>
      <c r="R364" s="122">
        <f>SUM(R365:R367)</f>
        <v>0</v>
      </c>
      <c r="T364" s="123">
        <f>SUM(T365:T367)</f>
        <v>0</v>
      </c>
      <c r="AR364" s="117" t="s">
        <v>85</v>
      </c>
      <c r="AT364" s="124" t="s">
        <v>76</v>
      </c>
      <c r="AU364" s="124" t="s">
        <v>77</v>
      </c>
      <c r="AY364" s="117" t="s">
        <v>137</v>
      </c>
      <c r="BK364" s="125">
        <f>SUM(BK365:BK367)</f>
        <v>0</v>
      </c>
    </row>
    <row r="365" spans="2:65" s="1" customFormat="1" ht="16.5" customHeight="1">
      <c r="B365" s="33"/>
      <c r="C365" s="145" t="s">
        <v>346</v>
      </c>
      <c r="D365" s="145" t="s">
        <v>153</v>
      </c>
      <c r="E365" s="146" t="s">
        <v>483</v>
      </c>
      <c r="F365" s="147" t="s">
        <v>484</v>
      </c>
      <c r="G365" s="148" t="s">
        <v>196</v>
      </c>
      <c r="H365" s="149">
        <v>130</v>
      </c>
      <c r="I365" s="150"/>
      <c r="J365" s="151">
        <f>ROUND(I365*H365,2)</f>
        <v>0</v>
      </c>
      <c r="K365" s="147" t="s">
        <v>21</v>
      </c>
      <c r="L365" s="33"/>
      <c r="M365" s="152" t="s">
        <v>21</v>
      </c>
      <c r="N365" s="153" t="s">
        <v>48</v>
      </c>
      <c r="P365" s="136">
        <f>O365*H365</f>
        <v>0</v>
      </c>
      <c r="Q365" s="136">
        <v>0</v>
      </c>
      <c r="R365" s="136">
        <f>Q365*H365</f>
        <v>0</v>
      </c>
      <c r="S365" s="136">
        <v>0</v>
      </c>
      <c r="T365" s="137">
        <f>S365*H365</f>
        <v>0</v>
      </c>
      <c r="AR365" s="138" t="s">
        <v>143</v>
      </c>
      <c r="AT365" s="138" t="s">
        <v>153</v>
      </c>
      <c r="AU365" s="138" t="s">
        <v>85</v>
      </c>
      <c r="AY365" s="18" t="s">
        <v>137</v>
      </c>
      <c r="BE365" s="139">
        <f>IF(N365="základní",J365,0)</f>
        <v>0</v>
      </c>
      <c r="BF365" s="139">
        <f>IF(N365="snížená",J365,0)</f>
        <v>0</v>
      </c>
      <c r="BG365" s="139">
        <f>IF(N365="zákl. přenesená",J365,0)</f>
        <v>0</v>
      </c>
      <c r="BH365" s="139">
        <f>IF(N365="sníž. přenesená",J365,0)</f>
        <v>0</v>
      </c>
      <c r="BI365" s="139">
        <f>IF(N365="nulová",J365,0)</f>
        <v>0</v>
      </c>
      <c r="BJ365" s="18" t="s">
        <v>85</v>
      </c>
      <c r="BK365" s="139">
        <f>ROUND(I365*H365,2)</f>
        <v>0</v>
      </c>
      <c r="BL365" s="18" t="s">
        <v>143</v>
      </c>
      <c r="BM365" s="138" t="s">
        <v>485</v>
      </c>
    </row>
    <row r="366" spans="2:65" s="1" customFormat="1" ht="11.25">
      <c r="B366" s="33"/>
      <c r="D366" s="140" t="s">
        <v>144</v>
      </c>
      <c r="F366" s="141" t="s">
        <v>484</v>
      </c>
      <c r="I366" s="142"/>
      <c r="L366" s="33"/>
      <c r="M366" s="143"/>
      <c r="T366" s="54"/>
      <c r="AT366" s="18" t="s">
        <v>144</v>
      </c>
      <c r="AU366" s="18" t="s">
        <v>85</v>
      </c>
    </row>
    <row r="367" spans="2:65" s="1" customFormat="1" ht="19.5">
      <c r="B367" s="33"/>
      <c r="D367" s="140" t="s">
        <v>145</v>
      </c>
      <c r="F367" s="144" t="s">
        <v>146</v>
      </c>
      <c r="I367" s="142"/>
      <c r="L367" s="33"/>
      <c r="M367" s="143"/>
      <c r="T367" s="54"/>
      <c r="AT367" s="18" t="s">
        <v>145</v>
      </c>
      <c r="AU367" s="18" t="s">
        <v>85</v>
      </c>
    </row>
    <row r="368" spans="2:65" s="11" customFormat="1" ht="25.9" customHeight="1">
      <c r="B368" s="116"/>
      <c r="D368" s="117" t="s">
        <v>76</v>
      </c>
      <c r="E368" s="118" t="s">
        <v>486</v>
      </c>
      <c r="F368" s="118" t="s">
        <v>487</v>
      </c>
      <c r="I368" s="119"/>
      <c r="J368" s="120">
        <f>BK368</f>
        <v>0</v>
      </c>
      <c r="L368" s="116"/>
      <c r="M368" s="121"/>
      <c r="P368" s="122">
        <f>P369+P376</f>
        <v>0</v>
      </c>
      <c r="R368" s="122">
        <f>R369+R376</f>
        <v>0</v>
      </c>
      <c r="T368" s="123">
        <f>T369+T376</f>
        <v>0</v>
      </c>
      <c r="AR368" s="117" t="s">
        <v>85</v>
      </c>
      <c r="AT368" s="124" t="s">
        <v>76</v>
      </c>
      <c r="AU368" s="124" t="s">
        <v>77</v>
      </c>
      <c r="AY368" s="117" t="s">
        <v>137</v>
      </c>
      <c r="BK368" s="125">
        <f>BK369+BK376</f>
        <v>0</v>
      </c>
    </row>
    <row r="369" spans="2:65" s="11" customFormat="1" ht="22.9" customHeight="1">
      <c r="B369" s="116"/>
      <c r="D369" s="117" t="s">
        <v>76</v>
      </c>
      <c r="E369" s="168" t="s">
        <v>488</v>
      </c>
      <c r="F369" s="168" t="s">
        <v>487</v>
      </c>
      <c r="I369" s="119"/>
      <c r="J369" s="169">
        <f>BK369</f>
        <v>0</v>
      </c>
      <c r="L369" s="116"/>
      <c r="M369" s="121"/>
      <c r="P369" s="122">
        <f>SUM(P370:P375)</f>
        <v>0</v>
      </c>
      <c r="R369" s="122">
        <f>SUM(R370:R375)</f>
        <v>0</v>
      </c>
      <c r="T369" s="123">
        <f>SUM(T370:T375)</f>
        <v>0</v>
      </c>
      <c r="AR369" s="117" t="s">
        <v>85</v>
      </c>
      <c r="AT369" s="124" t="s">
        <v>76</v>
      </c>
      <c r="AU369" s="124" t="s">
        <v>85</v>
      </c>
      <c r="AY369" s="117" t="s">
        <v>137</v>
      </c>
      <c r="BK369" s="125">
        <f>SUM(BK370:BK375)</f>
        <v>0</v>
      </c>
    </row>
    <row r="370" spans="2:65" s="1" customFormat="1" ht="16.5" customHeight="1">
      <c r="B370" s="33"/>
      <c r="C370" s="126" t="s">
        <v>489</v>
      </c>
      <c r="D370" s="126" t="s">
        <v>138</v>
      </c>
      <c r="E370" s="127" t="s">
        <v>490</v>
      </c>
      <c r="F370" s="128" t="s">
        <v>491</v>
      </c>
      <c r="G370" s="129" t="s">
        <v>492</v>
      </c>
      <c r="H370" s="130">
        <v>1</v>
      </c>
      <c r="I370" s="131"/>
      <c r="J370" s="132">
        <f>ROUND(I370*H370,2)</f>
        <v>0</v>
      </c>
      <c r="K370" s="128" t="s">
        <v>21</v>
      </c>
      <c r="L370" s="133"/>
      <c r="M370" s="134" t="s">
        <v>21</v>
      </c>
      <c r="N370" s="135" t="s">
        <v>48</v>
      </c>
      <c r="P370" s="136">
        <f>O370*H370</f>
        <v>0</v>
      </c>
      <c r="Q370" s="136">
        <v>0</v>
      </c>
      <c r="R370" s="136">
        <f>Q370*H370</f>
        <v>0</v>
      </c>
      <c r="S370" s="136">
        <v>0</v>
      </c>
      <c r="T370" s="137">
        <f>S370*H370</f>
        <v>0</v>
      </c>
      <c r="AR370" s="138" t="s">
        <v>142</v>
      </c>
      <c r="AT370" s="138" t="s">
        <v>138</v>
      </c>
      <c r="AU370" s="138" t="s">
        <v>87</v>
      </c>
      <c r="AY370" s="18" t="s">
        <v>137</v>
      </c>
      <c r="BE370" s="139">
        <f>IF(N370="základní",J370,0)</f>
        <v>0</v>
      </c>
      <c r="BF370" s="139">
        <f>IF(N370="snížená",J370,0)</f>
        <v>0</v>
      </c>
      <c r="BG370" s="139">
        <f>IF(N370="zákl. přenesená",J370,0)</f>
        <v>0</v>
      </c>
      <c r="BH370" s="139">
        <f>IF(N370="sníž. přenesená",J370,0)</f>
        <v>0</v>
      </c>
      <c r="BI370" s="139">
        <f>IF(N370="nulová",J370,0)</f>
        <v>0</v>
      </c>
      <c r="BJ370" s="18" t="s">
        <v>85</v>
      </c>
      <c r="BK370" s="139">
        <f>ROUND(I370*H370,2)</f>
        <v>0</v>
      </c>
      <c r="BL370" s="18" t="s">
        <v>143</v>
      </c>
      <c r="BM370" s="138" t="s">
        <v>493</v>
      </c>
    </row>
    <row r="371" spans="2:65" s="1" customFormat="1" ht="11.25">
      <c r="B371" s="33"/>
      <c r="D371" s="140" t="s">
        <v>144</v>
      </c>
      <c r="F371" s="141" t="s">
        <v>494</v>
      </c>
      <c r="I371" s="142"/>
      <c r="L371" s="33"/>
      <c r="M371" s="143"/>
      <c r="T371" s="54"/>
      <c r="AT371" s="18" t="s">
        <v>144</v>
      </c>
      <c r="AU371" s="18" t="s">
        <v>87</v>
      </c>
    </row>
    <row r="372" spans="2:65" s="1" customFormat="1" ht="16.5" customHeight="1">
      <c r="B372" s="33"/>
      <c r="C372" s="145" t="s">
        <v>350</v>
      </c>
      <c r="D372" s="145" t="s">
        <v>153</v>
      </c>
      <c r="E372" s="146" t="s">
        <v>495</v>
      </c>
      <c r="F372" s="147" t="s">
        <v>496</v>
      </c>
      <c r="G372" s="148" t="s">
        <v>492</v>
      </c>
      <c r="H372" s="149">
        <v>1</v>
      </c>
      <c r="I372" s="150"/>
      <c r="J372" s="151">
        <f>ROUND(I372*H372,2)</f>
        <v>0</v>
      </c>
      <c r="K372" s="147" t="s">
        <v>21</v>
      </c>
      <c r="L372" s="33"/>
      <c r="M372" s="152" t="s">
        <v>21</v>
      </c>
      <c r="N372" s="153" t="s">
        <v>48</v>
      </c>
      <c r="P372" s="136">
        <f>O372*H372</f>
        <v>0</v>
      </c>
      <c r="Q372" s="136">
        <v>0</v>
      </c>
      <c r="R372" s="136">
        <f>Q372*H372</f>
        <v>0</v>
      </c>
      <c r="S372" s="136">
        <v>0</v>
      </c>
      <c r="T372" s="137">
        <f>S372*H372</f>
        <v>0</v>
      </c>
      <c r="AR372" s="138" t="s">
        <v>143</v>
      </c>
      <c r="AT372" s="138" t="s">
        <v>153</v>
      </c>
      <c r="AU372" s="138" t="s">
        <v>87</v>
      </c>
      <c r="AY372" s="18" t="s">
        <v>137</v>
      </c>
      <c r="BE372" s="139">
        <f>IF(N372="základní",J372,0)</f>
        <v>0</v>
      </c>
      <c r="BF372" s="139">
        <f>IF(N372="snížená",J372,0)</f>
        <v>0</v>
      </c>
      <c r="BG372" s="139">
        <f>IF(N372="zákl. přenesená",J372,0)</f>
        <v>0</v>
      </c>
      <c r="BH372" s="139">
        <f>IF(N372="sníž. přenesená",J372,0)</f>
        <v>0</v>
      </c>
      <c r="BI372" s="139">
        <f>IF(N372="nulová",J372,0)</f>
        <v>0</v>
      </c>
      <c r="BJ372" s="18" t="s">
        <v>85</v>
      </c>
      <c r="BK372" s="139">
        <f>ROUND(I372*H372,2)</f>
        <v>0</v>
      </c>
      <c r="BL372" s="18" t="s">
        <v>143</v>
      </c>
      <c r="BM372" s="138" t="s">
        <v>497</v>
      </c>
    </row>
    <row r="373" spans="2:65" s="1" customFormat="1" ht="39">
      <c r="B373" s="33"/>
      <c r="D373" s="140" t="s">
        <v>144</v>
      </c>
      <c r="F373" s="141" t="s">
        <v>498</v>
      </c>
      <c r="I373" s="142"/>
      <c r="L373" s="33"/>
      <c r="M373" s="143"/>
      <c r="T373" s="54"/>
      <c r="AT373" s="18" t="s">
        <v>144</v>
      </c>
      <c r="AU373" s="18" t="s">
        <v>87</v>
      </c>
    </row>
    <row r="374" spans="2:65" s="1" customFormat="1" ht="16.5" customHeight="1">
      <c r="B374" s="33"/>
      <c r="C374" s="145" t="s">
        <v>499</v>
      </c>
      <c r="D374" s="145" t="s">
        <v>153</v>
      </c>
      <c r="E374" s="146" t="s">
        <v>500</v>
      </c>
      <c r="F374" s="147" t="s">
        <v>501</v>
      </c>
      <c r="G374" s="148" t="s">
        <v>492</v>
      </c>
      <c r="H374" s="149">
        <v>1</v>
      </c>
      <c r="I374" s="150"/>
      <c r="J374" s="151">
        <f>ROUND(I374*H374,2)</f>
        <v>0</v>
      </c>
      <c r="K374" s="147" t="s">
        <v>21</v>
      </c>
      <c r="L374" s="33"/>
      <c r="M374" s="152" t="s">
        <v>21</v>
      </c>
      <c r="N374" s="153" t="s">
        <v>48</v>
      </c>
      <c r="P374" s="136">
        <f>O374*H374</f>
        <v>0</v>
      </c>
      <c r="Q374" s="136">
        <v>0</v>
      </c>
      <c r="R374" s="136">
        <f>Q374*H374</f>
        <v>0</v>
      </c>
      <c r="S374" s="136">
        <v>0</v>
      </c>
      <c r="T374" s="137">
        <f>S374*H374</f>
        <v>0</v>
      </c>
      <c r="AR374" s="138" t="s">
        <v>143</v>
      </c>
      <c r="AT374" s="138" t="s">
        <v>153</v>
      </c>
      <c r="AU374" s="138" t="s">
        <v>87</v>
      </c>
      <c r="AY374" s="18" t="s">
        <v>137</v>
      </c>
      <c r="BE374" s="139">
        <f>IF(N374="základní",J374,0)</f>
        <v>0</v>
      </c>
      <c r="BF374" s="139">
        <f>IF(N374="snížená",J374,0)</f>
        <v>0</v>
      </c>
      <c r="BG374" s="139">
        <f>IF(N374="zákl. přenesená",J374,0)</f>
        <v>0</v>
      </c>
      <c r="BH374" s="139">
        <f>IF(N374="sníž. přenesená",J374,0)</f>
        <v>0</v>
      </c>
      <c r="BI374" s="139">
        <f>IF(N374="nulová",J374,0)</f>
        <v>0</v>
      </c>
      <c r="BJ374" s="18" t="s">
        <v>85</v>
      </c>
      <c r="BK374" s="139">
        <f>ROUND(I374*H374,2)</f>
        <v>0</v>
      </c>
      <c r="BL374" s="18" t="s">
        <v>143</v>
      </c>
      <c r="BM374" s="138" t="s">
        <v>502</v>
      </c>
    </row>
    <row r="375" spans="2:65" s="1" customFormat="1" ht="11.25">
      <c r="B375" s="33"/>
      <c r="D375" s="140" t="s">
        <v>144</v>
      </c>
      <c r="F375" s="141" t="s">
        <v>501</v>
      </c>
      <c r="I375" s="142"/>
      <c r="L375" s="33"/>
      <c r="M375" s="143"/>
      <c r="T375" s="54"/>
      <c r="AT375" s="18" t="s">
        <v>144</v>
      </c>
      <c r="AU375" s="18" t="s">
        <v>87</v>
      </c>
    </row>
    <row r="376" spans="2:65" s="11" customFormat="1" ht="22.9" customHeight="1">
      <c r="B376" s="116"/>
      <c r="D376" s="117" t="s">
        <v>76</v>
      </c>
      <c r="E376" s="168" t="s">
        <v>503</v>
      </c>
      <c r="F376" s="168" t="s">
        <v>504</v>
      </c>
      <c r="I376" s="119"/>
      <c r="J376" s="169">
        <f>BK376</f>
        <v>0</v>
      </c>
      <c r="L376" s="116"/>
      <c r="M376" s="121"/>
      <c r="P376" s="122">
        <f>SUM(P377:P396)</f>
        <v>0</v>
      </c>
      <c r="R376" s="122">
        <f>SUM(R377:R396)</f>
        <v>0</v>
      </c>
      <c r="T376" s="123">
        <f>SUM(T377:T396)</f>
        <v>0</v>
      </c>
      <c r="AR376" s="117" t="s">
        <v>85</v>
      </c>
      <c r="AT376" s="124" t="s">
        <v>76</v>
      </c>
      <c r="AU376" s="124" t="s">
        <v>85</v>
      </c>
      <c r="AY376" s="117" t="s">
        <v>137</v>
      </c>
      <c r="BK376" s="125">
        <f>SUM(BK377:BK396)</f>
        <v>0</v>
      </c>
    </row>
    <row r="377" spans="2:65" s="1" customFormat="1" ht="16.5" customHeight="1">
      <c r="B377" s="33"/>
      <c r="C377" s="126" t="s">
        <v>353</v>
      </c>
      <c r="D377" s="126" t="s">
        <v>138</v>
      </c>
      <c r="E377" s="127" t="s">
        <v>505</v>
      </c>
      <c r="F377" s="128" t="s">
        <v>506</v>
      </c>
      <c r="G377" s="129" t="s">
        <v>507</v>
      </c>
      <c r="H377" s="130">
        <v>1</v>
      </c>
      <c r="I377" s="131"/>
      <c r="J377" s="132">
        <f>ROUND(I377*H377,2)</f>
        <v>0</v>
      </c>
      <c r="K377" s="128" t="s">
        <v>21</v>
      </c>
      <c r="L377" s="133"/>
      <c r="M377" s="134" t="s">
        <v>21</v>
      </c>
      <c r="N377" s="135" t="s">
        <v>48</v>
      </c>
      <c r="P377" s="136">
        <f>O377*H377</f>
        <v>0</v>
      </c>
      <c r="Q377" s="136">
        <v>0</v>
      </c>
      <c r="R377" s="136">
        <f>Q377*H377</f>
        <v>0</v>
      </c>
      <c r="S377" s="136">
        <v>0</v>
      </c>
      <c r="T377" s="137">
        <f>S377*H377</f>
        <v>0</v>
      </c>
      <c r="AR377" s="138" t="s">
        <v>142</v>
      </c>
      <c r="AT377" s="138" t="s">
        <v>138</v>
      </c>
      <c r="AU377" s="138" t="s">
        <v>87</v>
      </c>
      <c r="AY377" s="18" t="s">
        <v>137</v>
      </c>
      <c r="BE377" s="139">
        <f>IF(N377="základní",J377,0)</f>
        <v>0</v>
      </c>
      <c r="BF377" s="139">
        <f>IF(N377="snížená",J377,0)</f>
        <v>0</v>
      </c>
      <c r="BG377" s="139">
        <f>IF(N377="zákl. přenesená",J377,0)</f>
        <v>0</v>
      </c>
      <c r="BH377" s="139">
        <f>IF(N377="sníž. přenesená",J377,0)</f>
        <v>0</v>
      </c>
      <c r="BI377" s="139">
        <f>IF(N377="nulová",J377,0)</f>
        <v>0</v>
      </c>
      <c r="BJ377" s="18" t="s">
        <v>85</v>
      </c>
      <c r="BK377" s="139">
        <f>ROUND(I377*H377,2)</f>
        <v>0</v>
      </c>
      <c r="BL377" s="18" t="s">
        <v>143</v>
      </c>
      <c r="BM377" s="138" t="s">
        <v>508</v>
      </c>
    </row>
    <row r="378" spans="2:65" s="1" customFormat="1" ht="11.25">
      <c r="B378" s="33"/>
      <c r="D378" s="140" t="s">
        <v>144</v>
      </c>
      <c r="F378" s="141" t="s">
        <v>506</v>
      </c>
      <c r="I378" s="142"/>
      <c r="L378" s="33"/>
      <c r="M378" s="143"/>
      <c r="T378" s="54"/>
      <c r="AT378" s="18" t="s">
        <v>144</v>
      </c>
      <c r="AU378" s="18" t="s">
        <v>87</v>
      </c>
    </row>
    <row r="379" spans="2:65" s="1" customFormat="1" ht="16.5" customHeight="1">
      <c r="B379" s="33"/>
      <c r="C379" s="126" t="s">
        <v>509</v>
      </c>
      <c r="D379" s="126" t="s">
        <v>138</v>
      </c>
      <c r="E379" s="127" t="s">
        <v>510</v>
      </c>
      <c r="F379" s="128" t="s">
        <v>511</v>
      </c>
      <c r="G379" s="129" t="s">
        <v>507</v>
      </c>
      <c r="H379" s="130">
        <v>1</v>
      </c>
      <c r="I379" s="131"/>
      <c r="J379" s="132">
        <f>ROUND(I379*H379,2)</f>
        <v>0</v>
      </c>
      <c r="K379" s="128" t="s">
        <v>21</v>
      </c>
      <c r="L379" s="133"/>
      <c r="M379" s="134" t="s">
        <v>21</v>
      </c>
      <c r="N379" s="135" t="s">
        <v>48</v>
      </c>
      <c r="P379" s="136">
        <f>O379*H379</f>
        <v>0</v>
      </c>
      <c r="Q379" s="136">
        <v>0</v>
      </c>
      <c r="R379" s="136">
        <f>Q379*H379</f>
        <v>0</v>
      </c>
      <c r="S379" s="136">
        <v>0</v>
      </c>
      <c r="T379" s="137">
        <f>S379*H379</f>
        <v>0</v>
      </c>
      <c r="AR379" s="138" t="s">
        <v>142</v>
      </c>
      <c r="AT379" s="138" t="s">
        <v>138</v>
      </c>
      <c r="AU379" s="138" t="s">
        <v>87</v>
      </c>
      <c r="AY379" s="18" t="s">
        <v>137</v>
      </c>
      <c r="BE379" s="139">
        <f>IF(N379="základní",J379,0)</f>
        <v>0</v>
      </c>
      <c r="BF379" s="139">
        <f>IF(N379="snížená",J379,0)</f>
        <v>0</v>
      </c>
      <c r="BG379" s="139">
        <f>IF(N379="zákl. přenesená",J379,0)</f>
        <v>0</v>
      </c>
      <c r="BH379" s="139">
        <f>IF(N379="sníž. přenesená",J379,0)</f>
        <v>0</v>
      </c>
      <c r="BI379" s="139">
        <f>IF(N379="nulová",J379,0)</f>
        <v>0</v>
      </c>
      <c r="BJ379" s="18" t="s">
        <v>85</v>
      </c>
      <c r="BK379" s="139">
        <f>ROUND(I379*H379,2)</f>
        <v>0</v>
      </c>
      <c r="BL379" s="18" t="s">
        <v>143</v>
      </c>
      <c r="BM379" s="138" t="s">
        <v>512</v>
      </c>
    </row>
    <row r="380" spans="2:65" s="1" customFormat="1" ht="19.5">
      <c r="B380" s="33"/>
      <c r="D380" s="140" t="s">
        <v>144</v>
      </c>
      <c r="F380" s="141" t="s">
        <v>513</v>
      </c>
      <c r="I380" s="142"/>
      <c r="L380" s="33"/>
      <c r="M380" s="143"/>
      <c r="T380" s="54"/>
      <c r="AT380" s="18" t="s">
        <v>144</v>
      </c>
      <c r="AU380" s="18" t="s">
        <v>87</v>
      </c>
    </row>
    <row r="381" spans="2:65" s="1" customFormat="1" ht="16.5" customHeight="1">
      <c r="B381" s="33"/>
      <c r="C381" s="126" t="s">
        <v>357</v>
      </c>
      <c r="D381" s="126" t="s">
        <v>138</v>
      </c>
      <c r="E381" s="127" t="s">
        <v>514</v>
      </c>
      <c r="F381" s="128" t="s">
        <v>515</v>
      </c>
      <c r="G381" s="129" t="s">
        <v>507</v>
      </c>
      <c r="H381" s="130">
        <v>1</v>
      </c>
      <c r="I381" s="131"/>
      <c r="J381" s="132">
        <f>ROUND(I381*H381,2)</f>
        <v>0</v>
      </c>
      <c r="K381" s="128" t="s">
        <v>21</v>
      </c>
      <c r="L381" s="133"/>
      <c r="M381" s="134" t="s">
        <v>21</v>
      </c>
      <c r="N381" s="135" t="s">
        <v>48</v>
      </c>
      <c r="P381" s="136">
        <f>O381*H381</f>
        <v>0</v>
      </c>
      <c r="Q381" s="136">
        <v>0</v>
      </c>
      <c r="R381" s="136">
        <f>Q381*H381</f>
        <v>0</v>
      </c>
      <c r="S381" s="136">
        <v>0</v>
      </c>
      <c r="T381" s="137">
        <f>S381*H381</f>
        <v>0</v>
      </c>
      <c r="AR381" s="138" t="s">
        <v>142</v>
      </c>
      <c r="AT381" s="138" t="s">
        <v>138</v>
      </c>
      <c r="AU381" s="138" t="s">
        <v>87</v>
      </c>
      <c r="AY381" s="18" t="s">
        <v>137</v>
      </c>
      <c r="BE381" s="139">
        <f>IF(N381="základní",J381,0)</f>
        <v>0</v>
      </c>
      <c r="BF381" s="139">
        <f>IF(N381="snížená",J381,0)</f>
        <v>0</v>
      </c>
      <c r="BG381" s="139">
        <f>IF(N381="zákl. přenesená",J381,0)</f>
        <v>0</v>
      </c>
      <c r="BH381" s="139">
        <f>IF(N381="sníž. přenesená",J381,0)</f>
        <v>0</v>
      </c>
      <c r="BI381" s="139">
        <f>IF(N381="nulová",J381,0)</f>
        <v>0</v>
      </c>
      <c r="BJ381" s="18" t="s">
        <v>85</v>
      </c>
      <c r="BK381" s="139">
        <f>ROUND(I381*H381,2)</f>
        <v>0</v>
      </c>
      <c r="BL381" s="18" t="s">
        <v>143</v>
      </c>
      <c r="BM381" s="138" t="s">
        <v>516</v>
      </c>
    </row>
    <row r="382" spans="2:65" s="1" customFormat="1" ht="11.25">
      <c r="B382" s="33"/>
      <c r="D382" s="140" t="s">
        <v>144</v>
      </c>
      <c r="F382" s="141" t="s">
        <v>517</v>
      </c>
      <c r="I382" s="142"/>
      <c r="L382" s="33"/>
      <c r="M382" s="143"/>
      <c r="T382" s="54"/>
      <c r="AT382" s="18" t="s">
        <v>144</v>
      </c>
      <c r="AU382" s="18" t="s">
        <v>87</v>
      </c>
    </row>
    <row r="383" spans="2:65" s="1" customFormat="1" ht="16.5" customHeight="1">
      <c r="B383" s="33"/>
      <c r="C383" s="126" t="s">
        <v>518</v>
      </c>
      <c r="D383" s="126" t="s">
        <v>138</v>
      </c>
      <c r="E383" s="127" t="s">
        <v>519</v>
      </c>
      <c r="F383" s="128" t="s">
        <v>520</v>
      </c>
      <c r="G383" s="129" t="s">
        <v>521</v>
      </c>
      <c r="H383" s="130">
        <v>960</v>
      </c>
      <c r="I383" s="131"/>
      <c r="J383" s="132">
        <f>ROUND(I383*H383,2)</f>
        <v>0</v>
      </c>
      <c r="K383" s="128" t="s">
        <v>21</v>
      </c>
      <c r="L383" s="133"/>
      <c r="M383" s="134" t="s">
        <v>21</v>
      </c>
      <c r="N383" s="135" t="s">
        <v>48</v>
      </c>
      <c r="P383" s="136">
        <f>O383*H383</f>
        <v>0</v>
      </c>
      <c r="Q383" s="136">
        <v>0</v>
      </c>
      <c r="R383" s="136">
        <f>Q383*H383</f>
        <v>0</v>
      </c>
      <c r="S383" s="136">
        <v>0</v>
      </c>
      <c r="T383" s="137">
        <f>S383*H383</f>
        <v>0</v>
      </c>
      <c r="AR383" s="138" t="s">
        <v>142</v>
      </c>
      <c r="AT383" s="138" t="s">
        <v>138</v>
      </c>
      <c r="AU383" s="138" t="s">
        <v>87</v>
      </c>
      <c r="AY383" s="18" t="s">
        <v>137</v>
      </c>
      <c r="BE383" s="139">
        <f>IF(N383="základní",J383,0)</f>
        <v>0</v>
      </c>
      <c r="BF383" s="139">
        <f>IF(N383="snížená",J383,0)</f>
        <v>0</v>
      </c>
      <c r="BG383" s="139">
        <f>IF(N383="zákl. přenesená",J383,0)</f>
        <v>0</v>
      </c>
      <c r="BH383" s="139">
        <f>IF(N383="sníž. přenesená",J383,0)</f>
        <v>0</v>
      </c>
      <c r="BI383" s="139">
        <f>IF(N383="nulová",J383,0)</f>
        <v>0</v>
      </c>
      <c r="BJ383" s="18" t="s">
        <v>85</v>
      </c>
      <c r="BK383" s="139">
        <f>ROUND(I383*H383,2)</f>
        <v>0</v>
      </c>
      <c r="BL383" s="18" t="s">
        <v>143</v>
      </c>
      <c r="BM383" s="138" t="s">
        <v>522</v>
      </c>
    </row>
    <row r="384" spans="2:65" s="1" customFormat="1" ht="11.25">
      <c r="B384" s="33"/>
      <c r="D384" s="140" t="s">
        <v>144</v>
      </c>
      <c r="F384" s="141" t="s">
        <v>523</v>
      </c>
      <c r="I384" s="142"/>
      <c r="L384" s="33"/>
      <c r="M384" s="143"/>
      <c r="T384" s="54"/>
      <c r="AT384" s="18" t="s">
        <v>144</v>
      </c>
      <c r="AU384" s="18" t="s">
        <v>87</v>
      </c>
    </row>
    <row r="385" spans="2:65" s="1" customFormat="1" ht="16.5" customHeight="1">
      <c r="B385" s="33"/>
      <c r="C385" s="145" t="s">
        <v>361</v>
      </c>
      <c r="D385" s="145" t="s">
        <v>153</v>
      </c>
      <c r="E385" s="146" t="s">
        <v>524</v>
      </c>
      <c r="F385" s="147" t="s">
        <v>525</v>
      </c>
      <c r="G385" s="148" t="s">
        <v>196</v>
      </c>
      <c r="H385" s="149">
        <v>1</v>
      </c>
      <c r="I385" s="150"/>
      <c r="J385" s="151">
        <f>ROUND(I385*H385,2)</f>
        <v>0</v>
      </c>
      <c r="K385" s="147" t="s">
        <v>21</v>
      </c>
      <c r="L385" s="33"/>
      <c r="M385" s="152" t="s">
        <v>21</v>
      </c>
      <c r="N385" s="153" t="s">
        <v>48</v>
      </c>
      <c r="P385" s="136">
        <f>O385*H385</f>
        <v>0</v>
      </c>
      <c r="Q385" s="136">
        <v>0</v>
      </c>
      <c r="R385" s="136">
        <f>Q385*H385</f>
        <v>0</v>
      </c>
      <c r="S385" s="136">
        <v>0</v>
      </c>
      <c r="T385" s="137">
        <f>S385*H385</f>
        <v>0</v>
      </c>
      <c r="AR385" s="138" t="s">
        <v>143</v>
      </c>
      <c r="AT385" s="138" t="s">
        <v>153</v>
      </c>
      <c r="AU385" s="138" t="s">
        <v>87</v>
      </c>
      <c r="AY385" s="18" t="s">
        <v>137</v>
      </c>
      <c r="BE385" s="139">
        <f>IF(N385="základní",J385,0)</f>
        <v>0</v>
      </c>
      <c r="BF385" s="139">
        <f>IF(N385="snížená",J385,0)</f>
        <v>0</v>
      </c>
      <c r="BG385" s="139">
        <f>IF(N385="zákl. přenesená",J385,0)</f>
        <v>0</v>
      </c>
      <c r="BH385" s="139">
        <f>IF(N385="sníž. přenesená",J385,0)</f>
        <v>0</v>
      </c>
      <c r="BI385" s="139">
        <f>IF(N385="nulová",J385,0)</f>
        <v>0</v>
      </c>
      <c r="BJ385" s="18" t="s">
        <v>85</v>
      </c>
      <c r="BK385" s="139">
        <f>ROUND(I385*H385,2)</f>
        <v>0</v>
      </c>
      <c r="BL385" s="18" t="s">
        <v>143</v>
      </c>
      <c r="BM385" s="138" t="s">
        <v>526</v>
      </c>
    </row>
    <row r="386" spans="2:65" s="1" customFormat="1" ht="19.5">
      <c r="B386" s="33"/>
      <c r="D386" s="140" t="s">
        <v>144</v>
      </c>
      <c r="F386" s="141" t="s">
        <v>527</v>
      </c>
      <c r="I386" s="142"/>
      <c r="L386" s="33"/>
      <c r="M386" s="143"/>
      <c r="T386" s="54"/>
      <c r="AT386" s="18" t="s">
        <v>144</v>
      </c>
      <c r="AU386" s="18" t="s">
        <v>87</v>
      </c>
    </row>
    <row r="387" spans="2:65" s="1" customFormat="1" ht="19.5">
      <c r="B387" s="33"/>
      <c r="D387" s="140" t="s">
        <v>145</v>
      </c>
      <c r="F387" s="144" t="s">
        <v>528</v>
      </c>
      <c r="I387" s="142"/>
      <c r="L387" s="33"/>
      <c r="M387" s="143"/>
      <c r="T387" s="54"/>
      <c r="AT387" s="18" t="s">
        <v>145</v>
      </c>
      <c r="AU387" s="18" t="s">
        <v>87</v>
      </c>
    </row>
    <row r="388" spans="2:65" s="14" customFormat="1" ht="11.25">
      <c r="B388" s="170"/>
      <c r="D388" s="140" t="s">
        <v>278</v>
      </c>
      <c r="E388" s="171" t="s">
        <v>21</v>
      </c>
      <c r="F388" s="172" t="s">
        <v>529</v>
      </c>
      <c r="H388" s="171" t="s">
        <v>21</v>
      </c>
      <c r="I388" s="173"/>
      <c r="L388" s="170"/>
      <c r="M388" s="174"/>
      <c r="T388" s="175"/>
      <c r="AT388" s="171" t="s">
        <v>278</v>
      </c>
      <c r="AU388" s="171" t="s">
        <v>87</v>
      </c>
      <c r="AV388" s="14" t="s">
        <v>85</v>
      </c>
      <c r="AW388" s="14" t="s">
        <v>38</v>
      </c>
      <c r="AX388" s="14" t="s">
        <v>77</v>
      </c>
      <c r="AY388" s="171" t="s">
        <v>137</v>
      </c>
    </row>
    <row r="389" spans="2:65" s="12" customFormat="1" ht="11.25">
      <c r="B389" s="154"/>
      <c r="D389" s="140" t="s">
        <v>278</v>
      </c>
      <c r="E389" s="155" t="s">
        <v>21</v>
      </c>
      <c r="F389" s="156" t="s">
        <v>530</v>
      </c>
      <c r="H389" s="157">
        <v>1</v>
      </c>
      <c r="I389" s="158"/>
      <c r="L389" s="154"/>
      <c r="M389" s="159"/>
      <c r="T389" s="160"/>
      <c r="AT389" s="155" t="s">
        <v>278</v>
      </c>
      <c r="AU389" s="155" t="s">
        <v>87</v>
      </c>
      <c r="AV389" s="12" t="s">
        <v>87</v>
      </c>
      <c r="AW389" s="12" t="s">
        <v>38</v>
      </c>
      <c r="AX389" s="12" t="s">
        <v>77</v>
      </c>
      <c r="AY389" s="155" t="s">
        <v>137</v>
      </c>
    </row>
    <row r="390" spans="2:65" s="13" customFormat="1" ht="11.25">
      <c r="B390" s="161"/>
      <c r="D390" s="140" t="s">
        <v>278</v>
      </c>
      <c r="E390" s="162" t="s">
        <v>21</v>
      </c>
      <c r="F390" s="163" t="s">
        <v>280</v>
      </c>
      <c r="H390" s="164">
        <v>1</v>
      </c>
      <c r="I390" s="165"/>
      <c r="L390" s="161"/>
      <c r="M390" s="166"/>
      <c r="T390" s="167"/>
      <c r="AT390" s="162" t="s">
        <v>278</v>
      </c>
      <c r="AU390" s="162" t="s">
        <v>87</v>
      </c>
      <c r="AV390" s="13" t="s">
        <v>143</v>
      </c>
      <c r="AW390" s="13" t="s">
        <v>38</v>
      </c>
      <c r="AX390" s="13" t="s">
        <v>85</v>
      </c>
      <c r="AY390" s="162" t="s">
        <v>137</v>
      </c>
    </row>
    <row r="391" spans="2:65" s="1" customFormat="1" ht="21.75" customHeight="1">
      <c r="B391" s="33"/>
      <c r="C391" s="145" t="s">
        <v>531</v>
      </c>
      <c r="D391" s="145" t="s">
        <v>153</v>
      </c>
      <c r="E391" s="146" t="s">
        <v>532</v>
      </c>
      <c r="F391" s="147" t="s">
        <v>533</v>
      </c>
      <c r="G391" s="148" t="s">
        <v>196</v>
      </c>
      <c r="H391" s="149">
        <v>1</v>
      </c>
      <c r="I391" s="150"/>
      <c r="J391" s="151">
        <f>ROUND(I391*H391,2)</f>
        <v>0</v>
      </c>
      <c r="K391" s="147" t="s">
        <v>21</v>
      </c>
      <c r="L391" s="33"/>
      <c r="M391" s="152" t="s">
        <v>21</v>
      </c>
      <c r="N391" s="153" t="s">
        <v>48</v>
      </c>
      <c r="P391" s="136">
        <f>O391*H391</f>
        <v>0</v>
      </c>
      <c r="Q391" s="136">
        <v>0</v>
      </c>
      <c r="R391" s="136">
        <f>Q391*H391</f>
        <v>0</v>
      </c>
      <c r="S391" s="136">
        <v>0</v>
      </c>
      <c r="T391" s="137">
        <f>S391*H391</f>
        <v>0</v>
      </c>
      <c r="AR391" s="138" t="s">
        <v>143</v>
      </c>
      <c r="AT391" s="138" t="s">
        <v>153</v>
      </c>
      <c r="AU391" s="138" t="s">
        <v>87</v>
      </c>
      <c r="AY391" s="18" t="s">
        <v>137</v>
      </c>
      <c r="BE391" s="139">
        <f>IF(N391="základní",J391,0)</f>
        <v>0</v>
      </c>
      <c r="BF391" s="139">
        <f>IF(N391="snížená",J391,0)</f>
        <v>0</v>
      </c>
      <c r="BG391" s="139">
        <f>IF(N391="zákl. přenesená",J391,0)</f>
        <v>0</v>
      </c>
      <c r="BH391" s="139">
        <f>IF(N391="sníž. přenesená",J391,0)</f>
        <v>0</v>
      </c>
      <c r="BI391" s="139">
        <f>IF(N391="nulová",J391,0)</f>
        <v>0</v>
      </c>
      <c r="BJ391" s="18" t="s">
        <v>85</v>
      </c>
      <c r="BK391" s="139">
        <f>ROUND(I391*H391,2)</f>
        <v>0</v>
      </c>
      <c r="BL391" s="18" t="s">
        <v>143</v>
      </c>
      <c r="BM391" s="138" t="s">
        <v>534</v>
      </c>
    </row>
    <row r="392" spans="2:65" s="1" customFormat="1" ht="19.5">
      <c r="B392" s="33"/>
      <c r="D392" s="140" t="s">
        <v>144</v>
      </c>
      <c r="F392" s="141" t="s">
        <v>535</v>
      </c>
      <c r="I392" s="142"/>
      <c r="L392" s="33"/>
      <c r="M392" s="143"/>
      <c r="T392" s="54"/>
      <c r="AT392" s="18" t="s">
        <v>144</v>
      </c>
      <c r="AU392" s="18" t="s">
        <v>87</v>
      </c>
    </row>
    <row r="393" spans="2:65" s="1" customFormat="1" ht="29.25">
      <c r="B393" s="33"/>
      <c r="D393" s="140" t="s">
        <v>145</v>
      </c>
      <c r="F393" s="144" t="s">
        <v>536</v>
      </c>
      <c r="I393" s="142"/>
      <c r="L393" s="33"/>
      <c r="M393" s="143"/>
      <c r="T393" s="54"/>
      <c r="AT393" s="18" t="s">
        <v>145</v>
      </c>
      <c r="AU393" s="18" t="s">
        <v>87</v>
      </c>
    </row>
    <row r="394" spans="2:65" s="14" customFormat="1" ht="11.25">
      <c r="B394" s="170"/>
      <c r="D394" s="140" t="s">
        <v>278</v>
      </c>
      <c r="E394" s="171" t="s">
        <v>21</v>
      </c>
      <c r="F394" s="172" t="s">
        <v>529</v>
      </c>
      <c r="H394" s="171" t="s">
        <v>21</v>
      </c>
      <c r="I394" s="173"/>
      <c r="L394" s="170"/>
      <c r="M394" s="174"/>
      <c r="T394" s="175"/>
      <c r="AT394" s="171" t="s">
        <v>278</v>
      </c>
      <c r="AU394" s="171" t="s">
        <v>87</v>
      </c>
      <c r="AV394" s="14" t="s">
        <v>85</v>
      </c>
      <c r="AW394" s="14" t="s">
        <v>38</v>
      </c>
      <c r="AX394" s="14" t="s">
        <v>77</v>
      </c>
      <c r="AY394" s="171" t="s">
        <v>137</v>
      </c>
    </row>
    <row r="395" spans="2:65" s="12" customFormat="1" ht="11.25">
      <c r="B395" s="154"/>
      <c r="D395" s="140" t="s">
        <v>278</v>
      </c>
      <c r="E395" s="155" t="s">
        <v>21</v>
      </c>
      <c r="F395" s="156" t="s">
        <v>530</v>
      </c>
      <c r="H395" s="157">
        <v>1</v>
      </c>
      <c r="I395" s="158"/>
      <c r="L395" s="154"/>
      <c r="M395" s="159"/>
      <c r="T395" s="160"/>
      <c r="AT395" s="155" t="s">
        <v>278</v>
      </c>
      <c r="AU395" s="155" t="s">
        <v>87</v>
      </c>
      <c r="AV395" s="12" t="s">
        <v>87</v>
      </c>
      <c r="AW395" s="12" t="s">
        <v>38</v>
      </c>
      <c r="AX395" s="12" t="s">
        <v>77</v>
      </c>
      <c r="AY395" s="155" t="s">
        <v>137</v>
      </c>
    </row>
    <row r="396" spans="2:65" s="13" customFormat="1" ht="11.25">
      <c r="B396" s="161"/>
      <c r="D396" s="140" t="s">
        <v>278</v>
      </c>
      <c r="E396" s="162" t="s">
        <v>21</v>
      </c>
      <c r="F396" s="163" t="s">
        <v>280</v>
      </c>
      <c r="H396" s="164">
        <v>1</v>
      </c>
      <c r="I396" s="165"/>
      <c r="L396" s="161"/>
      <c r="M396" s="166"/>
      <c r="T396" s="167"/>
      <c r="AT396" s="162" t="s">
        <v>278</v>
      </c>
      <c r="AU396" s="162" t="s">
        <v>87</v>
      </c>
      <c r="AV396" s="13" t="s">
        <v>143</v>
      </c>
      <c r="AW396" s="13" t="s">
        <v>38</v>
      </c>
      <c r="AX396" s="13" t="s">
        <v>85</v>
      </c>
      <c r="AY396" s="162" t="s">
        <v>137</v>
      </c>
    </row>
    <row r="397" spans="2:65" s="11" customFormat="1" ht="25.9" customHeight="1">
      <c r="B397" s="116"/>
      <c r="D397" s="117" t="s">
        <v>76</v>
      </c>
      <c r="E397" s="118" t="s">
        <v>537</v>
      </c>
      <c r="F397" s="118" t="s">
        <v>538</v>
      </c>
      <c r="I397" s="119"/>
      <c r="J397" s="120">
        <f>BK397</f>
        <v>0</v>
      </c>
      <c r="L397" s="116"/>
      <c r="M397" s="121"/>
      <c r="P397" s="122">
        <f>SUM(P398:P399)</f>
        <v>0</v>
      </c>
      <c r="R397" s="122">
        <f>SUM(R398:R399)</f>
        <v>0</v>
      </c>
      <c r="T397" s="123">
        <f>SUM(T398:T399)</f>
        <v>0</v>
      </c>
      <c r="AR397" s="117" t="s">
        <v>85</v>
      </c>
      <c r="AT397" s="124" t="s">
        <v>76</v>
      </c>
      <c r="AU397" s="124" t="s">
        <v>77</v>
      </c>
      <c r="AY397" s="117" t="s">
        <v>137</v>
      </c>
      <c r="BK397" s="125">
        <f>SUM(BK398:BK399)</f>
        <v>0</v>
      </c>
    </row>
    <row r="398" spans="2:65" s="1" customFormat="1" ht="16.5" customHeight="1">
      <c r="B398" s="33"/>
      <c r="C398" s="145" t="s">
        <v>365</v>
      </c>
      <c r="D398" s="145" t="s">
        <v>153</v>
      </c>
      <c r="E398" s="146" t="s">
        <v>539</v>
      </c>
      <c r="F398" s="147" t="s">
        <v>540</v>
      </c>
      <c r="G398" s="148" t="s">
        <v>156</v>
      </c>
      <c r="H398" s="149">
        <v>1</v>
      </c>
      <c r="I398" s="150"/>
      <c r="J398" s="151">
        <f>ROUND(I398*H398,2)</f>
        <v>0</v>
      </c>
      <c r="K398" s="147" t="s">
        <v>21</v>
      </c>
      <c r="L398" s="33"/>
      <c r="M398" s="152" t="s">
        <v>21</v>
      </c>
      <c r="N398" s="153" t="s">
        <v>48</v>
      </c>
      <c r="P398" s="136">
        <f>O398*H398</f>
        <v>0</v>
      </c>
      <c r="Q398" s="136">
        <v>0</v>
      </c>
      <c r="R398" s="136">
        <f>Q398*H398</f>
        <v>0</v>
      </c>
      <c r="S398" s="136">
        <v>0</v>
      </c>
      <c r="T398" s="137">
        <f>S398*H398</f>
        <v>0</v>
      </c>
      <c r="AR398" s="138" t="s">
        <v>143</v>
      </c>
      <c r="AT398" s="138" t="s">
        <v>153</v>
      </c>
      <c r="AU398" s="138" t="s">
        <v>85</v>
      </c>
      <c r="AY398" s="18" t="s">
        <v>137</v>
      </c>
      <c r="BE398" s="139">
        <f>IF(N398="základní",J398,0)</f>
        <v>0</v>
      </c>
      <c r="BF398" s="139">
        <f>IF(N398="snížená",J398,0)</f>
        <v>0</v>
      </c>
      <c r="BG398" s="139">
        <f>IF(N398="zákl. přenesená",J398,0)</f>
        <v>0</v>
      </c>
      <c r="BH398" s="139">
        <f>IF(N398="sníž. přenesená",J398,0)</f>
        <v>0</v>
      </c>
      <c r="BI398" s="139">
        <f>IF(N398="nulová",J398,0)</f>
        <v>0</v>
      </c>
      <c r="BJ398" s="18" t="s">
        <v>85</v>
      </c>
      <c r="BK398" s="139">
        <f>ROUND(I398*H398,2)</f>
        <v>0</v>
      </c>
      <c r="BL398" s="18" t="s">
        <v>143</v>
      </c>
      <c r="BM398" s="138" t="s">
        <v>541</v>
      </c>
    </row>
    <row r="399" spans="2:65" s="1" customFormat="1" ht="11.25">
      <c r="B399" s="33"/>
      <c r="D399" s="140" t="s">
        <v>144</v>
      </c>
      <c r="F399" s="141" t="s">
        <v>542</v>
      </c>
      <c r="I399" s="142"/>
      <c r="L399" s="33"/>
      <c r="M399" s="143"/>
      <c r="T399" s="54"/>
      <c r="AT399" s="18" t="s">
        <v>144</v>
      </c>
      <c r="AU399" s="18" t="s">
        <v>85</v>
      </c>
    </row>
    <row r="400" spans="2:65" s="11" customFormat="1" ht="25.9" customHeight="1">
      <c r="B400" s="116"/>
      <c r="D400" s="117" t="s">
        <v>76</v>
      </c>
      <c r="E400" s="118" t="s">
        <v>543</v>
      </c>
      <c r="F400" s="118" t="s">
        <v>543</v>
      </c>
      <c r="I400" s="119"/>
      <c r="J400" s="120">
        <f>BK400</f>
        <v>0</v>
      </c>
      <c r="L400" s="116"/>
      <c r="M400" s="121"/>
      <c r="P400" s="122">
        <f>SUM(P401:P411)</f>
        <v>0</v>
      </c>
      <c r="R400" s="122">
        <f>SUM(R401:R411)</f>
        <v>0</v>
      </c>
      <c r="T400" s="123">
        <f>SUM(T401:T411)</f>
        <v>0</v>
      </c>
      <c r="AR400" s="117" t="s">
        <v>85</v>
      </c>
      <c r="AT400" s="124" t="s">
        <v>76</v>
      </c>
      <c r="AU400" s="124" t="s">
        <v>77</v>
      </c>
      <c r="AY400" s="117" t="s">
        <v>137</v>
      </c>
      <c r="BK400" s="125">
        <f>SUM(BK401:BK411)</f>
        <v>0</v>
      </c>
    </row>
    <row r="401" spans="2:65" s="1" customFormat="1" ht="16.5" customHeight="1">
      <c r="B401" s="33"/>
      <c r="C401" s="145" t="s">
        <v>544</v>
      </c>
      <c r="D401" s="145" t="s">
        <v>153</v>
      </c>
      <c r="E401" s="146" t="s">
        <v>545</v>
      </c>
      <c r="F401" s="147" t="s">
        <v>546</v>
      </c>
      <c r="G401" s="148" t="s">
        <v>547</v>
      </c>
      <c r="H401" s="149">
        <v>1</v>
      </c>
      <c r="I401" s="150"/>
      <c r="J401" s="151">
        <f>ROUND(I401*H401,2)</f>
        <v>0</v>
      </c>
      <c r="K401" s="147" t="s">
        <v>21</v>
      </c>
      <c r="L401" s="33"/>
      <c r="M401" s="152" t="s">
        <v>21</v>
      </c>
      <c r="N401" s="153" t="s">
        <v>48</v>
      </c>
      <c r="P401" s="136">
        <f>O401*H401</f>
        <v>0</v>
      </c>
      <c r="Q401" s="136">
        <v>0</v>
      </c>
      <c r="R401" s="136">
        <f>Q401*H401</f>
        <v>0</v>
      </c>
      <c r="S401" s="136">
        <v>0</v>
      </c>
      <c r="T401" s="137">
        <f>S401*H401</f>
        <v>0</v>
      </c>
      <c r="AR401" s="138" t="s">
        <v>143</v>
      </c>
      <c r="AT401" s="138" t="s">
        <v>153</v>
      </c>
      <c r="AU401" s="138" t="s">
        <v>85</v>
      </c>
      <c r="AY401" s="18" t="s">
        <v>137</v>
      </c>
      <c r="BE401" s="139">
        <f>IF(N401="základní",J401,0)</f>
        <v>0</v>
      </c>
      <c r="BF401" s="139">
        <f>IF(N401="snížená",J401,0)</f>
        <v>0</v>
      </c>
      <c r="BG401" s="139">
        <f>IF(N401="zákl. přenesená",J401,0)</f>
        <v>0</v>
      </c>
      <c r="BH401" s="139">
        <f>IF(N401="sníž. přenesená",J401,0)</f>
        <v>0</v>
      </c>
      <c r="BI401" s="139">
        <f>IF(N401="nulová",J401,0)</f>
        <v>0</v>
      </c>
      <c r="BJ401" s="18" t="s">
        <v>85</v>
      </c>
      <c r="BK401" s="139">
        <f>ROUND(I401*H401,2)</f>
        <v>0</v>
      </c>
      <c r="BL401" s="18" t="s">
        <v>143</v>
      </c>
      <c r="BM401" s="138" t="s">
        <v>548</v>
      </c>
    </row>
    <row r="402" spans="2:65" s="1" customFormat="1" ht="11.25">
      <c r="B402" s="33"/>
      <c r="D402" s="140" t="s">
        <v>144</v>
      </c>
      <c r="F402" s="141" t="s">
        <v>549</v>
      </c>
      <c r="I402" s="142"/>
      <c r="L402" s="33"/>
      <c r="M402" s="143"/>
      <c r="T402" s="54"/>
      <c r="AT402" s="18" t="s">
        <v>144</v>
      </c>
      <c r="AU402" s="18" t="s">
        <v>85</v>
      </c>
    </row>
    <row r="403" spans="2:65" s="1" customFormat="1" ht="16.5" customHeight="1">
      <c r="B403" s="33"/>
      <c r="C403" s="145" t="s">
        <v>367</v>
      </c>
      <c r="D403" s="145" t="s">
        <v>153</v>
      </c>
      <c r="E403" s="146" t="s">
        <v>550</v>
      </c>
      <c r="F403" s="147" t="s">
        <v>551</v>
      </c>
      <c r="G403" s="148" t="s">
        <v>507</v>
      </c>
      <c r="H403" s="149">
        <v>1</v>
      </c>
      <c r="I403" s="150"/>
      <c r="J403" s="151">
        <f>ROUND(I403*H403,2)</f>
        <v>0</v>
      </c>
      <c r="K403" s="147" t="s">
        <v>21</v>
      </c>
      <c r="L403" s="33"/>
      <c r="M403" s="152" t="s">
        <v>21</v>
      </c>
      <c r="N403" s="153" t="s">
        <v>48</v>
      </c>
      <c r="P403" s="136">
        <f>O403*H403</f>
        <v>0</v>
      </c>
      <c r="Q403" s="136">
        <v>0</v>
      </c>
      <c r="R403" s="136">
        <f>Q403*H403</f>
        <v>0</v>
      </c>
      <c r="S403" s="136">
        <v>0</v>
      </c>
      <c r="T403" s="137">
        <f>S403*H403</f>
        <v>0</v>
      </c>
      <c r="AR403" s="138" t="s">
        <v>143</v>
      </c>
      <c r="AT403" s="138" t="s">
        <v>153</v>
      </c>
      <c r="AU403" s="138" t="s">
        <v>85</v>
      </c>
      <c r="AY403" s="18" t="s">
        <v>137</v>
      </c>
      <c r="BE403" s="139">
        <f>IF(N403="základní",J403,0)</f>
        <v>0</v>
      </c>
      <c r="BF403" s="139">
        <f>IF(N403="snížená",J403,0)</f>
        <v>0</v>
      </c>
      <c r="BG403" s="139">
        <f>IF(N403="zákl. přenesená",J403,0)</f>
        <v>0</v>
      </c>
      <c r="BH403" s="139">
        <f>IF(N403="sníž. přenesená",J403,0)</f>
        <v>0</v>
      </c>
      <c r="BI403" s="139">
        <f>IF(N403="nulová",J403,0)</f>
        <v>0</v>
      </c>
      <c r="BJ403" s="18" t="s">
        <v>85</v>
      </c>
      <c r="BK403" s="139">
        <f>ROUND(I403*H403,2)</f>
        <v>0</v>
      </c>
      <c r="BL403" s="18" t="s">
        <v>143</v>
      </c>
      <c r="BM403" s="138" t="s">
        <v>552</v>
      </c>
    </row>
    <row r="404" spans="2:65" s="1" customFormat="1" ht="11.25">
      <c r="B404" s="33"/>
      <c r="D404" s="140" t="s">
        <v>144</v>
      </c>
      <c r="F404" s="141" t="s">
        <v>551</v>
      </c>
      <c r="I404" s="142"/>
      <c r="L404" s="33"/>
      <c r="M404" s="143"/>
      <c r="T404" s="54"/>
      <c r="AT404" s="18" t="s">
        <v>144</v>
      </c>
      <c r="AU404" s="18" t="s">
        <v>85</v>
      </c>
    </row>
    <row r="405" spans="2:65" s="1" customFormat="1" ht="16.5" customHeight="1">
      <c r="B405" s="33"/>
      <c r="C405" s="145" t="s">
        <v>553</v>
      </c>
      <c r="D405" s="145" t="s">
        <v>153</v>
      </c>
      <c r="E405" s="146" t="s">
        <v>554</v>
      </c>
      <c r="F405" s="147" t="s">
        <v>555</v>
      </c>
      <c r="G405" s="148" t="s">
        <v>507</v>
      </c>
      <c r="H405" s="149">
        <v>1</v>
      </c>
      <c r="I405" s="150"/>
      <c r="J405" s="151">
        <f>ROUND(I405*H405,2)</f>
        <v>0</v>
      </c>
      <c r="K405" s="147" t="s">
        <v>21</v>
      </c>
      <c r="L405" s="33"/>
      <c r="M405" s="152" t="s">
        <v>21</v>
      </c>
      <c r="N405" s="153" t="s">
        <v>48</v>
      </c>
      <c r="P405" s="136">
        <f>O405*H405</f>
        <v>0</v>
      </c>
      <c r="Q405" s="136">
        <v>0</v>
      </c>
      <c r="R405" s="136">
        <f>Q405*H405</f>
        <v>0</v>
      </c>
      <c r="S405" s="136">
        <v>0</v>
      </c>
      <c r="T405" s="137">
        <f>S405*H405</f>
        <v>0</v>
      </c>
      <c r="AR405" s="138" t="s">
        <v>143</v>
      </c>
      <c r="AT405" s="138" t="s">
        <v>153</v>
      </c>
      <c r="AU405" s="138" t="s">
        <v>85</v>
      </c>
      <c r="AY405" s="18" t="s">
        <v>137</v>
      </c>
      <c r="BE405" s="139">
        <f>IF(N405="základní",J405,0)</f>
        <v>0</v>
      </c>
      <c r="BF405" s="139">
        <f>IF(N405="snížená",J405,0)</f>
        <v>0</v>
      </c>
      <c r="BG405" s="139">
        <f>IF(N405="zákl. přenesená",J405,0)</f>
        <v>0</v>
      </c>
      <c r="BH405" s="139">
        <f>IF(N405="sníž. přenesená",J405,0)</f>
        <v>0</v>
      </c>
      <c r="BI405" s="139">
        <f>IF(N405="nulová",J405,0)</f>
        <v>0</v>
      </c>
      <c r="BJ405" s="18" t="s">
        <v>85</v>
      </c>
      <c r="BK405" s="139">
        <f>ROUND(I405*H405,2)</f>
        <v>0</v>
      </c>
      <c r="BL405" s="18" t="s">
        <v>143</v>
      </c>
      <c r="BM405" s="138" t="s">
        <v>556</v>
      </c>
    </row>
    <row r="406" spans="2:65" s="1" customFormat="1" ht="11.25">
      <c r="B406" s="33"/>
      <c r="D406" s="140" t="s">
        <v>144</v>
      </c>
      <c r="F406" s="141" t="s">
        <v>555</v>
      </c>
      <c r="I406" s="142"/>
      <c r="L406" s="33"/>
      <c r="M406" s="143"/>
      <c r="T406" s="54"/>
      <c r="AT406" s="18" t="s">
        <v>144</v>
      </c>
      <c r="AU406" s="18" t="s">
        <v>85</v>
      </c>
    </row>
    <row r="407" spans="2:65" s="1" customFormat="1" ht="16.5" customHeight="1">
      <c r="B407" s="33"/>
      <c r="C407" s="145" t="s">
        <v>371</v>
      </c>
      <c r="D407" s="145" t="s">
        <v>153</v>
      </c>
      <c r="E407" s="146" t="s">
        <v>557</v>
      </c>
      <c r="F407" s="147" t="s">
        <v>558</v>
      </c>
      <c r="G407" s="148" t="s">
        <v>507</v>
      </c>
      <c r="H407" s="149">
        <v>1</v>
      </c>
      <c r="I407" s="150"/>
      <c r="J407" s="151">
        <f>ROUND(I407*H407,2)</f>
        <v>0</v>
      </c>
      <c r="K407" s="147" t="s">
        <v>21</v>
      </c>
      <c r="L407" s="33"/>
      <c r="M407" s="152" t="s">
        <v>21</v>
      </c>
      <c r="N407" s="153" t="s">
        <v>48</v>
      </c>
      <c r="P407" s="136">
        <f>O407*H407</f>
        <v>0</v>
      </c>
      <c r="Q407" s="136">
        <v>0</v>
      </c>
      <c r="R407" s="136">
        <f>Q407*H407</f>
        <v>0</v>
      </c>
      <c r="S407" s="136">
        <v>0</v>
      </c>
      <c r="T407" s="137">
        <f>S407*H407</f>
        <v>0</v>
      </c>
      <c r="AR407" s="138" t="s">
        <v>143</v>
      </c>
      <c r="AT407" s="138" t="s">
        <v>153</v>
      </c>
      <c r="AU407" s="138" t="s">
        <v>85</v>
      </c>
      <c r="AY407" s="18" t="s">
        <v>137</v>
      </c>
      <c r="BE407" s="139">
        <f>IF(N407="základní",J407,0)</f>
        <v>0</v>
      </c>
      <c r="BF407" s="139">
        <f>IF(N407="snížená",J407,0)</f>
        <v>0</v>
      </c>
      <c r="BG407" s="139">
        <f>IF(N407="zákl. přenesená",J407,0)</f>
        <v>0</v>
      </c>
      <c r="BH407" s="139">
        <f>IF(N407="sníž. přenesená",J407,0)</f>
        <v>0</v>
      </c>
      <c r="BI407" s="139">
        <f>IF(N407="nulová",J407,0)</f>
        <v>0</v>
      </c>
      <c r="BJ407" s="18" t="s">
        <v>85</v>
      </c>
      <c r="BK407" s="139">
        <f>ROUND(I407*H407,2)</f>
        <v>0</v>
      </c>
      <c r="BL407" s="18" t="s">
        <v>143</v>
      </c>
      <c r="BM407" s="138" t="s">
        <v>559</v>
      </c>
    </row>
    <row r="408" spans="2:65" s="1" customFormat="1" ht="11.25">
      <c r="B408" s="33"/>
      <c r="D408" s="140" t="s">
        <v>144</v>
      </c>
      <c r="F408" s="141" t="s">
        <v>558</v>
      </c>
      <c r="I408" s="142"/>
      <c r="L408" s="33"/>
      <c r="M408" s="143"/>
      <c r="T408" s="54"/>
      <c r="AT408" s="18" t="s">
        <v>144</v>
      </c>
      <c r="AU408" s="18" t="s">
        <v>85</v>
      </c>
    </row>
    <row r="409" spans="2:65" s="1" customFormat="1" ht="24.2" customHeight="1">
      <c r="B409" s="33"/>
      <c r="C409" s="145" t="s">
        <v>560</v>
      </c>
      <c r="D409" s="145" t="s">
        <v>153</v>
      </c>
      <c r="E409" s="146" t="s">
        <v>561</v>
      </c>
      <c r="F409" s="147" t="s">
        <v>562</v>
      </c>
      <c r="G409" s="148" t="s">
        <v>156</v>
      </c>
      <c r="H409" s="149">
        <v>1</v>
      </c>
      <c r="I409" s="150"/>
      <c r="J409" s="151">
        <f>ROUND(I409*H409,2)</f>
        <v>0</v>
      </c>
      <c r="K409" s="147" t="s">
        <v>21</v>
      </c>
      <c r="L409" s="33"/>
      <c r="M409" s="152" t="s">
        <v>21</v>
      </c>
      <c r="N409" s="153" t="s">
        <v>48</v>
      </c>
      <c r="P409" s="136">
        <f>O409*H409</f>
        <v>0</v>
      </c>
      <c r="Q409" s="136">
        <v>0</v>
      </c>
      <c r="R409" s="136">
        <f>Q409*H409</f>
        <v>0</v>
      </c>
      <c r="S409" s="136">
        <v>0</v>
      </c>
      <c r="T409" s="137">
        <f>S409*H409</f>
        <v>0</v>
      </c>
      <c r="AR409" s="138" t="s">
        <v>143</v>
      </c>
      <c r="AT409" s="138" t="s">
        <v>153</v>
      </c>
      <c r="AU409" s="138" t="s">
        <v>85</v>
      </c>
      <c r="AY409" s="18" t="s">
        <v>137</v>
      </c>
      <c r="BE409" s="139">
        <f>IF(N409="základní",J409,0)</f>
        <v>0</v>
      </c>
      <c r="BF409" s="139">
        <f>IF(N409="snížená",J409,0)</f>
        <v>0</v>
      </c>
      <c r="BG409" s="139">
        <f>IF(N409="zákl. přenesená",J409,0)</f>
        <v>0</v>
      </c>
      <c r="BH409" s="139">
        <f>IF(N409="sníž. přenesená",J409,0)</f>
        <v>0</v>
      </c>
      <c r="BI409" s="139">
        <f>IF(N409="nulová",J409,0)</f>
        <v>0</v>
      </c>
      <c r="BJ409" s="18" t="s">
        <v>85</v>
      </c>
      <c r="BK409" s="139">
        <f>ROUND(I409*H409,2)</f>
        <v>0</v>
      </c>
      <c r="BL409" s="18" t="s">
        <v>143</v>
      </c>
      <c r="BM409" s="138" t="s">
        <v>563</v>
      </c>
    </row>
    <row r="410" spans="2:65" s="1" customFormat="1" ht="11.25">
      <c r="B410" s="33"/>
      <c r="D410" s="140" t="s">
        <v>144</v>
      </c>
      <c r="F410" s="141" t="s">
        <v>564</v>
      </c>
      <c r="I410" s="142"/>
      <c r="L410" s="33"/>
      <c r="M410" s="143"/>
      <c r="T410" s="54"/>
      <c r="AT410" s="18" t="s">
        <v>144</v>
      </c>
      <c r="AU410" s="18" t="s">
        <v>85</v>
      </c>
    </row>
    <row r="411" spans="2:65" s="1" customFormat="1" ht="19.5">
      <c r="B411" s="33"/>
      <c r="D411" s="140" t="s">
        <v>145</v>
      </c>
      <c r="F411" s="144" t="s">
        <v>146</v>
      </c>
      <c r="I411" s="142"/>
      <c r="L411" s="33"/>
      <c r="M411" s="176"/>
      <c r="N411" s="177"/>
      <c r="O411" s="177"/>
      <c r="P411" s="177"/>
      <c r="Q411" s="177"/>
      <c r="R411" s="177"/>
      <c r="S411" s="177"/>
      <c r="T411" s="178"/>
      <c r="AT411" s="18" t="s">
        <v>145</v>
      </c>
      <c r="AU411" s="18" t="s">
        <v>85</v>
      </c>
    </row>
    <row r="412" spans="2:65" s="1" customFormat="1" ht="6.95" customHeight="1">
      <c r="B412" s="42"/>
      <c r="C412" s="43"/>
      <c r="D412" s="43"/>
      <c r="E412" s="43"/>
      <c r="F412" s="43"/>
      <c r="G412" s="43"/>
      <c r="H412" s="43"/>
      <c r="I412" s="43"/>
      <c r="J412" s="43"/>
      <c r="K412" s="43"/>
      <c r="L412" s="33"/>
    </row>
  </sheetData>
  <sheetProtection algorithmName="SHA-512" hashValue="aP9qH/oTMsYSV/d7T6ZdXsqGPXmb/ns5pnUgmFUaveTVMUgoUwqo/Hgs/ah4dAUSvj0NScfx/7TV6QUFbogbrQ==" saltValue="f4tWXbIOx82lbjvcP+MF3AMHKkpviYgp4Bt3ZYGMt3BYex4Gt2N1pS88eQtFwz1Yd7QVouqmYO44NT8mvOsCjg==" spinCount="100000" sheet="1" objects="1" scenarios="1" formatColumns="0" formatRows="0" autoFilter="0"/>
  <autoFilter ref="C92:K411" xr:uid="{00000000-0009-0000-0000-000001000000}"/>
  <mergeCells count="9">
    <mergeCell ref="E50:H50"/>
    <mergeCell ref="E83:H83"/>
    <mergeCell ref="E85:H8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140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330"/>
      <c r="M2" s="330"/>
      <c r="N2" s="330"/>
      <c r="O2" s="330"/>
      <c r="P2" s="330"/>
      <c r="Q2" s="330"/>
      <c r="R2" s="330"/>
      <c r="S2" s="330"/>
      <c r="T2" s="330"/>
      <c r="U2" s="330"/>
      <c r="V2" s="330"/>
      <c r="AT2" s="18" t="s">
        <v>90</v>
      </c>
      <c r="AZ2" s="179" t="s">
        <v>565</v>
      </c>
      <c r="BA2" s="179" t="s">
        <v>566</v>
      </c>
      <c r="BB2" s="179" t="s">
        <v>196</v>
      </c>
      <c r="BC2" s="179" t="s">
        <v>567</v>
      </c>
      <c r="BD2" s="179" t="s">
        <v>87</v>
      </c>
    </row>
    <row r="3" spans="2:5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87</v>
      </c>
      <c r="AZ3" s="179" t="s">
        <v>568</v>
      </c>
      <c r="BA3" s="179" t="s">
        <v>568</v>
      </c>
      <c r="BB3" s="179" t="s">
        <v>569</v>
      </c>
      <c r="BC3" s="179" t="s">
        <v>570</v>
      </c>
      <c r="BD3" s="179" t="s">
        <v>87</v>
      </c>
    </row>
    <row r="4" spans="2:56" ht="24.95" customHeight="1">
      <c r="B4" s="21"/>
      <c r="D4" s="22" t="s">
        <v>100</v>
      </c>
      <c r="L4" s="21"/>
      <c r="M4" s="86" t="s">
        <v>10</v>
      </c>
      <c r="AT4" s="18" t="s">
        <v>4</v>
      </c>
      <c r="AZ4" s="179" t="s">
        <v>571</v>
      </c>
      <c r="BA4" s="179" t="s">
        <v>572</v>
      </c>
      <c r="BB4" s="179" t="s">
        <v>196</v>
      </c>
      <c r="BC4" s="179" t="s">
        <v>573</v>
      </c>
      <c r="BD4" s="179" t="s">
        <v>87</v>
      </c>
    </row>
    <row r="5" spans="2:56" ht="6.95" customHeight="1">
      <c r="B5" s="21"/>
      <c r="L5" s="21"/>
      <c r="AZ5" s="179" t="s">
        <v>574</v>
      </c>
      <c r="BA5" s="179" t="s">
        <v>574</v>
      </c>
      <c r="BB5" s="179" t="s">
        <v>196</v>
      </c>
      <c r="BC5" s="179" t="s">
        <v>575</v>
      </c>
      <c r="BD5" s="179" t="s">
        <v>87</v>
      </c>
    </row>
    <row r="6" spans="2:56" ht="12" customHeight="1">
      <c r="B6" s="21"/>
      <c r="D6" s="28" t="s">
        <v>16</v>
      </c>
      <c r="L6" s="21"/>
      <c r="AZ6" s="179" t="s">
        <v>576</v>
      </c>
      <c r="BA6" s="179" t="s">
        <v>576</v>
      </c>
      <c r="BB6" s="179" t="s">
        <v>577</v>
      </c>
      <c r="BC6" s="179" t="s">
        <v>578</v>
      </c>
      <c r="BD6" s="179" t="s">
        <v>87</v>
      </c>
    </row>
    <row r="7" spans="2:56" ht="16.5" customHeight="1">
      <c r="B7" s="21"/>
      <c r="E7" s="319" t="str">
        <f>'Rekapitulace stavby'!K6</f>
        <v>PK Dolánky – rekonstrukce</v>
      </c>
      <c r="F7" s="320"/>
      <c r="G7" s="320"/>
      <c r="H7" s="320"/>
      <c r="L7" s="21"/>
      <c r="AZ7" s="179" t="s">
        <v>579</v>
      </c>
      <c r="BA7" s="179" t="s">
        <v>580</v>
      </c>
      <c r="BB7" s="179" t="s">
        <v>569</v>
      </c>
      <c r="BC7" s="179" t="s">
        <v>581</v>
      </c>
      <c r="BD7" s="179" t="s">
        <v>87</v>
      </c>
    </row>
    <row r="8" spans="2:56" s="1" customFormat="1" ht="12" customHeight="1">
      <c r="B8" s="33"/>
      <c r="D8" s="28" t="s">
        <v>101</v>
      </c>
      <c r="L8" s="33"/>
      <c r="AZ8" s="179" t="s">
        <v>582</v>
      </c>
      <c r="BA8" s="179" t="s">
        <v>583</v>
      </c>
      <c r="BB8" s="179" t="s">
        <v>141</v>
      </c>
      <c r="BC8" s="179" t="s">
        <v>584</v>
      </c>
      <c r="BD8" s="179" t="s">
        <v>87</v>
      </c>
    </row>
    <row r="9" spans="2:56" s="1" customFormat="1" ht="16.5" customHeight="1">
      <c r="B9" s="33"/>
      <c r="E9" s="309" t="s">
        <v>585</v>
      </c>
      <c r="F9" s="318"/>
      <c r="G9" s="318"/>
      <c r="H9" s="318"/>
      <c r="L9" s="33"/>
      <c r="AZ9" s="179" t="s">
        <v>586</v>
      </c>
      <c r="BA9" s="179" t="s">
        <v>583</v>
      </c>
      <c r="BB9" s="179" t="s">
        <v>141</v>
      </c>
      <c r="BC9" s="179" t="s">
        <v>587</v>
      </c>
      <c r="BD9" s="179" t="s">
        <v>87</v>
      </c>
    </row>
    <row r="10" spans="2:56" s="1" customFormat="1" ht="11.25">
      <c r="B10" s="33"/>
      <c r="L10" s="33"/>
      <c r="AZ10" s="179" t="s">
        <v>588</v>
      </c>
      <c r="BA10" s="179" t="s">
        <v>583</v>
      </c>
      <c r="BB10" s="179" t="s">
        <v>141</v>
      </c>
      <c r="BC10" s="179" t="s">
        <v>589</v>
      </c>
      <c r="BD10" s="179" t="s">
        <v>87</v>
      </c>
    </row>
    <row r="11" spans="2:56" s="1" customFormat="1" ht="12" customHeight="1">
      <c r="B11" s="33"/>
      <c r="D11" s="28" t="s">
        <v>18</v>
      </c>
      <c r="F11" s="26" t="s">
        <v>19</v>
      </c>
      <c r="I11" s="28" t="s">
        <v>20</v>
      </c>
      <c r="J11" s="26" t="s">
        <v>21</v>
      </c>
      <c r="L11" s="33"/>
      <c r="AZ11" s="179" t="s">
        <v>590</v>
      </c>
      <c r="BA11" s="179" t="s">
        <v>583</v>
      </c>
      <c r="BB11" s="179" t="s">
        <v>141</v>
      </c>
      <c r="BC11" s="179" t="s">
        <v>591</v>
      </c>
      <c r="BD11" s="179" t="s">
        <v>87</v>
      </c>
    </row>
    <row r="12" spans="2:56" s="1" customFormat="1" ht="12" customHeight="1">
      <c r="B12" s="33"/>
      <c r="D12" s="28" t="s">
        <v>22</v>
      </c>
      <c r="F12" s="26" t="s">
        <v>103</v>
      </c>
      <c r="I12" s="28" t="s">
        <v>24</v>
      </c>
      <c r="J12" s="50" t="str">
        <f>'Rekapitulace stavby'!AN8</f>
        <v>9. 7. 2025</v>
      </c>
      <c r="L12" s="33"/>
      <c r="AZ12" s="179" t="s">
        <v>592</v>
      </c>
      <c r="BA12" s="179" t="s">
        <v>583</v>
      </c>
      <c r="BB12" s="179" t="s">
        <v>141</v>
      </c>
      <c r="BC12" s="179" t="s">
        <v>593</v>
      </c>
      <c r="BD12" s="179" t="s">
        <v>87</v>
      </c>
    </row>
    <row r="13" spans="2:56" s="1" customFormat="1" ht="10.9" customHeight="1">
      <c r="B13" s="33"/>
      <c r="L13" s="33"/>
      <c r="AZ13" s="179" t="s">
        <v>594</v>
      </c>
      <c r="BA13" s="179" t="s">
        <v>595</v>
      </c>
      <c r="BB13" s="179" t="s">
        <v>196</v>
      </c>
      <c r="BC13" s="179" t="s">
        <v>567</v>
      </c>
      <c r="BD13" s="179" t="s">
        <v>87</v>
      </c>
    </row>
    <row r="14" spans="2:56" s="1" customFormat="1" ht="12" customHeight="1">
      <c r="B14" s="33"/>
      <c r="D14" s="28" t="s">
        <v>26</v>
      </c>
      <c r="I14" s="28" t="s">
        <v>27</v>
      </c>
      <c r="J14" s="26" t="s">
        <v>28</v>
      </c>
      <c r="L14" s="33"/>
      <c r="AZ14" s="179" t="s">
        <v>596</v>
      </c>
      <c r="BA14" s="179" t="s">
        <v>597</v>
      </c>
      <c r="BB14" s="179" t="s">
        <v>569</v>
      </c>
      <c r="BC14" s="179" t="s">
        <v>598</v>
      </c>
      <c r="BD14" s="179" t="s">
        <v>87</v>
      </c>
    </row>
    <row r="15" spans="2:56" s="1" customFormat="1" ht="18" customHeight="1">
      <c r="B15" s="33"/>
      <c r="E15" s="26" t="s">
        <v>29</v>
      </c>
      <c r="I15" s="28" t="s">
        <v>30</v>
      </c>
      <c r="J15" s="26" t="s">
        <v>31</v>
      </c>
      <c r="L15" s="33"/>
      <c r="AZ15" s="179" t="s">
        <v>599</v>
      </c>
      <c r="BA15" s="179" t="s">
        <v>600</v>
      </c>
      <c r="BB15" s="179" t="s">
        <v>228</v>
      </c>
      <c r="BC15" s="179" t="s">
        <v>601</v>
      </c>
      <c r="BD15" s="179" t="s">
        <v>87</v>
      </c>
    </row>
    <row r="16" spans="2:56" s="1" customFormat="1" ht="6.95" customHeight="1">
      <c r="B16" s="33"/>
      <c r="L16" s="33"/>
      <c r="AZ16" s="179" t="s">
        <v>602</v>
      </c>
      <c r="BA16" s="179" t="s">
        <v>603</v>
      </c>
      <c r="BB16" s="179" t="s">
        <v>569</v>
      </c>
      <c r="BC16" s="179" t="s">
        <v>604</v>
      </c>
      <c r="BD16" s="179" t="s">
        <v>87</v>
      </c>
    </row>
    <row r="17" spans="2:56" s="1" customFormat="1" ht="12" customHeight="1">
      <c r="B17" s="33"/>
      <c r="D17" s="28" t="s">
        <v>32</v>
      </c>
      <c r="I17" s="28" t="s">
        <v>27</v>
      </c>
      <c r="J17" s="29" t="str">
        <f>'Rekapitulace stavby'!AN13</f>
        <v>Vyplň údaj</v>
      </c>
      <c r="L17" s="33"/>
      <c r="AZ17" s="179" t="s">
        <v>605</v>
      </c>
      <c r="BA17" s="179" t="s">
        <v>606</v>
      </c>
      <c r="BB17" s="179" t="s">
        <v>569</v>
      </c>
      <c r="BC17" s="179" t="s">
        <v>607</v>
      </c>
      <c r="BD17" s="179" t="s">
        <v>87</v>
      </c>
    </row>
    <row r="18" spans="2:56" s="1" customFormat="1" ht="18" customHeight="1">
      <c r="B18" s="33"/>
      <c r="E18" s="321" t="str">
        <f>'Rekapitulace stavby'!E14</f>
        <v>Vyplň údaj</v>
      </c>
      <c r="F18" s="292"/>
      <c r="G18" s="292"/>
      <c r="H18" s="292"/>
      <c r="I18" s="28" t="s">
        <v>30</v>
      </c>
      <c r="J18" s="29" t="str">
        <f>'Rekapitulace stavby'!AN14</f>
        <v>Vyplň údaj</v>
      </c>
      <c r="L18" s="33"/>
      <c r="AZ18" s="179" t="s">
        <v>608</v>
      </c>
      <c r="BA18" s="179" t="s">
        <v>606</v>
      </c>
      <c r="BB18" s="179" t="s">
        <v>569</v>
      </c>
      <c r="BC18" s="179" t="s">
        <v>609</v>
      </c>
      <c r="BD18" s="179" t="s">
        <v>87</v>
      </c>
    </row>
    <row r="19" spans="2:56" s="1" customFormat="1" ht="6.95" customHeight="1">
      <c r="B19" s="33"/>
      <c r="L19" s="33"/>
      <c r="AZ19" s="179" t="s">
        <v>610</v>
      </c>
      <c r="BA19" s="179" t="s">
        <v>611</v>
      </c>
      <c r="BB19" s="179" t="s">
        <v>228</v>
      </c>
      <c r="BC19" s="179" t="s">
        <v>612</v>
      </c>
      <c r="BD19" s="179" t="s">
        <v>87</v>
      </c>
    </row>
    <row r="20" spans="2:56" s="1" customFormat="1" ht="12" customHeight="1">
      <c r="B20" s="33"/>
      <c r="D20" s="28" t="s">
        <v>34</v>
      </c>
      <c r="I20" s="28" t="s">
        <v>27</v>
      </c>
      <c r="J20" s="26" t="s">
        <v>35</v>
      </c>
      <c r="L20" s="33"/>
      <c r="AZ20" s="179" t="s">
        <v>613</v>
      </c>
      <c r="BA20" s="179" t="s">
        <v>614</v>
      </c>
      <c r="BB20" s="179" t="s">
        <v>228</v>
      </c>
      <c r="BC20" s="179" t="s">
        <v>615</v>
      </c>
      <c r="BD20" s="179" t="s">
        <v>87</v>
      </c>
    </row>
    <row r="21" spans="2:56" s="1" customFormat="1" ht="18" customHeight="1">
      <c r="B21" s="33"/>
      <c r="E21" s="26" t="s">
        <v>36</v>
      </c>
      <c r="I21" s="28" t="s">
        <v>30</v>
      </c>
      <c r="J21" s="26" t="s">
        <v>37</v>
      </c>
      <c r="L21" s="33"/>
      <c r="AZ21" s="179" t="s">
        <v>616</v>
      </c>
      <c r="BA21" s="179" t="s">
        <v>617</v>
      </c>
      <c r="BB21" s="179" t="s">
        <v>228</v>
      </c>
      <c r="BC21" s="179" t="s">
        <v>618</v>
      </c>
      <c r="BD21" s="179" t="s">
        <v>87</v>
      </c>
    </row>
    <row r="22" spans="2:56" s="1" customFormat="1" ht="6.95" customHeight="1">
      <c r="B22" s="33"/>
      <c r="L22" s="33"/>
      <c r="AZ22" s="179" t="s">
        <v>619</v>
      </c>
      <c r="BA22" s="179" t="s">
        <v>620</v>
      </c>
      <c r="BB22" s="179" t="s">
        <v>569</v>
      </c>
      <c r="BC22" s="179" t="s">
        <v>621</v>
      </c>
      <c r="BD22" s="179" t="s">
        <v>87</v>
      </c>
    </row>
    <row r="23" spans="2:56" s="1" customFormat="1" ht="12" customHeight="1">
      <c r="B23" s="33"/>
      <c r="D23" s="28" t="s">
        <v>39</v>
      </c>
      <c r="I23" s="28" t="s">
        <v>27</v>
      </c>
      <c r="J23" s="26" t="s">
        <v>21</v>
      </c>
      <c r="L23" s="33"/>
      <c r="AZ23" s="179" t="s">
        <v>622</v>
      </c>
      <c r="BA23" s="179" t="s">
        <v>623</v>
      </c>
      <c r="BB23" s="179" t="s">
        <v>569</v>
      </c>
      <c r="BC23" s="179" t="s">
        <v>624</v>
      </c>
      <c r="BD23" s="179" t="s">
        <v>87</v>
      </c>
    </row>
    <row r="24" spans="2:56" s="1" customFormat="1" ht="18" customHeight="1">
      <c r="B24" s="33"/>
      <c r="E24" s="26" t="s">
        <v>40</v>
      </c>
      <c r="I24" s="28" t="s">
        <v>30</v>
      </c>
      <c r="J24" s="26" t="s">
        <v>21</v>
      </c>
      <c r="L24" s="33"/>
      <c r="AZ24" s="179" t="s">
        <v>625</v>
      </c>
      <c r="BA24" s="179" t="s">
        <v>626</v>
      </c>
      <c r="BB24" s="179" t="s">
        <v>228</v>
      </c>
      <c r="BC24" s="179" t="s">
        <v>627</v>
      </c>
      <c r="BD24" s="179" t="s">
        <v>87</v>
      </c>
    </row>
    <row r="25" spans="2:56" s="1" customFormat="1" ht="6.95" customHeight="1">
      <c r="B25" s="33"/>
      <c r="L25" s="33"/>
      <c r="AZ25" s="179" t="s">
        <v>628</v>
      </c>
      <c r="BA25" s="179" t="s">
        <v>629</v>
      </c>
      <c r="BB25" s="179" t="s">
        <v>569</v>
      </c>
      <c r="BC25" s="179" t="s">
        <v>630</v>
      </c>
      <c r="BD25" s="179" t="s">
        <v>87</v>
      </c>
    </row>
    <row r="26" spans="2:56" s="1" customFormat="1" ht="12" customHeight="1">
      <c r="B26" s="33"/>
      <c r="D26" s="28" t="s">
        <v>41</v>
      </c>
      <c r="L26" s="33"/>
      <c r="AZ26" s="179" t="s">
        <v>631</v>
      </c>
      <c r="BA26" s="179" t="s">
        <v>632</v>
      </c>
      <c r="BB26" s="179" t="s">
        <v>569</v>
      </c>
      <c r="BC26" s="179" t="s">
        <v>633</v>
      </c>
      <c r="BD26" s="179" t="s">
        <v>87</v>
      </c>
    </row>
    <row r="27" spans="2:56" s="7" customFormat="1" ht="16.5" customHeight="1">
      <c r="B27" s="87"/>
      <c r="E27" s="296" t="s">
        <v>21</v>
      </c>
      <c r="F27" s="296"/>
      <c r="G27" s="296"/>
      <c r="H27" s="296"/>
      <c r="L27" s="87"/>
      <c r="AZ27" s="180" t="s">
        <v>634</v>
      </c>
      <c r="BA27" s="180" t="s">
        <v>635</v>
      </c>
      <c r="BB27" s="180" t="s">
        <v>569</v>
      </c>
      <c r="BC27" s="180" t="s">
        <v>636</v>
      </c>
      <c r="BD27" s="180" t="s">
        <v>87</v>
      </c>
    </row>
    <row r="28" spans="2:56" s="1" customFormat="1" ht="6.95" customHeight="1">
      <c r="B28" s="33"/>
      <c r="L28" s="33"/>
      <c r="AZ28" s="179" t="s">
        <v>637</v>
      </c>
      <c r="BA28" s="179" t="s">
        <v>638</v>
      </c>
      <c r="BB28" s="179" t="s">
        <v>569</v>
      </c>
      <c r="BC28" s="179" t="s">
        <v>639</v>
      </c>
      <c r="BD28" s="179" t="s">
        <v>87</v>
      </c>
    </row>
    <row r="29" spans="2:56" s="1" customFormat="1" ht="6.95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  <c r="AZ29" s="179" t="s">
        <v>640</v>
      </c>
      <c r="BA29" s="179" t="s">
        <v>641</v>
      </c>
      <c r="BB29" s="179" t="s">
        <v>569</v>
      </c>
      <c r="BC29" s="179" t="s">
        <v>642</v>
      </c>
      <c r="BD29" s="179" t="s">
        <v>87</v>
      </c>
    </row>
    <row r="30" spans="2:56" s="1" customFormat="1" ht="25.35" customHeight="1">
      <c r="B30" s="33"/>
      <c r="D30" s="88" t="s">
        <v>43</v>
      </c>
      <c r="J30" s="64">
        <f>ROUND(J95, 2)</f>
        <v>0</v>
      </c>
      <c r="L30" s="33"/>
      <c r="AZ30" s="179" t="s">
        <v>643</v>
      </c>
      <c r="BA30" s="179" t="s">
        <v>644</v>
      </c>
      <c r="BB30" s="179" t="s">
        <v>569</v>
      </c>
      <c r="BC30" s="179" t="s">
        <v>645</v>
      </c>
      <c r="BD30" s="179" t="s">
        <v>87</v>
      </c>
    </row>
    <row r="31" spans="2:56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  <c r="AZ31" s="179" t="s">
        <v>646</v>
      </c>
      <c r="BA31" s="179" t="s">
        <v>647</v>
      </c>
      <c r="BB31" s="179" t="s">
        <v>196</v>
      </c>
      <c r="BC31" s="179" t="s">
        <v>648</v>
      </c>
      <c r="BD31" s="179" t="s">
        <v>87</v>
      </c>
    </row>
    <row r="32" spans="2:56" s="1" customFormat="1" ht="14.45" customHeight="1">
      <c r="B32" s="33"/>
      <c r="F32" s="36" t="s">
        <v>45</v>
      </c>
      <c r="I32" s="36" t="s">
        <v>44</v>
      </c>
      <c r="J32" s="36" t="s">
        <v>46</v>
      </c>
      <c r="L32" s="33"/>
      <c r="AZ32" s="179" t="s">
        <v>649</v>
      </c>
      <c r="BA32" s="179" t="s">
        <v>650</v>
      </c>
      <c r="BB32" s="179" t="s">
        <v>228</v>
      </c>
      <c r="BC32" s="179" t="s">
        <v>651</v>
      </c>
      <c r="BD32" s="179" t="s">
        <v>87</v>
      </c>
    </row>
    <row r="33" spans="2:56" s="1" customFormat="1" ht="14.45" customHeight="1">
      <c r="B33" s="33"/>
      <c r="D33" s="53" t="s">
        <v>47</v>
      </c>
      <c r="E33" s="28" t="s">
        <v>48</v>
      </c>
      <c r="F33" s="89">
        <f>ROUND((SUM(BE95:BE1139)),  2)</f>
        <v>0</v>
      </c>
      <c r="I33" s="90">
        <v>0.21</v>
      </c>
      <c r="J33" s="89">
        <f>ROUND(((SUM(BE95:BE1139))*I33),  2)</f>
        <v>0</v>
      </c>
      <c r="L33" s="33"/>
      <c r="AZ33" s="179" t="s">
        <v>652</v>
      </c>
      <c r="BA33" s="179" t="s">
        <v>653</v>
      </c>
      <c r="BB33" s="179" t="s">
        <v>196</v>
      </c>
      <c r="BC33" s="179" t="s">
        <v>654</v>
      </c>
      <c r="BD33" s="179" t="s">
        <v>87</v>
      </c>
    </row>
    <row r="34" spans="2:56" s="1" customFormat="1" ht="14.45" customHeight="1">
      <c r="B34" s="33"/>
      <c r="E34" s="28" t="s">
        <v>49</v>
      </c>
      <c r="F34" s="89">
        <f>ROUND((SUM(BF95:BF1139)),  2)</f>
        <v>0</v>
      </c>
      <c r="I34" s="90">
        <v>0.12</v>
      </c>
      <c r="J34" s="89">
        <f>ROUND(((SUM(BF95:BF1139))*I34),  2)</f>
        <v>0</v>
      </c>
      <c r="L34" s="33"/>
      <c r="AZ34" s="179" t="s">
        <v>655</v>
      </c>
      <c r="BA34" s="179" t="s">
        <v>656</v>
      </c>
      <c r="BB34" s="179" t="s">
        <v>196</v>
      </c>
      <c r="BC34" s="179" t="s">
        <v>657</v>
      </c>
      <c r="BD34" s="179" t="s">
        <v>87</v>
      </c>
    </row>
    <row r="35" spans="2:56" s="1" customFormat="1" ht="14.45" hidden="1" customHeight="1">
      <c r="B35" s="33"/>
      <c r="E35" s="28" t="s">
        <v>50</v>
      </c>
      <c r="F35" s="89">
        <f>ROUND((SUM(BG95:BG1139)),  2)</f>
        <v>0</v>
      </c>
      <c r="I35" s="90">
        <v>0.21</v>
      </c>
      <c r="J35" s="89">
        <f>0</f>
        <v>0</v>
      </c>
      <c r="L35" s="33"/>
      <c r="AZ35" s="179" t="s">
        <v>658</v>
      </c>
      <c r="BA35" s="179" t="s">
        <v>659</v>
      </c>
      <c r="BB35" s="179" t="s">
        <v>141</v>
      </c>
      <c r="BC35" s="179" t="s">
        <v>660</v>
      </c>
      <c r="BD35" s="179" t="s">
        <v>87</v>
      </c>
    </row>
    <row r="36" spans="2:56" s="1" customFormat="1" ht="14.45" hidden="1" customHeight="1">
      <c r="B36" s="33"/>
      <c r="E36" s="28" t="s">
        <v>51</v>
      </c>
      <c r="F36" s="89">
        <f>ROUND((SUM(BH95:BH1139)),  2)</f>
        <v>0</v>
      </c>
      <c r="I36" s="90">
        <v>0.12</v>
      </c>
      <c r="J36" s="89">
        <f>0</f>
        <v>0</v>
      </c>
      <c r="L36" s="33"/>
      <c r="AZ36" s="179" t="s">
        <v>661</v>
      </c>
      <c r="BA36" s="179" t="s">
        <v>662</v>
      </c>
      <c r="BB36" s="179" t="s">
        <v>141</v>
      </c>
      <c r="BC36" s="179" t="s">
        <v>663</v>
      </c>
      <c r="BD36" s="179" t="s">
        <v>87</v>
      </c>
    </row>
    <row r="37" spans="2:56" s="1" customFormat="1" ht="14.45" hidden="1" customHeight="1">
      <c r="B37" s="33"/>
      <c r="E37" s="28" t="s">
        <v>52</v>
      </c>
      <c r="F37" s="89">
        <f>ROUND((SUM(BI95:BI1139)),  2)</f>
        <v>0</v>
      </c>
      <c r="I37" s="90">
        <v>0</v>
      </c>
      <c r="J37" s="89">
        <f>0</f>
        <v>0</v>
      </c>
      <c r="L37" s="33"/>
      <c r="AZ37" s="179" t="s">
        <v>664</v>
      </c>
      <c r="BA37" s="179" t="s">
        <v>665</v>
      </c>
      <c r="BB37" s="179" t="s">
        <v>141</v>
      </c>
      <c r="BC37" s="179" t="s">
        <v>666</v>
      </c>
      <c r="BD37" s="179" t="s">
        <v>87</v>
      </c>
    </row>
    <row r="38" spans="2:56" s="1" customFormat="1" ht="6.95" customHeight="1">
      <c r="B38" s="33"/>
      <c r="L38" s="33"/>
      <c r="AZ38" s="179" t="s">
        <v>667</v>
      </c>
      <c r="BA38" s="179" t="s">
        <v>668</v>
      </c>
      <c r="BB38" s="179" t="s">
        <v>141</v>
      </c>
      <c r="BC38" s="179" t="s">
        <v>669</v>
      </c>
      <c r="BD38" s="179" t="s">
        <v>87</v>
      </c>
    </row>
    <row r="39" spans="2:56" s="1" customFormat="1" ht="25.35" customHeight="1">
      <c r="B39" s="33"/>
      <c r="C39" s="91"/>
      <c r="D39" s="92" t="s">
        <v>53</v>
      </c>
      <c r="E39" s="55"/>
      <c r="F39" s="55"/>
      <c r="G39" s="93" t="s">
        <v>54</v>
      </c>
      <c r="H39" s="94" t="s">
        <v>55</v>
      </c>
      <c r="I39" s="55"/>
      <c r="J39" s="95">
        <f>SUM(J30:J37)</f>
        <v>0</v>
      </c>
      <c r="K39" s="96"/>
      <c r="L39" s="33"/>
      <c r="AZ39" s="179" t="s">
        <v>670</v>
      </c>
      <c r="BA39" s="179" t="s">
        <v>671</v>
      </c>
      <c r="BB39" s="179" t="s">
        <v>141</v>
      </c>
      <c r="BC39" s="179" t="s">
        <v>672</v>
      </c>
      <c r="BD39" s="179" t="s">
        <v>87</v>
      </c>
    </row>
    <row r="40" spans="2:56" s="1" customFormat="1" ht="14.45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  <c r="AZ40" s="179" t="s">
        <v>673</v>
      </c>
      <c r="BA40" s="179" t="s">
        <v>674</v>
      </c>
      <c r="BB40" s="179" t="s">
        <v>228</v>
      </c>
      <c r="BC40" s="179" t="s">
        <v>675</v>
      </c>
      <c r="BD40" s="179" t="s">
        <v>87</v>
      </c>
    </row>
    <row r="41" spans="2:56" ht="11.25">
      <c r="AZ41" s="179" t="s">
        <v>676</v>
      </c>
      <c r="BA41" s="179" t="s">
        <v>677</v>
      </c>
      <c r="BB41" s="179" t="s">
        <v>569</v>
      </c>
      <c r="BC41" s="179" t="s">
        <v>678</v>
      </c>
      <c r="BD41" s="179" t="s">
        <v>87</v>
      </c>
    </row>
    <row r="42" spans="2:56" ht="11.25">
      <c r="AZ42" s="179" t="s">
        <v>679</v>
      </c>
      <c r="BA42" s="179" t="s">
        <v>680</v>
      </c>
      <c r="BB42" s="179" t="s">
        <v>492</v>
      </c>
      <c r="BC42" s="179" t="s">
        <v>681</v>
      </c>
      <c r="BD42" s="179" t="s">
        <v>87</v>
      </c>
    </row>
    <row r="43" spans="2:56" ht="11.25">
      <c r="AZ43" s="179" t="s">
        <v>682</v>
      </c>
      <c r="BA43" s="179" t="s">
        <v>680</v>
      </c>
      <c r="BB43" s="179" t="s">
        <v>492</v>
      </c>
      <c r="BC43" s="179" t="s">
        <v>683</v>
      </c>
      <c r="BD43" s="179" t="s">
        <v>87</v>
      </c>
    </row>
    <row r="44" spans="2:56" s="1" customFormat="1" ht="6.95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  <c r="AZ44" s="179" t="s">
        <v>684</v>
      </c>
      <c r="BA44" s="179" t="s">
        <v>685</v>
      </c>
      <c r="BB44" s="179" t="s">
        <v>228</v>
      </c>
      <c r="BC44" s="179" t="s">
        <v>686</v>
      </c>
      <c r="BD44" s="179" t="s">
        <v>87</v>
      </c>
    </row>
    <row r="45" spans="2:56" s="1" customFormat="1" ht="24.95" customHeight="1">
      <c r="B45" s="33"/>
      <c r="C45" s="22" t="s">
        <v>104</v>
      </c>
      <c r="L45" s="33"/>
      <c r="AZ45" s="179" t="s">
        <v>687</v>
      </c>
      <c r="BA45" s="179" t="s">
        <v>688</v>
      </c>
      <c r="BB45" s="179" t="s">
        <v>569</v>
      </c>
      <c r="BC45" s="179" t="s">
        <v>689</v>
      </c>
      <c r="BD45" s="179" t="s">
        <v>87</v>
      </c>
    </row>
    <row r="46" spans="2:56" s="1" customFormat="1" ht="6.95" customHeight="1">
      <c r="B46" s="33"/>
      <c r="L46" s="33"/>
      <c r="AZ46" s="179" t="s">
        <v>690</v>
      </c>
      <c r="BA46" s="179" t="s">
        <v>691</v>
      </c>
      <c r="BB46" s="179" t="s">
        <v>196</v>
      </c>
      <c r="BC46" s="179" t="s">
        <v>692</v>
      </c>
      <c r="BD46" s="179" t="s">
        <v>87</v>
      </c>
    </row>
    <row r="47" spans="2:56" s="1" customFormat="1" ht="12" customHeight="1">
      <c r="B47" s="33"/>
      <c r="C47" s="28" t="s">
        <v>16</v>
      </c>
      <c r="L47" s="33"/>
      <c r="AZ47" s="179" t="s">
        <v>693</v>
      </c>
      <c r="BA47" s="179" t="s">
        <v>694</v>
      </c>
      <c r="BB47" s="179" t="s">
        <v>228</v>
      </c>
      <c r="BC47" s="179" t="s">
        <v>695</v>
      </c>
      <c r="BD47" s="179" t="s">
        <v>87</v>
      </c>
    </row>
    <row r="48" spans="2:56" s="1" customFormat="1" ht="16.5" customHeight="1">
      <c r="B48" s="33"/>
      <c r="E48" s="319" t="str">
        <f>E7</f>
        <v>PK Dolánky – rekonstrukce</v>
      </c>
      <c r="F48" s="320"/>
      <c r="G48" s="320"/>
      <c r="H48" s="320"/>
      <c r="L48" s="33"/>
      <c r="AZ48" s="179" t="s">
        <v>696</v>
      </c>
      <c r="BA48" s="179" t="s">
        <v>697</v>
      </c>
      <c r="BB48" s="179" t="s">
        <v>196</v>
      </c>
      <c r="BC48" s="179" t="s">
        <v>698</v>
      </c>
      <c r="BD48" s="179" t="s">
        <v>87</v>
      </c>
    </row>
    <row r="49" spans="2:56" s="1" customFormat="1" ht="12" customHeight="1">
      <c r="B49" s="33"/>
      <c r="C49" s="28" t="s">
        <v>101</v>
      </c>
      <c r="L49" s="33"/>
      <c r="AZ49" s="179" t="s">
        <v>699</v>
      </c>
      <c r="BA49" s="179" t="s">
        <v>700</v>
      </c>
      <c r="BB49" s="179" t="s">
        <v>196</v>
      </c>
      <c r="BC49" s="179" t="s">
        <v>701</v>
      </c>
      <c r="BD49" s="179" t="s">
        <v>87</v>
      </c>
    </row>
    <row r="50" spans="2:56" s="1" customFormat="1" ht="16.5" customHeight="1">
      <c r="B50" s="33"/>
      <c r="E50" s="309" t="str">
        <f>E9</f>
        <v>SO 01 - Rekonstrukce plat plavební komory</v>
      </c>
      <c r="F50" s="318"/>
      <c r="G50" s="318"/>
      <c r="H50" s="318"/>
      <c r="L50" s="33"/>
      <c r="AZ50" s="179" t="s">
        <v>702</v>
      </c>
      <c r="BA50" s="179" t="s">
        <v>703</v>
      </c>
      <c r="BB50" s="179" t="s">
        <v>196</v>
      </c>
      <c r="BC50" s="179" t="s">
        <v>704</v>
      </c>
      <c r="BD50" s="179" t="s">
        <v>87</v>
      </c>
    </row>
    <row r="51" spans="2:56" s="1" customFormat="1" ht="6.95" customHeight="1">
      <c r="B51" s="33"/>
      <c r="L51" s="33"/>
      <c r="AZ51" s="179" t="s">
        <v>705</v>
      </c>
      <c r="BA51" s="179" t="s">
        <v>706</v>
      </c>
      <c r="BB51" s="179" t="s">
        <v>196</v>
      </c>
      <c r="BC51" s="179" t="s">
        <v>707</v>
      </c>
      <c r="BD51" s="179" t="s">
        <v>87</v>
      </c>
    </row>
    <row r="52" spans="2:56" s="1" customFormat="1" ht="12" customHeight="1">
      <c r="B52" s="33"/>
      <c r="C52" s="28" t="s">
        <v>22</v>
      </c>
      <c r="F52" s="26" t="str">
        <f>F12</f>
        <v xml:space="preserve"> </v>
      </c>
      <c r="I52" s="28" t="s">
        <v>24</v>
      </c>
      <c r="J52" s="50" t="str">
        <f>IF(J12="","",J12)</f>
        <v>9. 7. 2025</v>
      </c>
      <c r="L52" s="33"/>
      <c r="AZ52" s="179" t="s">
        <v>708</v>
      </c>
      <c r="BA52" s="179" t="s">
        <v>709</v>
      </c>
      <c r="BB52" s="179" t="s">
        <v>141</v>
      </c>
      <c r="BC52" s="179" t="s">
        <v>710</v>
      </c>
      <c r="BD52" s="179" t="s">
        <v>87</v>
      </c>
    </row>
    <row r="53" spans="2:56" s="1" customFormat="1" ht="6.95" customHeight="1">
      <c r="B53" s="33"/>
      <c r="L53" s="33"/>
      <c r="AZ53" s="179" t="s">
        <v>711</v>
      </c>
      <c r="BA53" s="179" t="s">
        <v>712</v>
      </c>
      <c r="BB53" s="179" t="s">
        <v>228</v>
      </c>
      <c r="BC53" s="179" t="s">
        <v>713</v>
      </c>
      <c r="BD53" s="179" t="s">
        <v>87</v>
      </c>
    </row>
    <row r="54" spans="2:56" s="1" customFormat="1" ht="15.2" customHeight="1">
      <c r="B54" s="33"/>
      <c r="C54" s="28" t="s">
        <v>26</v>
      </c>
      <c r="F54" s="26" t="str">
        <f>E15</f>
        <v>Povodí Vltavy, státní podnik</v>
      </c>
      <c r="I54" s="28" t="s">
        <v>34</v>
      </c>
      <c r="J54" s="31" t="str">
        <f>E21</f>
        <v>AQUATIS a. s.</v>
      </c>
      <c r="L54" s="33"/>
      <c r="AZ54" s="179" t="s">
        <v>714</v>
      </c>
      <c r="BA54" s="179" t="s">
        <v>715</v>
      </c>
      <c r="BB54" s="179" t="s">
        <v>492</v>
      </c>
      <c r="BC54" s="179" t="s">
        <v>716</v>
      </c>
      <c r="BD54" s="179" t="s">
        <v>87</v>
      </c>
    </row>
    <row r="55" spans="2:56" s="1" customFormat="1" ht="15.2" customHeight="1">
      <c r="B55" s="33"/>
      <c r="C55" s="28" t="s">
        <v>32</v>
      </c>
      <c r="F55" s="26" t="str">
        <f>IF(E18="","",E18)</f>
        <v>Vyplň údaj</v>
      </c>
      <c r="I55" s="28" t="s">
        <v>39</v>
      </c>
      <c r="J55" s="31" t="str">
        <f>E24</f>
        <v>Bc. Aneta Patková</v>
      </c>
      <c r="L55" s="33"/>
      <c r="AZ55" s="179" t="s">
        <v>717</v>
      </c>
      <c r="BA55" s="179" t="s">
        <v>717</v>
      </c>
      <c r="BB55" s="179" t="s">
        <v>492</v>
      </c>
      <c r="BC55" s="179" t="s">
        <v>179</v>
      </c>
      <c r="BD55" s="179" t="s">
        <v>87</v>
      </c>
    </row>
    <row r="56" spans="2:56" s="1" customFormat="1" ht="10.35" customHeight="1">
      <c r="B56" s="33"/>
      <c r="L56" s="33"/>
      <c r="AZ56" s="179" t="s">
        <v>718</v>
      </c>
      <c r="BA56" s="179" t="s">
        <v>719</v>
      </c>
      <c r="BB56" s="179" t="s">
        <v>228</v>
      </c>
      <c r="BC56" s="179" t="s">
        <v>720</v>
      </c>
      <c r="BD56" s="179" t="s">
        <v>87</v>
      </c>
    </row>
    <row r="57" spans="2:56" s="1" customFormat="1" ht="29.25" customHeight="1">
      <c r="B57" s="33"/>
      <c r="C57" s="97" t="s">
        <v>105</v>
      </c>
      <c r="D57" s="91"/>
      <c r="E57" s="91"/>
      <c r="F57" s="91"/>
      <c r="G57" s="91"/>
      <c r="H57" s="91"/>
      <c r="I57" s="91"/>
      <c r="J57" s="98" t="s">
        <v>106</v>
      </c>
      <c r="K57" s="91"/>
      <c r="L57" s="33"/>
      <c r="AZ57" s="179" t="s">
        <v>721</v>
      </c>
      <c r="BA57" s="179" t="s">
        <v>722</v>
      </c>
      <c r="BB57" s="179" t="s">
        <v>141</v>
      </c>
      <c r="BC57" s="179" t="s">
        <v>723</v>
      </c>
      <c r="BD57" s="179" t="s">
        <v>87</v>
      </c>
    </row>
    <row r="58" spans="2:56" s="1" customFormat="1" ht="10.35" customHeight="1">
      <c r="B58" s="33"/>
      <c r="L58" s="33"/>
      <c r="AZ58" s="179" t="s">
        <v>724</v>
      </c>
      <c r="BA58" s="179" t="s">
        <v>725</v>
      </c>
      <c r="BB58" s="179" t="s">
        <v>196</v>
      </c>
      <c r="BC58" s="179" t="s">
        <v>726</v>
      </c>
      <c r="BD58" s="179" t="s">
        <v>87</v>
      </c>
    </row>
    <row r="59" spans="2:56" s="1" customFormat="1" ht="22.9" customHeight="1">
      <c r="B59" s="33"/>
      <c r="C59" s="99" t="s">
        <v>75</v>
      </c>
      <c r="J59" s="64">
        <f>J95</f>
        <v>0</v>
      </c>
      <c r="L59" s="33"/>
      <c r="AU59" s="18" t="s">
        <v>107</v>
      </c>
      <c r="AZ59" s="179" t="s">
        <v>727</v>
      </c>
      <c r="BA59" s="179" t="s">
        <v>728</v>
      </c>
      <c r="BB59" s="179" t="s">
        <v>569</v>
      </c>
      <c r="BC59" s="179" t="s">
        <v>729</v>
      </c>
      <c r="BD59" s="179" t="s">
        <v>87</v>
      </c>
    </row>
    <row r="60" spans="2:56" s="8" customFormat="1" ht="24.95" customHeight="1">
      <c r="B60" s="100"/>
      <c r="D60" s="101" t="s">
        <v>730</v>
      </c>
      <c r="E60" s="102"/>
      <c r="F60" s="102"/>
      <c r="G60" s="102"/>
      <c r="H60" s="102"/>
      <c r="I60" s="102"/>
      <c r="J60" s="103">
        <f>J96</f>
        <v>0</v>
      </c>
      <c r="L60" s="100"/>
      <c r="AZ60" s="181" t="s">
        <v>731</v>
      </c>
      <c r="BA60" s="181" t="s">
        <v>732</v>
      </c>
      <c r="BB60" s="181" t="s">
        <v>569</v>
      </c>
      <c r="BC60" s="181" t="s">
        <v>733</v>
      </c>
      <c r="BD60" s="181" t="s">
        <v>87</v>
      </c>
    </row>
    <row r="61" spans="2:56" s="9" customFormat="1" ht="19.899999999999999" customHeight="1">
      <c r="B61" s="104"/>
      <c r="D61" s="105" t="s">
        <v>734</v>
      </c>
      <c r="E61" s="106"/>
      <c r="F61" s="106"/>
      <c r="G61" s="106"/>
      <c r="H61" s="106"/>
      <c r="I61" s="106"/>
      <c r="J61" s="107">
        <f>J97</f>
        <v>0</v>
      </c>
      <c r="L61" s="104"/>
      <c r="AZ61" s="182" t="s">
        <v>735</v>
      </c>
      <c r="BA61" s="182" t="s">
        <v>736</v>
      </c>
      <c r="BB61" s="182" t="s">
        <v>141</v>
      </c>
      <c r="BC61" s="182" t="s">
        <v>737</v>
      </c>
      <c r="BD61" s="182" t="s">
        <v>87</v>
      </c>
    </row>
    <row r="62" spans="2:56" s="9" customFormat="1" ht="19.899999999999999" customHeight="1">
      <c r="B62" s="104"/>
      <c r="D62" s="105" t="s">
        <v>738</v>
      </c>
      <c r="E62" s="106"/>
      <c r="F62" s="106"/>
      <c r="G62" s="106"/>
      <c r="H62" s="106"/>
      <c r="I62" s="106"/>
      <c r="J62" s="107">
        <f>J298</f>
        <v>0</v>
      </c>
      <c r="L62" s="104"/>
      <c r="AZ62" s="182" t="s">
        <v>739</v>
      </c>
      <c r="BA62" s="182" t="s">
        <v>740</v>
      </c>
      <c r="BB62" s="182" t="s">
        <v>228</v>
      </c>
      <c r="BC62" s="182" t="s">
        <v>741</v>
      </c>
      <c r="BD62" s="182" t="s">
        <v>87</v>
      </c>
    </row>
    <row r="63" spans="2:56" s="9" customFormat="1" ht="19.899999999999999" customHeight="1">
      <c r="B63" s="104"/>
      <c r="D63" s="105" t="s">
        <v>742</v>
      </c>
      <c r="E63" s="106"/>
      <c r="F63" s="106"/>
      <c r="G63" s="106"/>
      <c r="H63" s="106"/>
      <c r="I63" s="106"/>
      <c r="J63" s="107">
        <f>J329</f>
        <v>0</v>
      </c>
      <c r="L63" s="104"/>
      <c r="AZ63" s="182" t="s">
        <v>743</v>
      </c>
      <c r="BA63" s="182" t="s">
        <v>743</v>
      </c>
      <c r="BB63" s="182" t="s">
        <v>569</v>
      </c>
      <c r="BC63" s="182" t="s">
        <v>744</v>
      </c>
      <c r="BD63" s="182" t="s">
        <v>87</v>
      </c>
    </row>
    <row r="64" spans="2:56" s="9" customFormat="1" ht="19.899999999999999" customHeight="1">
      <c r="B64" s="104"/>
      <c r="D64" s="105" t="s">
        <v>745</v>
      </c>
      <c r="E64" s="106"/>
      <c r="F64" s="106"/>
      <c r="G64" s="106"/>
      <c r="H64" s="106"/>
      <c r="I64" s="106"/>
      <c r="J64" s="107">
        <f>J459</f>
        <v>0</v>
      </c>
      <c r="L64" s="104"/>
      <c r="AZ64" s="182" t="s">
        <v>746</v>
      </c>
      <c r="BA64" s="182" t="s">
        <v>747</v>
      </c>
      <c r="BB64" s="182" t="s">
        <v>569</v>
      </c>
      <c r="BC64" s="182" t="s">
        <v>748</v>
      </c>
      <c r="BD64" s="182" t="s">
        <v>87</v>
      </c>
    </row>
    <row r="65" spans="2:56" s="9" customFormat="1" ht="19.899999999999999" customHeight="1">
      <c r="B65" s="104"/>
      <c r="D65" s="105" t="s">
        <v>749</v>
      </c>
      <c r="E65" s="106"/>
      <c r="F65" s="106"/>
      <c r="G65" s="106"/>
      <c r="H65" s="106"/>
      <c r="I65" s="106"/>
      <c r="J65" s="107">
        <f>J517</f>
        <v>0</v>
      </c>
      <c r="L65" s="104"/>
      <c r="AZ65" s="182" t="s">
        <v>750</v>
      </c>
      <c r="BA65" s="182" t="s">
        <v>751</v>
      </c>
      <c r="BB65" s="182" t="s">
        <v>569</v>
      </c>
      <c r="BC65" s="182" t="s">
        <v>752</v>
      </c>
      <c r="BD65" s="182" t="s">
        <v>87</v>
      </c>
    </row>
    <row r="66" spans="2:56" s="9" customFormat="1" ht="19.899999999999999" customHeight="1">
      <c r="B66" s="104"/>
      <c r="D66" s="105" t="s">
        <v>753</v>
      </c>
      <c r="E66" s="106"/>
      <c r="F66" s="106"/>
      <c r="G66" s="106"/>
      <c r="H66" s="106"/>
      <c r="I66" s="106"/>
      <c r="J66" s="107">
        <f>J605</f>
        <v>0</v>
      </c>
      <c r="L66" s="104"/>
      <c r="AZ66" s="182" t="s">
        <v>754</v>
      </c>
      <c r="BA66" s="182" t="s">
        <v>755</v>
      </c>
      <c r="BB66" s="182" t="s">
        <v>196</v>
      </c>
      <c r="BC66" s="182" t="s">
        <v>756</v>
      </c>
      <c r="BD66" s="182" t="s">
        <v>87</v>
      </c>
    </row>
    <row r="67" spans="2:56" s="9" customFormat="1" ht="19.899999999999999" customHeight="1">
      <c r="B67" s="104"/>
      <c r="D67" s="105" t="s">
        <v>757</v>
      </c>
      <c r="E67" s="106"/>
      <c r="F67" s="106"/>
      <c r="G67" s="106"/>
      <c r="H67" s="106"/>
      <c r="I67" s="106"/>
      <c r="J67" s="107">
        <f>J650</f>
        <v>0</v>
      </c>
      <c r="L67" s="104"/>
      <c r="AZ67" s="182" t="s">
        <v>758</v>
      </c>
      <c r="BA67" s="182" t="s">
        <v>759</v>
      </c>
      <c r="BB67" s="182" t="s">
        <v>196</v>
      </c>
      <c r="BC67" s="182" t="s">
        <v>760</v>
      </c>
      <c r="BD67" s="182" t="s">
        <v>87</v>
      </c>
    </row>
    <row r="68" spans="2:56" s="9" customFormat="1" ht="19.899999999999999" customHeight="1">
      <c r="B68" s="104"/>
      <c r="D68" s="105" t="s">
        <v>761</v>
      </c>
      <c r="E68" s="106"/>
      <c r="F68" s="106"/>
      <c r="G68" s="106"/>
      <c r="H68" s="106"/>
      <c r="I68" s="106"/>
      <c r="J68" s="107">
        <f>J889</f>
        <v>0</v>
      </c>
      <c r="L68" s="104"/>
      <c r="AZ68" s="182" t="s">
        <v>762</v>
      </c>
      <c r="BA68" s="182" t="s">
        <v>762</v>
      </c>
      <c r="BB68" s="182" t="s">
        <v>763</v>
      </c>
      <c r="BC68" s="182" t="s">
        <v>764</v>
      </c>
      <c r="BD68" s="182" t="s">
        <v>87</v>
      </c>
    </row>
    <row r="69" spans="2:56" s="9" customFormat="1" ht="19.899999999999999" customHeight="1">
      <c r="B69" s="104"/>
      <c r="D69" s="105" t="s">
        <v>765</v>
      </c>
      <c r="E69" s="106"/>
      <c r="F69" s="106"/>
      <c r="G69" s="106"/>
      <c r="H69" s="106"/>
      <c r="I69" s="106"/>
      <c r="J69" s="107">
        <f>J969</f>
        <v>0</v>
      </c>
      <c r="L69" s="104"/>
      <c r="AZ69" s="182" t="s">
        <v>766</v>
      </c>
      <c r="BA69" s="182" t="s">
        <v>767</v>
      </c>
      <c r="BB69" s="182" t="s">
        <v>196</v>
      </c>
      <c r="BC69" s="182" t="s">
        <v>768</v>
      </c>
      <c r="BD69" s="182" t="s">
        <v>87</v>
      </c>
    </row>
    <row r="70" spans="2:56" s="8" customFormat="1" ht="24.95" customHeight="1">
      <c r="B70" s="100"/>
      <c r="D70" s="101" t="s">
        <v>769</v>
      </c>
      <c r="E70" s="102"/>
      <c r="F70" s="102"/>
      <c r="G70" s="102"/>
      <c r="H70" s="102"/>
      <c r="I70" s="102"/>
      <c r="J70" s="103">
        <f>J986</f>
        <v>0</v>
      </c>
      <c r="L70" s="100"/>
      <c r="AZ70" s="181" t="s">
        <v>770</v>
      </c>
      <c r="BA70" s="181" t="s">
        <v>771</v>
      </c>
      <c r="BB70" s="181" t="s">
        <v>772</v>
      </c>
      <c r="BC70" s="181" t="s">
        <v>773</v>
      </c>
      <c r="BD70" s="181" t="s">
        <v>87</v>
      </c>
    </row>
    <row r="71" spans="2:56" s="9" customFormat="1" ht="19.899999999999999" customHeight="1">
      <c r="B71" s="104"/>
      <c r="D71" s="105" t="s">
        <v>774</v>
      </c>
      <c r="E71" s="106"/>
      <c r="F71" s="106"/>
      <c r="G71" s="106"/>
      <c r="H71" s="106"/>
      <c r="I71" s="106"/>
      <c r="J71" s="107">
        <f>J987</f>
        <v>0</v>
      </c>
      <c r="L71" s="104"/>
      <c r="AZ71" s="182" t="s">
        <v>775</v>
      </c>
      <c r="BA71" s="182" t="s">
        <v>775</v>
      </c>
      <c r="BB71" s="182" t="s">
        <v>569</v>
      </c>
      <c r="BC71" s="182" t="s">
        <v>776</v>
      </c>
      <c r="BD71" s="182" t="s">
        <v>87</v>
      </c>
    </row>
    <row r="72" spans="2:56" s="9" customFormat="1" ht="19.899999999999999" customHeight="1">
      <c r="B72" s="104"/>
      <c r="D72" s="105" t="s">
        <v>777</v>
      </c>
      <c r="E72" s="106"/>
      <c r="F72" s="106"/>
      <c r="G72" s="106"/>
      <c r="H72" s="106"/>
      <c r="I72" s="106"/>
      <c r="J72" s="107">
        <f>J1029</f>
        <v>0</v>
      </c>
      <c r="L72" s="104"/>
      <c r="AZ72" s="182" t="s">
        <v>778</v>
      </c>
      <c r="BA72" s="182" t="s">
        <v>778</v>
      </c>
      <c r="BB72" s="182" t="s">
        <v>569</v>
      </c>
      <c r="BC72" s="182" t="s">
        <v>779</v>
      </c>
      <c r="BD72" s="182" t="s">
        <v>87</v>
      </c>
    </row>
    <row r="73" spans="2:56" s="8" customFormat="1" ht="24.95" customHeight="1">
      <c r="B73" s="100"/>
      <c r="D73" s="101" t="s">
        <v>780</v>
      </c>
      <c r="E73" s="102"/>
      <c r="F73" s="102"/>
      <c r="G73" s="102"/>
      <c r="H73" s="102"/>
      <c r="I73" s="102"/>
      <c r="J73" s="103">
        <f>J1118</f>
        <v>0</v>
      </c>
      <c r="L73" s="100"/>
      <c r="AZ73" s="181" t="s">
        <v>781</v>
      </c>
      <c r="BA73" s="181" t="s">
        <v>781</v>
      </c>
      <c r="BB73" s="181" t="s">
        <v>569</v>
      </c>
      <c r="BC73" s="181" t="s">
        <v>782</v>
      </c>
      <c r="BD73" s="181" t="s">
        <v>87</v>
      </c>
    </row>
    <row r="74" spans="2:56" s="9" customFormat="1" ht="19.899999999999999" customHeight="1">
      <c r="B74" s="104"/>
      <c r="D74" s="105" t="s">
        <v>783</v>
      </c>
      <c r="E74" s="106"/>
      <c r="F74" s="106"/>
      <c r="G74" s="106"/>
      <c r="H74" s="106"/>
      <c r="I74" s="106"/>
      <c r="J74" s="107">
        <f>J1119</f>
        <v>0</v>
      </c>
      <c r="L74" s="104"/>
      <c r="AZ74" s="182" t="s">
        <v>784</v>
      </c>
      <c r="BA74" s="182" t="s">
        <v>785</v>
      </c>
      <c r="BB74" s="182" t="s">
        <v>569</v>
      </c>
      <c r="BC74" s="182" t="s">
        <v>786</v>
      </c>
      <c r="BD74" s="182" t="s">
        <v>87</v>
      </c>
    </row>
    <row r="75" spans="2:56" s="9" customFormat="1" ht="19.899999999999999" customHeight="1">
      <c r="B75" s="104"/>
      <c r="D75" s="105" t="s">
        <v>787</v>
      </c>
      <c r="E75" s="106"/>
      <c r="F75" s="106"/>
      <c r="G75" s="106"/>
      <c r="H75" s="106"/>
      <c r="I75" s="106"/>
      <c r="J75" s="107">
        <f>J1123</f>
        <v>0</v>
      </c>
      <c r="L75" s="104"/>
      <c r="AZ75" s="182" t="s">
        <v>788</v>
      </c>
      <c r="BA75" s="182" t="s">
        <v>789</v>
      </c>
      <c r="BB75" s="182" t="s">
        <v>569</v>
      </c>
      <c r="BC75" s="182" t="s">
        <v>790</v>
      </c>
      <c r="BD75" s="182" t="s">
        <v>87</v>
      </c>
    </row>
    <row r="76" spans="2:56" s="1" customFormat="1" ht="21.75" customHeight="1">
      <c r="B76" s="33"/>
      <c r="L76" s="33"/>
      <c r="AZ76" s="179" t="s">
        <v>791</v>
      </c>
      <c r="BA76" s="179" t="s">
        <v>792</v>
      </c>
      <c r="BB76" s="179" t="s">
        <v>196</v>
      </c>
      <c r="BC76" s="179" t="s">
        <v>793</v>
      </c>
      <c r="BD76" s="179" t="s">
        <v>87</v>
      </c>
    </row>
    <row r="77" spans="2:56" s="1" customFormat="1" ht="6.9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3"/>
      <c r="AZ77" s="179" t="s">
        <v>794</v>
      </c>
      <c r="BA77" s="179" t="s">
        <v>795</v>
      </c>
      <c r="BB77" s="179" t="s">
        <v>196</v>
      </c>
      <c r="BC77" s="179" t="s">
        <v>768</v>
      </c>
      <c r="BD77" s="179" t="s">
        <v>87</v>
      </c>
    </row>
    <row r="78" spans="2:56" ht="11.25">
      <c r="AZ78" s="179" t="s">
        <v>796</v>
      </c>
      <c r="BA78" s="179" t="s">
        <v>797</v>
      </c>
      <c r="BB78" s="179" t="s">
        <v>763</v>
      </c>
      <c r="BC78" s="179" t="s">
        <v>798</v>
      </c>
      <c r="BD78" s="179" t="s">
        <v>87</v>
      </c>
    </row>
    <row r="81" spans="2:63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3"/>
    </row>
    <row r="82" spans="2:63" s="1" customFormat="1" ht="24.95" customHeight="1">
      <c r="B82" s="33"/>
      <c r="C82" s="22" t="s">
        <v>122</v>
      </c>
      <c r="L82" s="33"/>
    </row>
    <row r="83" spans="2:63" s="1" customFormat="1" ht="6.95" customHeight="1">
      <c r="B83" s="33"/>
      <c r="L83" s="33"/>
    </row>
    <row r="84" spans="2:63" s="1" customFormat="1" ht="12" customHeight="1">
      <c r="B84" s="33"/>
      <c r="C84" s="28" t="s">
        <v>16</v>
      </c>
      <c r="L84" s="33"/>
    </row>
    <row r="85" spans="2:63" s="1" customFormat="1" ht="16.5" customHeight="1">
      <c r="B85" s="33"/>
      <c r="E85" s="319" t="str">
        <f>E7</f>
        <v>PK Dolánky – rekonstrukce</v>
      </c>
      <c r="F85" s="320"/>
      <c r="G85" s="320"/>
      <c r="H85" s="320"/>
      <c r="L85" s="33"/>
    </row>
    <row r="86" spans="2:63" s="1" customFormat="1" ht="12" customHeight="1">
      <c r="B86" s="33"/>
      <c r="C86" s="28" t="s">
        <v>101</v>
      </c>
      <c r="L86" s="33"/>
    </row>
    <row r="87" spans="2:63" s="1" customFormat="1" ht="16.5" customHeight="1">
      <c r="B87" s="33"/>
      <c r="E87" s="309" t="str">
        <f>E9</f>
        <v>SO 01 - Rekonstrukce plat plavební komory</v>
      </c>
      <c r="F87" s="318"/>
      <c r="G87" s="318"/>
      <c r="H87" s="318"/>
      <c r="L87" s="33"/>
    </row>
    <row r="88" spans="2:63" s="1" customFormat="1" ht="6.95" customHeight="1">
      <c r="B88" s="33"/>
      <c r="L88" s="33"/>
    </row>
    <row r="89" spans="2:63" s="1" customFormat="1" ht="12" customHeight="1">
      <c r="B89" s="33"/>
      <c r="C89" s="28" t="s">
        <v>22</v>
      </c>
      <c r="F89" s="26" t="str">
        <f>F12</f>
        <v xml:space="preserve"> </v>
      </c>
      <c r="I89" s="28" t="s">
        <v>24</v>
      </c>
      <c r="J89" s="50" t="str">
        <f>IF(J12="","",J12)</f>
        <v>9. 7. 2025</v>
      </c>
      <c r="L89" s="33"/>
    </row>
    <row r="90" spans="2:63" s="1" customFormat="1" ht="6.95" customHeight="1">
      <c r="B90" s="33"/>
      <c r="L90" s="33"/>
    </row>
    <row r="91" spans="2:63" s="1" customFormat="1" ht="15.2" customHeight="1">
      <c r="B91" s="33"/>
      <c r="C91" s="28" t="s">
        <v>26</v>
      </c>
      <c r="F91" s="26" t="str">
        <f>E15</f>
        <v>Povodí Vltavy, státní podnik</v>
      </c>
      <c r="I91" s="28" t="s">
        <v>34</v>
      </c>
      <c r="J91" s="31" t="str">
        <f>E21</f>
        <v>AQUATIS a. s.</v>
      </c>
      <c r="L91" s="33"/>
    </row>
    <row r="92" spans="2:63" s="1" customFormat="1" ht="15.2" customHeight="1">
      <c r="B92" s="33"/>
      <c r="C92" s="28" t="s">
        <v>32</v>
      </c>
      <c r="F92" s="26" t="str">
        <f>IF(E18="","",E18)</f>
        <v>Vyplň údaj</v>
      </c>
      <c r="I92" s="28" t="s">
        <v>39</v>
      </c>
      <c r="J92" s="31" t="str">
        <f>E24</f>
        <v>Bc. Aneta Patková</v>
      </c>
      <c r="L92" s="33"/>
    </row>
    <row r="93" spans="2:63" s="1" customFormat="1" ht="10.35" customHeight="1">
      <c r="B93" s="33"/>
      <c r="L93" s="33"/>
    </row>
    <row r="94" spans="2:63" s="10" customFormat="1" ht="29.25" customHeight="1">
      <c r="B94" s="108"/>
      <c r="C94" s="109" t="s">
        <v>123</v>
      </c>
      <c r="D94" s="110" t="s">
        <v>62</v>
      </c>
      <c r="E94" s="110" t="s">
        <v>58</v>
      </c>
      <c r="F94" s="110" t="s">
        <v>59</v>
      </c>
      <c r="G94" s="110" t="s">
        <v>124</v>
      </c>
      <c r="H94" s="110" t="s">
        <v>125</v>
      </c>
      <c r="I94" s="110" t="s">
        <v>126</v>
      </c>
      <c r="J94" s="110" t="s">
        <v>106</v>
      </c>
      <c r="K94" s="111" t="s">
        <v>127</v>
      </c>
      <c r="L94" s="108"/>
      <c r="M94" s="57" t="s">
        <v>21</v>
      </c>
      <c r="N94" s="58" t="s">
        <v>47</v>
      </c>
      <c r="O94" s="58" t="s">
        <v>128</v>
      </c>
      <c r="P94" s="58" t="s">
        <v>129</v>
      </c>
      <c r="Q94" s="58" t="s">
        <v>130</v>
      </c>
      <c r="R94" s="58" t="s">
        <v>131</v>
      </c>
      <c r="S94" s="58" t="s">
        <v>132</v>
      </c>
      <c r="T94" s="59" t="s">
        <v>133</v>
      </c>
    </row>
    <row r="95" spans="2:63" s="1" customFormat="1" ht="22.9" customHeight="1">
      <c r="B95" s="33"/>
      <c r="C95" s="62" t="s">
        <v>134</v>
      </c>
      <c r="J95" s="112">
        <f>BK95</f>
        <v>0</v>
      </c>
      <c r="L95" s="33"/>
      <c r="M95" s="60"/>
      <c r="N95" s="51"/>
      <c r="O95" s="51"/>
      <c r="P95" s="113">
        <f>P96+P986+P1118</f>
        <v>0</v>
      </c>
      <c r="Q95" s="51"/>
      <c r="R95" s="113">
        <f>R96+R986+R1118</f>
        <v>2154.39335876</v>
      </c>
      <c r="S95" s="51"/>
      <c r="T95" s="114">
        <f>T96+T986+T1118</f>
        <v>3296.7563450000002</v>
      </c>
      <c r="AT95" s="18" t="s">
        <v>76</v>
      </c>
      <c r="AU95" s="18" t="s">
        <v>107</v>
      </c>
      <c r="BK95" s="115">
        <f>BK96+BK986+BK1118</f>
        <v>0</v>
      </c>
    </row>
    <row r="96" spans="2:63" s="11" customFormat="1" ht="25.9" customHeight="1">
      <c r="B96" s="116"/>
      <c r="D96" s="117" t="s">
        <v>76</v>
      </c>
      <c r="E96" s="118" t="s">
        <v>799</v>
      </c>
      <c r="F96" s="118" t="s">
        <v>800</v>
      </c>
      <c r="I96" s="119"/>
      <c r="J96" s="120">
        <f>BK96</f>
        <v>0</v>
      </c>
      <c r="L96" s="116"/>
      <c r="M96" s="121"/>
      <c r="P96" s="122">
        <f>P97+P298+P329+P459+P517+P605+P650+P889+P969</f>
        <v>0</v>
      </c>
      <c r="R96" s="122">
        <f>R97+R298+R329+R459+R517+R605+R650+R889+R969</f>
        <v>2053.9492501599998</v>
      </c>
      <c r="T96" s="123">
        <f>T97+T298+T329+T459+T517+T605+T650+T889+T969</f>
        <v>3249.9904850000003</v>
      </c>
      <c r="AR96" s="117" t="s">
        <v>85</v>
      </c>
      <c r="AT96" s="124" t="s">
        <v>76</v>
      </c>
      <c r="AU96" s="124" t="s">
        <v>77</v>
      </c>
      <c r="AY96" s="117" t="s">
        <v>137</v>
      </c>
      <c r="BK96" s="125">
        <f>BK97+BK298+BK329+BK459+BK517+BK605+BK650+BK889+BK969</f>
        <v>0</v>
      </c>
    </row>
    <row r="97" spans="2:65" s="11" customFormat="1" ht="22.9" customHeight="1">
      <c r="B97" s="116"/>
      <c r="D97" s="117" t="s">
        <v>76</v>
      </c>
      <c r="E97" s="168" t="s">
        <v>85</v>
      </c>
      <c r="F97" s="168" t="s">
        <v>801</v>
      </c>
      <c r="I97" s="119"/>
      <c r="J97" s="169">
        <f>BK97</f>
        <v>0</v>
      </c>
      <c r="L97" s="116"/>
      <c r="M97" s="121"/>
      <c r="P97" s="122">
        <f>SUM(P98:P297)</f>
        <v>0</v>
      </c>
      <c r="R97" s="122">
        <f>SUM(R98:R297)</f>
        <v>1043.763033</v>
      </c>
      <c r="T97" s="123">
        <f>SUM(T98:T297)</f>
        <v>1838.1605</v>
      </c>
      <c r="AR97" s="117" t="s">
        <v>85</v>
      </c>
      <c r="AT97" s="124" t="s">
        <v>76</v>
      </c>
      <c r="AU97" s="124" t="s">
        <v>85</v>
      </c>
      <c r="AY97" s="117" t="s">
        <v>137</v>
      </c>
      <c r="BK97" s="125">
        <f>SUM(BK98:BK297)</f>
        <v>0</v>
      </c>
    </row>
    <row r="98" spans="2:65" s="1" customFormat="1" ht="16.5" customHeight="1">
      <c r="B98" s="33"/>
      <c r="C98" s="145" t="s">
        <v>85</v>
      </c>
      <c r="D98" s="145" t="s">
        <v>153</v>
      </c>
      <c r="E98" s="146" t="s">
        <v>802</v>
      </c>
      <c r="F98" s="147" t="s">
        <v>803</v>
      </c>
      <c r="G98" s="148" t="s">
        <v>196</v>
      </c>
      <c r="H98" s="149">
        <v>2280.3000000000002</v>
      </c>
      <c r="I98" s="150"/>
      <c r="J98" s="151">
        <f>ROUND(I98*H98,2)</f>
        <v>0</v>
      </c>
      <c r="K98" s="147" t="s">
        <v>21</v>
      </c>
      <c r="L98" s="33"/>
      <c r="M98" s="152" t="s">
        <v>21</v>
      </c>
      <c r="N98" s="153" t="s">
        <v>48</v>
      </c>
      <c r="P98" s="136">
        <f>O98*H98</f>
        <v>0</v>
      </c>
      <c r="Q98" s="136">
        <v>0</v>
      </c>
      <c r="R98" s="136">
        <f>Q98*H98</f>
        <v>0</v>
      </c>
      <c r="S98" s="136">
        <v>0.18</v>
      </c>
      <c r="T98" s="137">
        <f>S98*H98</f>
        <v>410.45400000000001</v>
      </c>
      <c r="AR98" s="138" t="s">
        <v>143</v>
      </c>
      <c r="AT98" s="138" t="s">
        <v>153</v>
      </c>
      <c r="AU98" s="138" t="s">
        <v>87</v>
      </c>
      <c r="AY98" s="18" t="s">
        <v>137</v>
      </c>
      <c r="BE98" s="139">
        <f>IF(N98="základní",J98,0)</f>
        <v>0</v>
      </c>
      <c r="BF98" s="139">
        <f>IF(N98="snížená",J98,0)</f>
        <v>0</v>
      </c>
      <c r="BG98" s="139">
        <f>IF(N98="zákl. přenesená",J98,0)</f>
        <v>0</v>
      </c>
      <c r="BH98" s="139">
        <f>IF(N98="sníž. přenesená",J98,0)</f>
        <v>0</v>
      </c>
      <c r="BI98" s="139">
        <f>IF(N98="nulová",J98,0)</f>
        <v>0</v>
      </c>
      <c r="BJ98" s="18" t="s">
        <v>85</v>
      </c>
      <c r="BK98" s="139">
        <f>ROUND(I98*H98,2)</f>
        <v>0</v>
      </c>
      <c r="BL98" s="18" t="s">
        <v>143</v>
      </c>
      <c r="BM98" s="138" t="s">
        <v>804</v>
      </c>
    </row>
    <row r="99" spans="2:65" s="1" customFormat="1" ht="19.5">
      <c r="B99" s="33"/>
      <c r="D99" s="140" t="s">
        <v>144</v>
      </c>
      <c r="F99" s="141" t="s">
        <v>805</v>
      </c>
      <c r="I99" s="142"/>
      <c r="L99" s="33"/>
      <c r="M99" s="143"/>
      <c r="T99" s="54"/>
      <c r="AT99" s="18" t="s">
        <v>144</v>
      </c>
      <c r="AU99" s="18" t="s">
        <v>87</v>
      </c>
    </row>
    <row r="100" spans="2:65" s="12" customFormat="1" ht="11.25">
      <c r="B100" s="154"/>
      <c r="D100" s="140" t="s">
        <v>278</v>
      </c>
      <c r="E100" s="155" t="s">
        <v>21</v>
      </c>
      <c r="F100" s="156" t="s">
        <v>754</v>
      </c>
      <c r="H100" s="157">
        <v>1143</v>
      </c>
      <c r="I100" s="158"/>
      <c r="L100" s="154"/>
      <c r="M100" s="159"/>
      <c r="T100" s="160"/>
      <c r="AT100" s="155" t="s">
        <v>278</v>
      </c>
      <c r="AU100" s="155" t="s">
        <v>87</v>
      </c>
      <c r="AV100" s="12" t="s">
        <v>87</v>
      </c>
      <c r="AW100" s="12" t="s">
        <v>38</v>
      </c>
      <c r="AX100" s="12" t="s">
        <v>77</v>
      </c>
      <c r="AY100" s="155" t="s">
        <v>137</v>
      </c>
    </row>
    <row r="101" spans="2:65" s="12" customFormat="1" ht="11.25">
      <c r="B101" s="154"/>
      <c r="D101" s="140" t="s">
        <v>278</v>
      </c>
      <c r="E101" s="155" t="s">
        <v>21</v>
      </c>
      <c r="F101" s="156" t="s">
        <v>806</v>
      </c>
      <c r="H101" s="157">
        <v>1105</v>
      </c>
      <c r="I101" s="158"/>
      <c r="L101" s="154"/>
      <c r="M101" s="159"/>
      <c r="T101" s="160"/>
      <c r="AT101" s="155" t="s">
        <v>278</v>
      </c>
      <c r="AU101" s="155" t="s">
        <v>87</v>
      </c>
      <c r="AV101" s="12" t="s">
        <v>87</v>
      </c>
      <c r="AW101" s="12" t="s">
        <v>38</v>
      </c>
      <c r="AX101" s="12" t="s">
        <v>77</v>
      </c>
      <c r="AY101" s="155" t="s">
        <v>137</v>
      </c>
    </row>
    <row r="102" spans="2:65" s="12" customFormat="1" ht="11.25">
      <c r="B102" s="154"/>
      <c r="D102" s="140" t="s">
        <v>278</v>
      </c>
      <c r="E102" s="155" t="s">
        <v>21</v>
      </c>
      <c r="F102" s="156" t="s">
        <v>690</v>
      </c>
      <c r="H102" s="157">
        <v>32.299999999999997</v>
      </c>
      <c r="I102" s="158"/>
      <c r="L102" s="154"/>
      <c r="M102" s="159"/>
      <c r="T102" s="160"/>
      <c r="AT102" s="155" t="s">
        <v>278</v>
      </c>
      <c r="AU102" s="155" t="s">
        <v>87</v>
      </c>
      <c r="AV102" s="12" t="s">
        <v>87</v>
      </c>
      <c r="AW102" s="12" t="s">
        <v>38</v>
      </c>
      <c r="AX102" s="12" t="s">
        <v>77</v>
      </c>
      <c r="AY102" s="155" t="s">
        <v>137</v>
      </c>
    </row>
    <row r="103" spans="2:65" s="13" customFormat="1" ht="11.25">
      <c r="B103" s="161"/>
      <c r="D103" s="140" t="s">
        <v>278</v>
      </c>
      <c r="E103" s="162" t="s">
        <v>574</v>
      </c>
      <c r="F103" s="163" t="s">
        <v>280</v>
      </c>
      <c r="H103" s="164">
        <v>2280.3000000000002</v>
      </c>
      <c r="I103" s="165"/>
      <c r="L103" s="161"/>
      <c r="M103" s="166"/>
      <c r="T103" s="167"/>
      <c r="AT103" s="162" t="s">
        <v>278</v>
      </c>
      <c r="AU103" s="162" t="s">
        <v>87</v>
      </c>
      <c r="AV103" s="13" t="s">
        <v>143</v>
      </c>
      <c r="AW103" s="13" t="s">
        <v>38</v>
      </c>
      <c r="AX103" s="13" t="s">
        <v>85</v>
      </c>
      <c r="AY103" s="162" t="s">
        <v>137</v>
      </c>
    </row>
    <row r="104" spans="2:65" s="1" customFormat="1" ht="21.75" customHeight="1">
      <c r="B104" s="33"/>
      <c r="C104" s="145" t="s">
        <v>87</v>
      </c>
      <c r="D104" s="145" t="s">
        <v>153</v>
      </c>
      <c r="E104" s="146" t="s">
        <v>807</v>
      </c>
      <c r="F104" s="147" t="s">
        <v>808</v>
      </c>
      <c r="G104" s="148" t="s">
        <v>196</v>
      </c>
      <c r="H104" s="149">
        <v>2248</v>
      </c>
      <c r="I104" s="150"/>
      <c r="J104" s="151">
        <f>ROUND(I104*H104,2)</f>
        <v>0</v>
      </c>
      <c r="K104" s="147" t="s">
        <v>809</v>
      </c>
      <c r="L104" s="33"/>
      <c r="M104" s="152" t="s">
        <v>21</v>
      </c>
      <c r="N104" s="153" t="s">
        <v>48</v>
      </c>
      <c r="P104" s="136">
        <f>O104*H104</f>
        <v>0</v>
      </c>
      <c r="Q104" s="136">
        <v>0</v>
      </c>
      <c r="R104" s="136">
        <f>Q104*H104</f>
        <v>0</v>
      </c>
      <c r="S104" s="136">
        <v>0.63</v>
      </c>
      <c r="T104" s="137">
        <f>S104*H104</f>
        <v>1416.24</v>
      </c>
      <c r="AR104" s="138" t="s">
        <v>143</v>
      </c>
      <c r="AT104" s="138" t="s">
        <v>153</v>
      </c>
      <c r="AU104" s="138" t="s">
        <v>87</v>
      </c>
      <c r="AY104" s="18" t="s">
        <v>137</v>
      </c>
      <c r="BE104" s="139">
        <f>IF(N104="základní",J104,0)</f>
        <v>0</v>
      </c>
      <c r="BF104" s="139">
        <f>IF(N104="snížená",J104,0)</f>
        <v>0</v>
      </c>
      <c r="BG104" s="139">
        <f>IF(N104="zákl. přenesená",J104,0)</f>
        <v>0</v>
      </c>
      <c r="BH104" s="139">
        <f>IF(N104="sníž. přenesená",J104,0)</f>
        <v>0</v>
      </c>
      <c r="BI104" s="139">
        <f>IF(N104="nulová",J104,0)</f>
        <v>0</v>
      </c>
      <c r="BJ104" s="18" t="s">
        <v>85</v>
      </c>
      <c r="BK104" s="139">
        <f>ROUND(I104*H104,2)</f>
        <v>0</v>
      </c>
      <c r="BL104" s="18" t="s">
        <v>143</v>
      </c>
      <c r="BM104" s="138" t="s">
        <v>810</v>
      </c>
    </row>
    <row r="105" spans="2:65" s="1" customFormat="1" ht="19.5">
      <c r="B105" s="33"/>
      <c r="D105" s="140" t="s">
        <v>144</v>
      </c>
      <c r="F105" s="141" t="s">
        <v>811</v>
      </c>
      <c r="I105" s="142"/>
      <c r="L105" s="33"/>
      <c r="M105" s="143"/>
      <c r="T105" s="54"/>
      <c r="AT105" s="18" t="s">
        <v>144</v>
      </c>
      <c r="AU105" s="18" t="s">
        <v>87</v>
      </c>
    </row>
    <row r="106" spans="2:65" s="1" customFormat="1" ht="11.25">
      <c r="B106" s="33"/>
      <c r="D106" s="183" t="s">
        <v>812</v>
      </c>
      <c r="F106" s="184" t="s">
        <v>813</v>
      </c>
      <c r="I106" s="142"/>
      <c r="L106" s="33"/>
      <c r="M106" s="143"/>
      <c r="T106" s="54"/>
      <c r="AT106" s="18" t="s">
        <v>812</v>
      </c>
      <c r="AU106" s="18" t="s">
        <v>87</v>
      </c>
    </row>
    <row r="107" spans="2:65" s="14" customFormat="1" ht="11.25">
      <c r="B107" s="170"/>
      <c r="D107" s="140" t="s">
        <v>278</v>
      </c>
      <c r="E107" s="171" t="s">
        <v>21</v>
      </c>
      <c r="F107" s="172" t="s">
        <v>814</v>
      </c>
      <c r="H107" s="171" t="s">
        <v>21</v>
      </c>
      <c r="I107" s="173"/>
      <c r="L107" s="170"/>
      <c r="M107" s="174"/>
      <c r="T107" s="175"/>
      <c r="AT107" s="171" t="s">
        <v>278</v>
      </c>
      <c r="AU107" s="171" t="s">
        <v>87</v>
      </c>
      <c r="AV107" s="14" t="s">
        <v>85</v>
      </c>
      <c r="AW107" s="14" t="s">
        <v>38</v>
      </c>
      <c r="AX107" s="14" t="s">
        <v>77</v>
      </c>
      <c r="AY107" s="171" t="s">
        <v>137</v>
      </c>
    </row>
    <row r="108" spans="2:65" s="12" customFormat="1" ht="11.25">
      <c r="B108" s="154"/>
      <c r="D108" s="140" t="s">
        <v>278</v>
      </c>
      <c r="E108" s="155" t="s">
        <v>754</v>
      </c>
      <c r="F108" s="156" t="s">
        <v>815</v>
      </c>
      <c r="H108" s="157">
        <v>1143</v>
      </c>
      <c r="I108" s="158"/>
      <c r="L108" s="154"/>
      <c r="M108" s="159"/>
      <c r="T108" s="160"/>
      <c r="AT108" s="155" t="s">
        <v>278</v>
      </c>
      <c r="AU108" s="155" t="s">
        <v>87</v>
      </c>
      <c r="AV108" s="12" t="s">
        <v>87</v>
      </c>
      <c r="AW108" s="12" t="s">
        <v>38</v>
      </c>
      <c r="AX108" s="12" t="s">
        <v>77</v>
      </c>
      <c r="AY108" s="155" t="s">
        <v>137</v>
      </c>
    </row>
    <row r="109" spans="2:65" s="12" customFormat="1" ht="11.25">
      <c r="B109" s="154"/>
      <c r="D109" s="140" t="s">
        <v>278</v>
      </c>
      <c r="E109" s="155" t="s">
        <v>758</v>
      </c>
      <c r="F109" s="156" t="s">
        <v>816</v>
      </c>
      <c r="H109" s="157">
        <v>1105</v>
      </c>
      <c r="I109" s="158"/>
      <c r="L109" s="154"/>
      <c r="M109" s="159"/>
      <c r="T109" s="160"/>
      <c r="AT109" s="155" t="s">
        <v>278</v>
      </c>
      <c r="AU109" s="155" t="s">
        <v>87</v>
      </c>
      <c r="AV109" s="12" t="s">
        <v>87</v>
      </c>
      <c r="AW109" s="12" t="s">
        <v>38</v>
      </c>
      <c r="AX109" s="12" t="s">
        <v>77</v>
      </c>
      <c r="AY109" s="155" t="s">
        <v>137</v>
      </c>
    </row>
    <row r="110" spans="2:65" s="13" customFormat="1" ht="11.25">
      <c r="B110" s="161"/>
      <c r="D110" s="140" t="s">
        <v>278</v>
      </c>
      <c r="E110" s="162" t="s">
        <v>21</v>
      </c>
      <c r="F110" s="163" t="s">
        <v>280</v>
      </c>
      <c r="H110" s="164">
        <v>2248</v>
      </c>
      <c r="I110" s="165"/>
      <c r="L110" s="161"/>
      <c r="M110" s="166"/>
      <c r="T110" s="167"/>
      <c r="AT110" s="162" t="s">
        <v>278</v>
      </c>
      <c r="AU110" s="162" t="s">
        <v>87</v>
      </c>
      <c r="AV110" s="13" t="s">
        <v>143</v>
      </c>
      <c r="AW110" s="13" t="s">
        <v>38</v>
      </c>
      <c r="AX110" s="13" t="s">
        <v>85</v>
      </c>
      <c r="AY110" s="162" t="s">
        <v>137</v>
      </c>
    </row>
    <row r="111" spans="2:65" s="1" customFormat="1" ht="16.5" customHeight="1">
      <c r="B111" s="33"/>
      <c r="C111" s="145" t="s">
        <v>149</v>
      </c>
      <c r="D111" s="145" t="s">
        <v>153</v>
      </c>
      <c r="E111" s="146" t="s">
        <v>817</v>
      </c>
      <c r="F111" s="147" t="s">
        <v>818</v>
      </c>
      <c r="G111" s="148" t="s">
        <v>196</v>
      </c>
      <c r="H111" s="149">
        <v>32.299999999999997</v>
      </c>
      <c r="I111" s="150"/>
      <c r="J111" s="151">
        <f>ROUND(I111*H111,2)</f>
        <v>0</v>
      </c>
      <c r="K111" s="147" t="s">
        <v>809</v>
      </c>
      <c r="L111" s="33"/>
      <c r="M111" s="152" t="s">
        <v>21</v>
      </c>
      <c r="N111" s="153" t="s">
        <v>48</v>
      </c>
      <c r="P111" s="136">
        <f>O111*H111</f>
        <v>0</v>
      </c>
      <c r="Q111" s="136">
        <v>0</v>
      </c>
      <c r="R111" s="136">
        <f>Q111*H111</f>
        <v>0</v>
      </c>
      <c r="S111" s="136">
        <v>0.35499999999999998</v>
      </c>
      <c r="T111" s="137">
        <f>S111*H111</f>
        <v>11.466499999999998</v>
      </c>
      <c r="AR111" s="138" t="s">
        <v>143</v>
      </c>
      <c r="AT111" s="138" t="s">
        <v>153</v>
      </c>
      <c r="AU111" s="138" t="s">
        <v>87</v>
      </c>
      <c r="AY111" s="18" t="s">
        <v>137</v>
      </c>
      <c r="BE111" s="139">
        <f>IF(N111="základní",J111,0)</f>
        <v>0</v>
      </c>
      <c r="BF111" s="139">
        <f>IF(N111="snížená",J111,0)</f>
        <v>0</v>
      </c>
      <c r="BG111" s="139">
        <f>IF(N111="zákl. přenesená",J111,0)</f>
        <v>0</v>
      </c>
      <c r="BH111" s="139">
        <f>IF(N111="sníž. přenesená",J111,0)</f>
        <v>0</v>
      </c>
      <c r="BI111" s="139">
        <f>IF(N111="nulová",J111,0)</f>
        <v>0</v>
      </c>
      <c r="BJ111" s="18" t="s">
        <v>85</v>
      </c>
      <c r="BK111" s="139">
        <f>ROUND(I111*H111,2)</f>
        <v>0</v>
      </c>
      <c r="BL111" s="18" t="s">
        <v>143</v>
      </c>
      <c r="BM111" s="138" t="s">
        <v>819</v>
      </c>
    </row>
    <row r="112" spans="2:65" s="1" customFormat="1" ht="19.5">
      <c r="B112" s="33"/>
      <c r="D112" s="140" t="s">
        <v>144</v>
      </c>
      <c r="F112" s="141" t="s">
        <v>820</v>
      </c>
      <c r="I112" s="142"/>
      <c r="L112" s="33"/>
      <c r="M112" s="143"/>
      <c r="T112" s="54"/>
      <c r="AT112" s="18" t="s">
        <v>144</v>
      </c>
      <c r="AU112" s="18" t="s">
        <v>87</v>
      </c>
    </row>
    <row r="113" spans="2:65" s="1" customFormat="1" ht="11.25">
      <c r="B113" s="33"/>
      <c r="D113" s="183" t="s">
        <v>812</v>
      </c>
      <c r="F113" s="184" t="s">
        <v>821</v>
      </c>
      <c r="I113" s="142"/>
      <c r="L113" s="33"/>
      <c r="M113" s="143"/>
      <c r="T113" s="54"/>
      <c r="AT113" s="18" t="s">
        <v>812</v>
      </c>
      <c r="AU113" s="18" t="s">
        <v>87</v>
      </c>
    </row>
    <row r="114" spans="2:65" s="14" customFormat="1" ht="11.25">
      <c r="B114" s="170"/>
      <c r="D114" s="140" t="s">
        <v>278</v>
      </c>
      <c r="E114" s="171" t="s">
        <v>21</v>
      </c>
      <c r="F114" s="172" t="s">
        <v>822</v>
      </c>
      <c r="H114" s="171" t="s">
        <v>21</v>
      </c>
      <c r="I114" s="173"/>
      <c r="L114" s="170"/>
      <c r="M114" s="174"/>
      <c r="T114" s="175"/>
      <c r="AT114" s="171" t="s">
        <v>278</v>
      </c>
      <c r="AU114" s="171" t="s">
        <v>87</v>
      </c>
      <c r="AV114" s="14" t="s">
        <v>85</v>
      </c>
      <c r="AW114" s="14" t="s">
        <v>38</v>
      </c>
      <c r="AX114" s="14" t="s">
        <v>77</v>
      </c>
      <c r="AY114" s="171" t="s">
        <v>137</v>
      </c>
    </row>
    <row r="115" spans="2:65" s="12" customFormat="1" ht="11.25">
      <c r="B115" s="154"/>
      <c r="D115" s="140" t="s">
        <v>278</v>
      </c>
      <c r="E115" s="155" t="s">
        <v>21</v>
      </c>
      <c r="F115" s="156" t="s">
        <v>823</v>
      </c>
      <c r="H115" s="157">
        <v>32.299999999999997</v>
      </c>
      <c r="I115" s="158"/>
      <c r="L115" s="154"/>
      <c r="M115" s="159"/>
      <c r="T115" s="160"/>
      <c r="AT115" s="155" t="s">
        <v>278</v>
      </c>
      <c r="AU115" s="155" t="s">
        <v>87</v>
      </c>
      <c r="AV115" s="12" t="s">
        <v>87</v>
      </c>
      <c r="AW115" s="12" t="s">
        <v>38</v>
      </c>
      <c r="AX115" s="12" t="s">
        <v>77</v>
      </c>
      <c r="AY115" s="155" t="s">
        <v>137</v>
      </c>
    </row>
    <row r="116" spans="2:65" s="13" customFormat="1" ht="11.25">
      <c r="B116" s="161"/>
      <c r="D116" s="140" t="s">
        <v>278</v>
      </c>
      <c r="E116" s="162" t="s">
        <v>690</v>
      </c>
      <c r="F116" s="163" t="s">
        <v>280</v>
      </c>
      <c r="H116" s="164">
        <v>32.299999999999997</v>
      </c>
      <c r="I116" s="165"/>
      <c r="L116" s="161"/>
      <c r="M116" s="166"/>
      <c r="T116" s="167"/>
      <c r="AT116" s="162" t="s">
        <v>278</v>
      </c>
      <c r="AU116" s="162" t="s">
        <v>87</v>
      </c>
      <c r="AV116" s="13" t="s">
        <v>143</v>
      </c>
      <c r="AW116" s="13" t="s">
        <v>38</v>
      </c>
      <c r="AX116" s="13" t="s">
        <v>85</v>
      </c>
      <c r="AY116" s="162" t="s">
        <v>137</v>
      </c>
    </row>
    <row r="117" spans="2:65" s="1" customFormat="1" ht="16.5" customHeight="1">
      <c r="B117" s="33"/>
      <c r="C117" s="145" t="s">
        <v>143</v>
      </c>
      <c r="D117" s="145" t="s">
        <v>153</v>
      </c>
      <c r="E117" s="146" t="s">
        <v>824</v>
      </c>
      <c r="F117" s="147" t="s">
        <v>825</v>
      </c>
      <c r="G117" s="148" t="s">
        <v>156</v>
      </c>
      <c r="H117" s="149">
        <v>2</v>
      </c>
      <c r="I117" s="150"/>
      <c r="J117" s="151">
        <f>ROUND(I117*H117,2)</f>
        <v>0</v>
      </c>
      <c r="K117" s="147" t="s">
        <v>21</v>
      </c>
      <c r="L117" s="33"/>
      <c r="M117" s="152" t="s">
        <v>21</v>
      </c>
      <c r="N117" s="153" t="s">
        <v>48</v>
      </c>
      <c r="P117" s="136">
        <f>O117*H117</f>
        <v>0</v>
      </c>
      <c r="Q117" s="136">
        <v>0</v>
      </c>
      <c r="R117" s="136">
        <f>Q117*H117</f>
        <v>0</v>
      </c>
      <c r="S117" s="136">
        <v>0</v>
      </c>
      <c r="T117" s="137">
        <f>S117*H117</f>
        <v>0</v>
      </c>
      <c r="AR117" s="138" t="s">
        <v>143</v>
      </c>
      <c r="AT117" s="138" t="s">
        <v>153</v>
      </c>
      <c r="AU117" s="138" t="s">
        <v>87</v>
      </c>
      <c r="AY117" s="18" t="s">
        <v>137</v>
      </c>
      <c r="BE117" s="139">
        <f>IF(N117="základní",J117,0)</f>
        <v>0</v>
      </c>
      <c r="BF117" s="139">
        <f>IF(N117="snížená",J117,0)</f>
        <v>0</v>
      </c>
      <c r="BG117" s="139">
        <f>IF(N117="zákl. přenesená",J117,0)</f>
        <v>0</v>
      </c>
      <c r="BH117" s="139">
        <f>IF(N117="sníž. přenesená",J117,0)</f>
        <v>0</v>
      </c>
      <c r="BI117" s="139">
        <f>IF(N117="nulová",J117,0)</f>
        <v>0</v>
      </c>
      <c r="BJ117" s="18" t="s">
        <v>85</v>
      </c>
      <c r="BK117" s="139">
        <f>ROUND(I117*H117,2)</f>
        <v>0</v>
      </c>
      <c r="BL117" s="18" t="s">
        <v>143</v>
      </c>
      <c r="BM117" s="138" t="s">
        <v>826</v>
      </c>
    </row>
    <row r="118" spans="2:65" s="1" customFormat="1" ht="11.25">
      <c r="B118" s="33"/>
      <c r="D118" s="140" t="s">
        <v>144</v>
      </c>
      <c r="F118" s="141" t="s">
        <v>825</v>
      </c>
      <c r="I118" s="142"/>
      <c r="L118" s="33"/>
      <c r="M118" s="143"/>
      <c r="T118" s="54"/>
      <c r="AT118" s="18" t="s">
        <v>144</v>
      </c>
      <c r="AU118" s="18" t="s">
        <v>87</v>
      </c>
    </row>
    <row r="119" spans="2:65" s="1" customFormat="1" ht="16.5" customHeight="1">
      <c r="B119" s="33"/>
      <c r="C119" s="145" t="s">
        <v>157</v>
      </c>
      <c r="D119" s="145" t="s">
        <v>153</v>
      </c>
      <c r="E119" s="146" t="s">
        <v>827</v>
      </c>
      <c r="F119" s="147" t="s">
        <v>828</v>
      </c>
      <c r="G119" s="148" t="s">
        <v>156</v>
      </c>
      <c r="H119" s="149">
        <v>1</v>
      </c>
      <c r="I119" s="150"/>
      <c r="J119" s="151">
        <f>ROUND(I119*H119,2)</f>
        <v>0</v>
      </c>
      <c r="K119" s="147" t="s">
        <v>21</v>
      </c>
      <c r="L119" s="33"/>
      <c r="M119" s="152" t="s">
        <v>21</v>
      </c>
      <c r="N119" s="153" t="s">
        <v>48</v>
      </c>
      <c r="P119" s="136">
        <f>O119*H119</f>
        <v>0</v>
      </c>
      <c r="Q119" s="136">
        <v>1.2096</v>
      </c>
      <c r="R119" s="136">
        <f>Q119*H119</f>
        <v>1.2096</v>
      </c>
      <c r="S119" s="136">
        <v>0</v>
      </c>
      <c r="T119" s="137">
        <f>S119*H119</f>
        <v>0</v>
      </c>
      <c r="AR119" s="138" t="s">
        <v>143</v>
      </c>
      <c r="AT119" s="138" t="s">
        <v>153</v>
      </c>
      <c r="AU119" s="138" t="s">
        <v>87</v>
      </c>
      <c r="AY119" s="18" t="s">
        <v>137</v>
      </c>
      <c r="BE119" s="139">
        <f>IF(N119="základní",J119,0)</f>
        <v>0</v>
      </c>
      <c r="BF119" s="139">
        <f>IF(N119="snížená",J119,0)</f>
        <v>0</v>
      </c>
      <c r="BG119" s="139">
        <f>IF(N119="zákl. přenesená",J119,0)</f>
        <v>0</v>
      </c>
      <c r="BH119" s="139">
        <f>IF(N119="sníž. přenesená",J119,0)</f>
        <v>0</v>
      </c>
      <c r="BI119" s="139">
        <f>IF(N119="nulová",J119,0)</f>
        <v>0</v>
      </c>
      <c r="BJ119" s="18" t="s">
        <v>85</v>
      </c>
      <c r="BK119" s="139">
        <f>ROUND(I119*H119,2)</f>
        <v>0</v>
      </c>
      <c r="BL119" s="18" t="s">
        <v>143</v>
      </c>
      <c r="BM119" s="138" t="s">
        <v>829</v>
      </c>
    </row>
    <row r="120" spans="2:65" s="1" customFormat="1" ht="11.25">
      <c r="B120" s="33"/>
      <c r="D120" s="140" t="s">
        <v>144</v>
      </c>
      <c r="F120" s="141" t="s">
        <v>828</v>
      </c>
      <c r="I120" s="142"/>
      <c r="L120" s="33"/>
      <c r="M120" s="143"/>
      <c r="T120" s="54"/>
      <c r="AT120" s="18" t="s">
        <v>144</v>
      </c>
      <c r="AU120" s="18" t="s">
        <v>87</v>
      </c>
    </row>
    <row r="121" spans="2:65" s="1" customFormat="1" ht="19.5">
      <c r="B121" s="33"/>
      <c r="D121" s="140" t="s">
        <v>145</v>
      </c>
      <c r="F121" s="144" t="s">
        <v>830</v>
      </c>
      <c r="I121" s="142"/>
      <c r="L121" s="33"/>
      <c r="M121" s="143"/>
      <c r="T121" s="54"/>
      <c r="AT121" s="18" t="s">
        <v>145</v>
      </c>
      <c r="AU121" s="18" t="s">
        <v>87</v>
      </c>
    </row>
    <row r="122" spans="2:65" s="1" customFormat="1" ht="16.5" customHeight="1">
      <c r="B122" s="33"/>
      <c r="C122" s="145" t="s">
        <v>152</v>
      </c>
      <c r="D122" s="145" t="s">
        <v>153</v>
      </c>
      <c r="E122" s="146" t="s">
        <v>831</v>
      </c>
      <c r="F122" s="147" t="s">
        <v>832</v>
      </c>
      <c r="G122" s="148" t="s">
        <v>156</v>
      </c>
      <c r="H122" s="149">
        <v>1</v>
      </c>
      <c r="I122" s="150"/>
      <c r="J122" s="151">
        <f>ROUND(I122*H122,2)</f>
        <v>0</v>
      </c>
      <c r="K122" s="147" t="s">
        <v>21</v>
      </c>
      <c r="L122" s="33"/>
      <c r="M122" s="152" t="s">
        <v>21</v>
      </c>
      <c r="N122" s="153" t="s">
        <v>48</v>
      </c>
      <c r="P122" s="136">
        <f>O122*H122</f>
        <v>0</v>
      </c>
      <c r="Q122" s="136">
        <v>0.51839999999999997</v>
      </c>
      <c r="R122" s="136">
        <f>Q122*H122</f>
        <v>0.51839999999999997</v>
      </c>
      <c r="S122" s="136">
        <v>0</v>
      </c>
      <c r="T122" s="137">
        <f>S122*H122</f>
        <v>0</v>
      </c>
      <c r="AR122" s="138" t="s">
        <v>143</v>
      </c>
      <c r="AT122" s="138" t="s">
        <v>153</v>
      </c>
      <c r="AU122" s="138" t="s">
        <v>87</v>
      </c>
      <c r="AY122" s="18" t="s">
        <v>137</v>
      </c>
      <c r="BE122" s="139">
        <f>IF(N122="základní",J122,0)</f>
        <v>0</v>
      </c>
      <c r="BF122" s="139">
        <f>IF(N122="snížená",J122,0)</f>
        <v>0</v>
      </c>
      <c r="BG122" s="139">
        <f>IF(N122="zákl. přenesená",J122,0)</f>
        <v>0</v>
      </c>
      <c r="BH122" s="139">
        <f>IF(N122="sníž. přenesená",J122,0)</f>
        <v>0</v>
      </c>
      <c r="BI122" s="139">
        <f>IF(N122="nulová",J122,0)</f>
        <v>0</v>
      </c>
      <c r="BJ122" s="18" t="s">
        <v>85</v>
      </c>
      <c r="BK122" s="139">
        <f>ROUND(I122*H122,2)</f>
        <v>0</v>
      </c>
      <c r="BL122" s="18" t="s">
        <v>143</v>
      </c>
      <c r="BM122" s="138" t="s">
        <v>833</v>
      </c>
    </row>
    <row r="123" spans="2:65" s="1" customFormat="1" ht="11.25">
      <c r="B123" s="33"/>
      <c r="D123" s="140" t="s">
        <v>144</v>
      </c>
      <c r="F123" s="141" t="s">
        <v>832</v>
      </c>
      <c r="I123" s="142"/>
      <c r="L123" s="33"/>
      <c r="M123" s="143"/>
      <c r="T123" s="54"/>
      <c r="AT123" s="18" t="s">
        <v>144</v>
      </c>
      <c r="AU123" s="18" t="s">
        <v>87</v>
      </c>
    </row>
    <row r="124" spans="2:65" s="1" customFormat="1" ht="19.5">
      <c r="B124" s="33"/>
      <c r="D124" s="140" t="s">
        <v>145</v>
      </c>
      <c r="F124" s="144" t="s">
        <v>834</v>
      </c>
      <c r="I124" s="142"/>
      <c r="L124" s="33"/>
      <c r="M124" s="143"/>
      <c r="T124" s="54"/>
      <c r="AT124" s="18" t="s">
        <v>145</v>
      </c>
      <c r="AU124" s="18" t="s">
        <v>87</v>
      </c>
    </row>
    <row r="125" spans="2:65" s="1" customFormat="1" ht="16.5" customHeight="1">
      <c r="B125" s="33"/>
      <c r="C125" s="145" t="s">
        <v>165</v>
      </c>
      <c r="D125" s="145" t="s">
        <v>153</v>
      </c>
      <c r="E125" s="146" t="s">
        <v>835</v>
      </c>
      <c r="F125" s="147" t="s">
        <v>836</v>
      </c>
      <c r="G125" s="148" t="s">
        <v>156</v>
      </c>
      <c r="H125" s="149">
        <v>2</v>
      </c>
      <c r="I125" s="150"/>
      <c r="J125" s="151">
        <f>ROUND(I125*H125,2)</f>
        <v>0</v>
      </c>
      <c r="K125" s="147" t="s">
        <v>21</v>
      </c>
      <c r="L125" s="33"/>
      <c r="M125" s="152" t="s">
        <v>21</v>
      </c>
      <c r="N125" s="153" t="s">
        <v>48</v>
      </c>
      <c r="P125" s="136">
        <f>O125*H125</f>
        <v>0</v>
      </c>
      <c r="Q125" s="136">
        <v>0</v>
      </c>
      <c r="R125" s="136">
        <f>Q125*H125</f>
        <v>0</v>
      </c>
      <c r="S125" s="136">
        <v>0</v>
      </c>
      <c r="T125" s="137">
        <f>S125*H125</f>
        <v>0</v>
      </c>
      <c r="AR125" s="138" t="s">
        <v>143</v>
      </c>
      <c r="AT125" s="138" t="s">
        <v>153</v>
      </c>
      <c r="AU125" s="138" t="s">
        <v>87</v>
      </c>
      <c r="AY125" s="18" t="s">
        <v>137</v>
      </c>
      <c r="BE125" s="139">
        <f>IF(N125="základní",J125,0)</f>
        <v>0</v>
      </c>
      <c r="BF125" s="139">
        <f>IF(N125="snížená",J125,0)</f>
        <v>0</v>
      </c>
      <c r="BG125" s="139">
        <f>IF(N125="zákl. přenesená",J125,0)</f>
        <v>0</v>
      </c>
      <c r="BH125" s="139">
        <f>IF(N125="sníž. přenesená",J125,0)</f>
        <v>0</v>
      </c>
      <c r="BI125" s="139">
        <f>IF(N125="nulová",J125,0)</f>
        <v>0</v>
      </c>
      <c r="BJ125" s="18" t="s">
        <v>85</v>
      </c>
      <c r="BK125" s="139">
        <f>ROUND(I125*H125,2)</f>
        <v>0</v>
      </c>
      <c r="BL125" s="18" t="s">
        <v>143</v>
      </c>
      <c r="BM125" s="138" t="s">
        <v>837</v>
      </c>
    </row>
    <row r="126" spans="2:65" s="1" customFormat="1" ht="11.25">
      <c r="B126" s="33"/>
      <c r="D126" s="140" t="s">
        <v>144</v>
      </c>
      <c r="F126" s="141" t="s">
        <v>838</v>
      </c>
      <c r="I126" s="142"/>
      <c r="L126" s="33"/>
      <c r="M126" s="143"/>
      <c r="T126" s="54"/>
      <c r="AT126" s="18" t="s">
        <v>144</v>
      </c>
      <c r="AU126" s="18" t="s">
        <v>87</v>
      </c>
    </row>
    <row r="127" spans="2:65" s="1" customFormat="1" ht="16.5" customHeight="1">
      <c r="B127" s="33"/>
      <c r="C127" s="145" t="s">
        <v>142</v>
      </c>
      <c r="D127" s="145" t="s">
        <v>153</v>
      </c>
      <c r="E127" s="146" t="s">
        <v>839</v>
      </c>
      <c r="F127" s="147" t="s">
        <v>840</v>
      </c>
      <c r="G127" s="148" t="s">
        <v>156</v>
      </c>
      <c r="H127" s="149">
        <v>2</v>
      </c>
      <c r="I127" s="150"/>
      <c r="J127" s="151">
        <f>ROUND(I127*H127,2)</f>
        <v>0</v>
      </c>
      <c r="K127" s="147" t="s">
        <v>21</v>
      </c>
      <c r="L127" s="33"/>
      <c r="M127" s="152" t="s">
        <v>21</v>
      </c>
      <c r="N127" s="153" t="s">
        <v>48</v>
      </c>
      <c r="P127" s="136">
        <f>O127*H127</f>
        <v>0</v>
      </c>
      <c r="Q127" s="136">
        <v>0</v>
      </c>
      <c r="R127" s="136">
        <f>Q127*H127</f>
        <v>0</v>
      </c>
      <c r="S127" s="136">
        <v>0</v>
      </c>
      <c r="T127" s="137">
        <f>S127*H127</f>
        <v>0</v>
      </c>
      <c r="AR127" s="138" t="s">
        <v>143</v>
      </c>
      <c r="AT127" s="138" t="s">
        <v>153</v>
      </c>
      <c r="AU127" s="138" t="s">
        <v>87</v>
      </c>
      <c r="AY127" s="18" t="s">
        <v>137</v>
      </c>
      <c r="BE127" s="139">
        <f>IF(N127="základní",J127,0)</f>
        <v>0</v>
      </c>
      <c r="BF127" s="139">
        <f>IF(N127="snížená",J127,0)</f>
        <v>0</v>
      </c>
      <c r="BG127" s="139">
        <f>IF(N127="zákl. přenesená",J127,0)</f>
        <v>0</v>
      </c>
      <c r="BH127" s="139">
        <f>IF(N127="sníž. přenesená",J127,0)</f>
        <v>0</v>
      </c>
      <c r="BI127" s="139">
        <f>IF(N127="nulová",J127,0)</f>
        <v>0</v>
      </c>
      <c r="BJ127" s="18" t="s">
        <v>85</v>
      </c>
      <c r="BK127" s="139">
        <f>ROUND(I127*H127,2)</f>
        <v>0</v>
      </c>
      <c r="BL127" s="18" t="s">
        <v>143</v>
      </c>
      <c r="BM127" s="138" t="s">
        <v>841</v>
      </c>
    </row>
    <row r="128" spans="2:65" s="1" customFormat="1" ht="11.25">
      <c r="B128" s="33"/>
      <c r="D128" s="140" t="s">
        <v>144</v>
      </c>
      <c r="F128" s="141" t="s">
        <v>840</v>
      </c>
      <c r="I128" s="142"/>
      <c r="L128" s="33"/>
      <c r="M128" s="143"/>
      <c r="T128" s="54"/>
      <c r="AT128" s="18" t="s">
        <v>144</v>
      </c>
      <c r="AU128" s="18" t="s">
        <v>87</v>
      </c>
    </row>
    <row r="129" spans="2:65" s="1" customFormat="1" ht="16.5" customHeight="1">
      <c r="B129" s="33"/>
      <c r="C129" s="145" t="s">
        <v>172</v>
      </c>
      <c r="D129" s="145" t="s">
        <v>153</v>
      </c>
      <c r="E129" s="146" t="s">
        <v>842</v>
      </c>
      <c r="F129" s="147" t="s">
        <v>843</v>
      </c>
      <c r="G129" s="148" t="s">
        <v>196</v>
      </c>
      <c r="H129" s="149">
        <v>2093.152</v>
      </c>
      <c r="I129" s="150"/>
      <c r="J129" s="151">
        <f>ROUND(I129*H129,2)</f>
        <v>0</v>
      </c>
      <c r="K129" s="147" t="s">
        <v>809</v>
      </c>
      <c r="L129" s="33"/>
      <c r="M129" s="152" t="s">
        <v>21</v>
      </c>
      <c r="N129" s="153" t="s">
        <v>48</v>
      </c>
      <c r="P129" s="136">
        <f>O129*H129</f>
        <v>0</v>
      </c>
      <c r="Q129" s="136">
        <v>0</v>
      </c>
      <c r="R129" s="136">
        <f>Q129*H129</f>
        <v>0</v>
      </c>
      <c r="S129" s="136">
        <v>0</v>
      </c>
      <c r="T129" s="137">
        <f>S129*H129</f>
        <v>0</v>
      </c>
      <c r="AR129" s="138" t="s">
        <v>143</v>
      </c>
      <c r="AT129" s="138" t="s">
        <v>153</v>
      </c>
      <c r="AU129" s="138" t="s">
        <v>87</v>
      </c>
      <c r="AY129" s="18" t="s">
        <v>137</v>
      </c>
      <c r="BE129" s="139">
        <f>IF(N129="základní",J129,0)</f>
        <v>0</v>
      </c>
      <c r="BF129" s="139">
        <f>IF(N129="snížená",J129,0)</f>
        <v>0</v>
      </c>
      <c r="BG129" s="139">
        <f>IF(N129="zákl. přenesená",J129,0)</f>
        <v>0</v>
      </c>
      <c r="BH129" s="139">
        <f>IF(N129="sníž. přenesená",J129,0)</f>
        <v>0</v>
      </c>
      <c r="BI129" s="139">
        <f>IF(N129="nulová",J129,0)</f>
        <v>0</v>
      </c>
      <c r="BJ129" s="18" t="s">
        <v>85</v>
      </c>
      <c r="BK129" s="139">
        <f>ROUND(I129*H129,2)</f>
        <v>0</v>
      </c>
      <c r="BL129" s="18" t="s">
        <v>143</v>
      </c>
      <c r="BM129" s="138" t="s">
        <v>844</v>
      </c>
    </row>
    <row r="130" spans="2:65" s="1" customFormat="1" ht="11.25">
      <c r="B130" s="33"/>
      <c r="D130" s="140" t="s">
        <v>144</v>
      </c>
      <c r="F130" s="141" t="s">
        <v>845</v>
      </c>
      <c r="I130" s="142"/>
      <c r="L130" s="33"/>
      <c r="M130" s="143"/>
      <c r="T130" s="54"/>
      <c r="AT130" s="18" t="s">
        <v>144</v>
      </c>
      <c r="AU130" s="18" t="s">
        <v>87</v>
      </c>
    </row>
    <row r="131" spans="2:65" s="1" customFormat="1" ht="11.25">
      <c r="B131" s="33"/>
      <c r="D131" s="183" t="s">
        <v>812</v>
      </c>
      <c r="F131" s="184" t="s">
        <v>846</v>
      </c>
      <c r="I131" s="142"/>
      <c r="L131" s="33"/>
      <c r="M131" s="143"/>
      <c r="T131" s="54"/>
      <c r="AT131" s="18" t="s">
        <v>812</v>
      </c>
      <c r="AU131" s="18" t="s">
        <v>87</v>
      </c>
    </row>
    <row r="132" spans="2:65" s="14" customFormat="1" ht="11.25">
      <c r="B132" s="170"/>
      <c r="D132" s="140" t="s">
        <v>278</v>
      </c>
      <c r="E132" s="171" t="s">
        <v>21</v>
      </c>
      <c r="F132" s="172" t="s">
        <v>847</v>
      </c>
      <c r="H132" s="171" t="s">
        <v>21</v>
      </c>
      <c r="I132" s="173"/>
      <c r="L132" s="170"/>
      <c r="M132" s="174"/>
      <c r="T132" s="175"/>
      <c r="AT132" s="171" t="s">
        <v>278</v>
      </c>
      <c r="AU132" s="171" t="s">
        <v>87</v>
      </c>
      <c r="AV132" s="14" t="s">
        <v>85</v>
      </c>
      <c r="AW132" s="14" t="s">
        <v>38</v>
      </c>
      <c r="AX132" s="14" t="s">
        <v>77</v>
      </c>
      <c r="AY132" s="171" t="s">
        <v>137</v>
      </c>
    </row>
    <row r="133" spans="2:65" s="14" customFormat="1" ht="11.25">
      <c r="B133" s="170"/>
      <c r="D133" s="140" t="s">
        <v>278</v>
      </c>
      <c r="E133" s="171" t="s">
        <v>21</v>
      </c>
      <c r="F133" s="172" t="s">
        <v>848</v>
      </c>
      <c r="H133" s="171" t="s">
        <v>21</v>
      </c>
      <c r="I133" s="173"/>
      <c r="L133" s="170"/>
      <c r="M133" s="174"/>
      <c r="T133" s="175"/>
      <c r="AT133" s="171" t="s">
        <v>278</v>
      </c>
      <c r="AU133" s="171" t="s">
        <v>87</v>
      </c>
      <c r="AV133" s="14" t="s">
        <v>85</v>
      </c>
      <c r="AW133" s="14" t="s">
        <v>38</v>
      </c>
      <c r="AX133" s="14" t="s">
        <v>77</v>
      </c>
      <c r="AY133" s="171" t="s">
        <v>137</v>
      </c>
    </row>
    <row r="134" spans="2:65" s="12" customFormat="1" ht="11.25">
      <c r="B134" s="154"/>
      <c r="D134" s="140" t="s">
        <v>278</v>
      </c>
      <c r="E134" s="155" t="s">
        <v>21</v>
      </c>
      <c r="F134" s="156" t="s">
        <v>849</v>
      </c>
      <c r="H134" s="157">
        <v>41.033999999999999</v>
      </c>
      <c r="I134" s="158"/>
      <c r="L134" s="154"/>
      <c r="M134" s="159"/>
      <c r="T134" s="160"/>
      <c r="AT134" s="155" t="s">
        <v>278</v>
      </c>
      <c r="AU134" s="155" t="s">
        <v>87</v>
      </c>
      <c r="AV134" s="12" t="s">
        <v>87</v>
      </c>
      <c r="AW134" s="12" t="s">
        <v>38</v>
      </c>
      <c r="AX134" s="12" t="s">
        <v>77</v>
      </c>
      <c r="AY134" s="155" t="s">
        <v>137</v>
      </c>
    </row>
    <row r="135" spans="2:65" s="12" customFormat="1" ht="11.25">
      <c r="B135" s="154"/>
      <c r="D135" s="140" t="s">
        <v>278</v>
      </c>
      <c r="E135" s="155" t="s">
        <v>21</v>
      </c>
      <c r="F135" s="156" t="s">
        <v>850</v>
      </c>
      <c r="H135" s="157">
        <v>1571.5</v>
      </c>
      <c r="I135" s="158"/>
      <c r="L135" s="154"/>
      <c r="M135" s="159"/>
      <c r="T135" s="160"/>
      <c r="AT135" s="155" t="s">
        <v>278</v>
      </c>
      <c r="AU135" s="155" t="s">
        <v>87</v>
      </c>
      <c r="AV135" s="12" t="s">
        <v>87</v>
      </c>
      <c r="AW135" s="12" t="s">
        <v>38</v>
      </c>
      <c r="AX135" s="12" t="s">
        <v>77</v>
      </c>
      <c r="AY135" s="155" t="s">
        <v>137</v>
      </c>
    </row>
    <row r="136" spans="2:65" s="15" customFormat="1" ht="11.25">
      <c r="B136" s="185"/>
      <c r="D136" s="140" t="s">
        <v>278</v>
      </c>
      <c r="E136" s="186" t="s">
        <v>605</v>
      </c>
      <c r="F136" s="187" t="s">
        <v>851</v>
      </c>
      <c r="H136" s="188">
        <v>1612.5340000000001</v>
      </c>
      <c r="I136" s="189"/>
      <c r="L136" s="185"/>
      <c r="M136" s="190"/>
      <c r="T136" s="191"/>
      <c r="AT136" s="186" t="s">
        <v>278</v>
      </c>
      <c r="AU136" s="186" t="s">
        <v>87</v>
      </c>
      <c r="AV136" s="15" t="s">
        <v>149</v>
      </c>
      <c r="AW136" s="15" t="s">
        <v>38</v>
      </c>
      <c r="AX136" s="15" t="s">
        <v>77</v>
      </c>
      <c r="AY136" s="186" t="s">
        <v>137</v>
      </c>
    </row>
    <row r="137" spans="2:65" s="14" customFormat="1" ht="11.25">
      <c r="B137" s="170"/>
      <c r="D137" s="140" t="s">
        <v>278</v>
      </c>
      <c r="E137" s="171" t="s">
        <v>21</v>
      </c>
      <c r="F137" s="172" t="s">
        <v>852</v>
      </c>
      <c r="H137" s="171" t="s">
        <v>21</v>
      </c>
      <c r="I137" s="173"/>
      <c r="L137" s="170"/>
      <c r="M137" s="174"/>
      <c r="T137" s="175"/>
      <c r="AT137" s="171" t="s">
        <v>278</v>
      </c>
      <c r="AU137" s="171" t="s">
        <v>87</v>
      </c>
      <c r="AV137" s="14" t="s">
        <v>85</v>
      </c>
      <c r="AW137" s="14" t="s">
        <v>38</v>
      </c>
      <c r="AX137" s="14" t="s">
        <v>77</v>
      </c>
      <c r="AY137" s="171" t="s">
        <v>137</v>
      </c>
    </row>
    <row r="138" spans="2:65" s="12" customFormat="1" ht="11.25">
      <c r="B138" s="154"/>
      <c r="D138" s="140" t="s">
        <v>278</v>
      </c>
      <c r="E138" s="155" t="s">
        <v>21</v>
      </c>
      <c r="F138" s="156" t="s">
        <v>853</v>
      </c>
      <c r="H138" s="157">
        <v>94.68</v>
      </c>
      <c r="I138" s="158"/>
      <c r="L138" s="154"/>
      <c r="M138" s="159"/>
      <c r="T138" s="160"/>
      <c r="AT138" s="155" t="s">
        <v>278</v>
      </c>
      <c r="AU138" s="155" t="s">
        <v>87</v>
      </c>
      <c r="AV138" s="12" t="s">
        <v>87</v>
      </c>
      <c r="AW138" s="12" t="s">
        <v>38</v>
      </c>
      <c r="AX138" s="12" t="s">
        <v>77</v>
      </c>
      <c r="AY138" s="155" t="s">
        <v>137</v>
      </c>
    </row>
    <row r="139" spans="2:65" s="12" customFormat="1" ht="11.25">
      <c r="B139" s="154"/>
      <c r="D139" s="140" t="s">
        <v>278</v>
      </c>
      <c r="E139" s="155" t="s">
        <v>21</v>
      </c>
      <c r="F139" s="156" t="s">
        <v>854</v>
      </c>
      <c r="H139" s="157">
        <v>385.93799999999999</v>
      </c>
      <c r="I139" s="158"/>
      <c r="L139" s="154"/>
      <c r="M139" s="159"/>
      <c r="T139" s="160"/>
      <c r="AT139" s="155" t="s">
        <v>278</v>
      </c>
      <c r="AU139" s="155" t="s">
        <v>87</v>
      </c>
      <c r="AV139" s="12" t="s">
        <v>87</v>
      </c>
      <c r="AW139" s="12" t="s">
        <v>38</v>
      </c>
      <c r="AX139" s="12" t="s">
        <v>77</v>
      </c>
      <c r="AY139" s="155" t="s">
        <v>137</v>
      </c>
    </row>
    <row r="140" spans="2:65" s="15" customFormat="1" ht="11.25">
      <c r="B140" s="185"/>
      <c r="D140" s="140" t="s">
        <v>278</v>
      </c>
      <c r="E140" s="186" t="s">
        <v>608</v>
      </c>
      <c r="F140" s="187" t="s">
        <v>851</v>
      </c>
      <c r="H140" s="188">
        <v>480.61799999999999</v>
      </c>
      <c r="I140" s="189"/>
      <c r="L140" s="185"/>
      <c r="M140" s="190"/>
      <c r="T140" s="191"/>
      <c r="AT140" s="186" t="s">
        <v>278</v>
      </c>
      <c r="AU140" s="186" t="s">
        <v>87</v>
      </c>
      <c r="AV140" s="15" t="s">
        <v>149</v>
      </c>
      <c r="AW140" s="15" t="s">
        <v>38</v>
      </c>
      <c r="AX140" s="15" t="s">
        <v>77</v>
      </c>
      <c r="AY140" s="186" t="s">
        <v>137</v>
      </c>
    </row>
    <row r="141" spans="2:65" s="13" customFormat="1" ht="11.25">
      <c r="B141" s="161"/>
      <c r="D141" s="140" t="s">
        <v>278</v>
      </c>
      <c r="E141" s="162" t="s">
        <v>602</v>
      </c>
      <c r="F141" s="163" t="s">
        <v>280</v>
      </c>
      <c r="H141" s="164">
        <v>2093.152</v>
      </c>
      <c r="I141" s="165"/>
      <c r="L141" s="161"/>
      <c r="M141" s="166"/>
      <c r="T141" s="167"/>
      <c r="AT141" s="162" t="s">
        <v>278</v>
      </c>
      <c r="AU141" s="162" t="s">
        <v>87</v>
      </c>
      <c r="AV141" s="13" t="s">
        <v>143</v>
      </c>
      <c r="AW141" s="13" t="s">
        <v>38</v>
      </c>
      <c r="AX141" s="13" t="s">
        <v>85</v>
      </c>
      <c r="AY141" s="162" t="s">
        <v>137</v>
      </c>
    </row>
    <row r="142" spans="2:65" s="1" customFormat="1" ht="16.5" customHeight="1">
      <c r="B142" s="33"/>
      <c r="C142" s="145" t="s">
        <v>160</v>
      </c>
      <c r="D142" s="145" t="s">
        <v>153</v>
      </c>
      <c r="E142" s="146" t="s">
        <v>855</v>
      </c>
      <c r="F142" s="147" t="s">
        <v>856</v>
      </c>
      <c r="G142" s="148" t="s">
        <v>569</v>
      </c>
      <c r="H142" s="149">
        <v>1395.943</v>
      </c>
      <c r="I142" s="150"/>
      <c r="J142" s="151">
        <f>ROUND(I142*H142,2)</f>
        <v>0</v>
      </c>
      <c r="K142" s="147" t="s">
        <v>809</v>
      </c>
      <c r="L142" s="33"/>
      <c r="M142" s="152" t="s">
        <v>21</v>
      </c>
      <c r="N142" s="153" t="s">
        <v>48</v>
      </c>
      <c r="P142" s="136">
        <f>O142*H142</f>
        <v>0</v>
      </c>
      <c r="Q142" s="136">
        <v>0</v>
      </c>
      <c r="R142" s="136">
        <f>Q142*H142</f>
        <v>0</v>
      </c>
      <c r="S142" s="136">
        <v>0</v>
      </c>
      <c r="T142" s="137">
        <f>S142*H142</f>
        <v>0</v>
      </c>
      <c r="AR142" s="138" t="s">
        <v>143</v>
      </c>
      <c r="AT142" s="138" t="s">
        <v>153</v>
      </c>
      <c r="AU142" s="138" t="s">
        <v>87</v>
      </c>
      <c r="AY142" s="18" t="s">
        <v>137</v>
      </c>
      <c r="BE142" s="139">
        <f>IF(N142="základní",J142,0)</f>
        <v>0</v>
      </c>
      <c r="BF142" s="139">
        <f>IF(N142="snížená",J142,0)</f>
        <v>0</v>
      </c>
      <c r="BG142" s="139">
        <f>IF(N142="zákl. přenesená",J142,0)</f>
        <v>0</v>
      </c>
      <c r="BH142" s="139">
        <f>IF(N142="sníž. přenesená",J142,0)</f>
        <v>0</v>
      </c>
      <c r="BI142" s="139">
        <f>IF(N142="nulová",J142,0)</f>
        <v>0</v>
      </c>
      <c r="BJ142" s="18" t="s">
        <v>85</v>
      </c>
      <c r="BK142" s="139">
        <f>ROUND(I142*H142,2)</f>
        <v>0</v>
      </c>
      <c r="BL142" s="18" t="s">
        <v>143</v>
      </c>
      <c r="BM142" s="138" t="s">
        <v>857</v>
      </c>
    </row>
    <row r="143" spans="2:65" s="1" customFormat="1" ht="19.5">
      <c r="B143" s="33"/>
      <c r="D143" s="140" t="s">
        <v>144</v>
      </c>
      <c r="F143" s="141" t="s">
        <v>858</v>
      </c>
      <c r="I143" s="142"/>
      <c r="L143" s="33"/>
      <c r="M143" s="143"/>
      <c r="T143" s="54"/>
      <c r="AT143" s="18" t="s">
        <v>144</v>
      </c>
      <c r="AU143" s="18" t="s">
        <v>87</v>
      </c>
    </row>
    <row r="144" spans="2:65" s="1" customFormat="1" ht="11.25">
      <c r="B144" s="33"/>
      <c r="D144" s="183" t="s">
        <v>812</v>
      </c>
      <c r="F144" s="184" t="s">
        <v>859</v>
      </c>
      <c r="I144" s="142"/>
      <c r="L144" s="33"/>
      <c r="M144" s="143"/>
      <c r="T144" s="54"/>
      <c r="AT144" s="18" t="s">
        <v>812</v>
      </c>
      <c r="AU144" s="18" t="s">
        <v>87</v>
      </c>
    </row>
    <row r="145" spans="2:65" s="14" customFormat="1" ht="11.25">
      <c r="B145" s="170"/>
      <c r="D145" s="140" t="s">
        <v>278</v>
      </c>
      <c r="E145" s="171" t="s">
        <v>21</v>
      </c>
      <c r="F145" s="172" t="s">
        <v>860</v>
      </c>
      <c r="H145" s="171" t="s">
        <v>21</v>
      </c>
      <c r="I145" s="173"/>
      <c r="L145" s="170"/>
      <c r="M145" s="174"/>
      <c r="T145" s="175"/>
      <c r="AT145" s="171" t="s">
        <v>278</v>
      </c>
      <c r="AU145" s="171" t="s">
        <v>87</v>
      </c>
      <c r="AV145" s="14" t="s">
        <v>85</v>
      </c>
      <c r="AW145" s="14" t="s">
        <v>38</v>
      </c>
      <c r="AX145" s="14" t="s">
        <v>77</v>
      </c>
      <c r="AY145" s="171" t="s">
        <v>137</v>
      </c>
    </row>
    <row r="146" spans="2:65" s="14" customFormat="1" ht="11.25">
      <c r="B146" s="170"/>
      <c r="D146" s="140" t="s">
        <v>278</v>
      </c>
      <c r="E146" s="171" t="s">
        <v>21</v>
      </c>
      <c r="F146" s="172" t="s">
        <v>861</v>
      </c>
      <c r="H146" s="171" t="s">
        <v>21</v>
      </c>
      <c r="I146" s="173"/>
      <c r="L146" s="170"/>
      <c r="M146" s="174"/>
      <c r="T146" s="175"/>
      <c r="AT146" s="171" t="s">
        <v>278</v>
      </c>
      <c r="AU146" s="171" t="s">
        <v>87</v>
      </c>
      <c r="AV146" s="14" t="s">
        <v>85</v>
      </c>
      <c r="AW146" s="14" t="s">
        <v>38</v>
      </c>
      <c r="AX146" s="14" t="s">
        <v>77</v>
      </c>
      <c r="AY146" s="171" t="s">
        <v>137</v>
      </c>
    </row>
    <row r="147" spans="2:65" s="12" customFormat="1" ht="11.25">
      <c r="B147" s="154"/>
      <c r="D147" s="140" t="s">
        <v>278</v>
      </c>
      <c r="E147" s="155" t="s">
        <v>21</v>
      </c>
      <c r="F147" s="156" t="s">
        <v>862</v>
      </c>
      <c r="H147" s="157">
        <v>27.71</v>
      </c>
      <c r="I147" s="158"/>
      <c r="L147" s="154"/>
      <c r="M147" s="159"/>
      <c r="T147" s="160"/>
      <c r="AT147" s="155" t="s">
        <v>278</v>
      </c>
      <c r="AU147" s="155" t="s">
        <v>87</v>
      </c>
      <c r="AV147" s="12" t="s">
        <v>87</v>
      </c>
      <c r="AW147" s="12" t="s">
        <v>38</v>
      </c>
      <c r="AX147" s="12" t="s">
        <v>77</v>
      </c>
      <c r="AY147" s="155" t="s">
        <v>137</v>
      </c>
    </row>
    <row r="148" spans="2:65" s="12" customFormat="1" ht="11.25">
      <c r="B148" s="154"/>
      <c r="D148" s="140" t="s">
        <v>278</v>
      </c>
      <c r="E148" s="155" t="s">
        <v>21</v>
      </c>
      <c r="F148" s="156" t="s">
        <v>863</v>
      </c>
      <c r="H148" s="157">
        <v>511.22500000000002</v>
      </c>
      <c r="I148" s="158"/>
      <c r="L148" s="154"/>
      <c r="M148" s="159"/>
      <c r="T148" s="160"/>
      <c r="AT148" s="155" t="s">
        <v>278</v>
      </c>
      <c r="AU148" s="155" t="s">
        <v>87</v>
      </c>
      <c r="AV148" s="12" t="s">
        <v>87</v>
      </c>
      <c r="AW148" s="12" t="s">
        <v>38</v>
      </c>
      <c r="AX148" s="12" t="s">
        <v>77</v>
      </c>
      <c r="AY148" s="155" t="s">
        <v>137</v>
      </c>
    </row>
    <row r="149" spans="2:65" s="12" customFormat="1" ht="11.25">
      <c r="B149" s="154"/>
      <c r="D149" s="140" t="s">
        <v>278</v>
      </c>
      <c r="E149" s="155" t="s">
        <v>21</v>
      </c>
      <c r="F149" s="156" t="s">
        <v>864</v>
      </c>
      <c r="H149" s="157">
        <v>96</v>
      </c>
      <c r="I149" s="158"/>
      <c r="L149" s="154"/>
      <c r="M149" s="159"/>
      <c r="T149" s="160"/>
      <c r="AT149" s="155" t="s">
        <v>278</v>
      </c>
      <c r="AU149" s="155" t="s">
        <v>87</v>
      </c>
      <c r="AV149" s="12" t="s">
        <v>87</v>
      </c>
      <c r="AW149" s="12" t="s">
        <v>38</v>
      </c>
      <c r="AX149" s="12" t="s">
        <v>77</v>
      </c>
      <c r="AY149" s="155" t="s">
        <v>137</v>
      </c>
    </row>
    <row r="150" spans="2:65" s="12" customFormat="1" ht="11.25">
      <c r="B150" s="154"/>
      <c r="D150" s="140" t="s">
        <v>278</v>
      </c>
      <c r="E150" s="155" t="s">
        <v>21</v>
      </c>
      <c r="F150" s="156" t="s">
        <v>865</v>
      </c>
      <c r="H150" s="157">
        <v>7.2149999999999999</v>
      </c>
      <c r="I150" s="158"/>
      <c r="L150" s="154"/>
      <c r="M150" s="159"/>
      <c r="T150" s="160"/>
      <c r="AT150" s="155" t="s">
        <v>278</v>
      </c>
      <c r="AU150" s="155" t="s">
        <v>87</v>
      </c>
      <c r="AV150" s="12" t="s">
        <v>87</v>
      </c>
      <c r="AW150" s="12" t="s">
        <v>38</v>
      </c>
      <c r="AX150" s="12" t="s">
        <v>77</v>
      </c>
      <c r="AY150" s="155" t="s">
        <v>137</v>
      </c>
    </row>
    <row r="151" spans="2:65" s="15" customFormat="1" ht="11.25">
      <c r="B151" s="185"/>
      <c r="D151" s="140" t="s">
        <v>278</v>
      </c>
      <c r="E151" s="186" t="s">
        <v>634</v>
      </c>
      <c r="F151" s="187" t="s">
        <v>851</v>
      </c>
      <c r="H151" s="188">
        <v>642.15</v>
      </c>
      <c r="I151" s="189"/>
      <c r="L151" s="185"/>
      <c r="M151" s="190"/>
      <c r="T151" s="191"/>
      <c r="AT151" s="186" t="s">
        <v>278</v>
      </c>
      <c r="AU151" s="186" t="s">
        <v>87</v>
      </c>
      <c r="AV151" s="15" t="s">
        <v>149</v>
      </c>
      <c r="AW151" s="15" t="s">
        <v>38</v>
      </c>
      <c r="AX151" s="15" t="s">
        <v>77</v>
      </c>
      <c r="AY151" s="186" t="s">
        <v>137</v>
      </c>
    </row>
    <row r="152" spans="2:65" s="14" customFormat="1" ht="11.25">
      <c r="B152" s="170"/>
      <c r="D152" s="140" t="s">
        <v>278</v>
      </c>
      <c r="E152" s="171" t="s">
        <v>21</v>
      </c>
      <c r="F152" s="172" t="s">
        <v>866</v>
      </c>
      <c r="H152" s="171" t="s">
        <v>21</v>
      </c>
      <c r="I152" s="173"/>
      <c r="L152" s="170"/>
      <c r="M152" s="174"/>
      <c r="T152" s="175"/>
      <c r="AT152" s="171" t="s">
        <v>278</v>
      </c>
      <c r="AU152" s="171" t="s">
        <v>87</v>
      </c>
      <c r="AV152" s="14" t="s">
        <v>85</v>
      </c>
      <c r="AW152" s="14" t="s">
        <v>38</v>
      </c>
      <c r="AX152" s="14" t="s">
        <v>77</v>
      </c>
      <c r="AY152" s="171" t="s">
        <v>137</v>
      </c>
    </row>
    <row r="153" spans="2:65" s="12" customFormat="1" ht="11.25">
      <c r="B153" s="154"/>
      <c r="D153" s="140" t="s">
        <v>278</v>
      </c>
      <c r="E153" s="155" t="s">
        <v>21</v>
      </c>
      <c r="F153" s="156" t="s">
        <v>867</v>
      </c>
      <c r="H153" s="157">
        <v>485.77499999999998</v>
      </c>
      <c r="I153" s="158"/>
      <c r="L153" s="154"/>
      <c r="M153" s="159"/>
      <c r="T153" s="160"/>
      <c r="AT153" s="155" t="s">
        <v>278</v>
      </c>
      <c r="AU153" s="155" t="s">
        <v>87</v>
      </c>
      <c r="AV153" s="12" t="s">
        <v>87</v>
      </c>
      <c r="AW153" s="12" t="s">
        <v>38</v>
      </c>
      <c r="AX153" s="12" t="s">
        <v>77</v>
      </c>
      <c r="AY153" s="155" t="s">
        <v>137</v>
      </c>
    </row>
    <row r="154" spans="2:65" s="12" customFormat="1" ht="11.25">
      <c r="B154" s="154"/>
      <c r="D154" s="140" t="s">
        <v>278</v>
      </c>
      <c r="E154" s="155" t="s">
        <v>21</v>
      </c>
      <c r="F154" s="156" t="s">
        <v>868</v>
      </c>
      <c r="H154" s="157">
        <v>111.72</v>
      </c>
      <c r="I154" s="158"/>
      <c r="L154" s="154"/>
      <c r="M154" s="159"/>
      <c r="T154" s="160"/>
      <c r="AT154" s="155" t="s">
        <v>278</v>
      </c>
      <c r="AU154" s="155" t="s">
        <v>87</v>
      </c>
      <c r="AV154" s="12" t="s">
        <v>87</v>
      </c>
      <c r="AW154" s="12" t="s">
        <v>38</v>
      </c>
      <c r="AX154" s="12" t="s">
        <v>77</v>
      </c>
      <c r="AY154" s="155" t="s">
        <v>137</v>
      </c>
    </row>
    <row r="155" spans="2:65" s="12" customFormat="1" ht="11.25">
      <c r="B155" s="154"/>
      <c r="D155" s="140" t="s">
        <v>278</v>
      </c>
      <c r="E155" s="155" t="s">
        <v>21</v>
      </c>
      <c r="F155" s="156" t="s">
        <v>869</v>
      </c>
      <c r="H155" s="157">
        <v>43.01</v>
      </c>
      <c r="I155" s="158"/>
      <c r="L155" s="154"/>
      <c r="M155" s="159"/>
      <c r="T155" s="160"/>
      <c r="AT155" s="155" t="s">
        <v>278</v>
      </c>
      <c r="AU155" s="155" t="s">
        <v>87</v>
      </c>
      <c r="AV155" s="12" t="s">
        <v>87</v>
      </c>
      <c r="AW155" s="12" t="s">
        <v>38</v>
      </c>
      <c r="AX155" s="12" t="s">
        <v>77</v>
      </c>
      <c r="AY155" s="155" t="s">
        <v>137</v>
      </c>
    </row>
    <row r="156" spans="2:65" s="12" customFormat="1" ht="11.25">
      <c r="B156" s="154"/>
      <c r="D156" s="140" t="s">
        <v>278</v>
      </c>
      <c r="E156" s="155" t="s">
        <v>21</v>
      </c>
      <c r="F156" s="156" t="s">
        <v>870</v>
      </c>
      <c r="H156" s="157">
        <v>46.287999999999997</v>
      </c>
      <c r="I156" s="158"/>
      <c r="L156" s="154"/>
      <c r="M156" s="159"/>
      <c r="T156" s="160"/>
      <c r="AT156" s="155" t="s">
        <v>278</v>
      </c>
      <c r="AU156" s="155" t="s">
        <v>87</v>
      </c>
      <c r="AV156" s="12" t="s">
        <v>87</v>
      </c>
      <c r="AW156" s="12" t="s">
        <v>38</v>
      </c>
      <c r="AX156" s="12" t="s">
        <v>77</v>
      </c>
      <c r="AY156" s="155" t="s">
        <v>137</v>
      </c>
    </row>
    <row r="157" spans="2:65" s="12" customFormat="1" ht="11.25">
      <c r="B157" s="154"/>
      <c r="D157" s="140" t="s">
        <v>278</v>
      </c>
      <c r="E157" s="155" t="s">
        <v>21</v>
      </c>
      <c r="F157" s="156" t="s">
        <v>871</v>
      </c>
      <c r="H157" s="157">
        <v>67</v>
      </c>
      <c r="I157" s="158"/>
      <c r="L157" s="154"/>
      <c r="M157" s="159"/>
      <c r="T157" s="160"/>
      <c r="AT157" s="155" t="s">
        <v>278</v>
      </c>
      <c r="AU157" s="155" t="s">
        <v>87</v>
      </c>
      <c r="AV157" s="12" t="s">
        <v>87</v>
      </c>
      <c r="AW157" s="12" t="s">
        <v>38</v>
      </c>
      <c r="AX157" s="12" t="s">
        <v>77</v>
      </c>
      <c r="AY157" s="155" t="s">
        <v>137</v>
      </c>
    </row>
    <row r="158" spans="2:65" s="15" customFormat="1" ht="11.25">
      <c r="B158" s="185"/>
      <c r="D158" s="140" t="s">
        <v>278</v>
      </c>
      <c r="E158" s="186" t="s">
        <v>622</v>
      </c>
      <c r="F158" s="187" t="s">
        <v>851</v>
      </c>
      <c r="H158" s="188">
        <v>753.79300000000001</v>
      </c>
      <c r="I158" s="189"/>
      <c r="L158" s="185"/>
      <c r="M158" s="190"/>
      <c r="T158" s="191"/>
      <c r="AT158" s="186" t="s">
        <v>278</v>
      </c>
      <c r="AU158" s="186" t="s">
        <v>87</v>
      </c>
      <c r="AV158" s="15" t="s">
        <v>149</v>
      </c>
      <c r="AW158" s="15" t="s">
        <v>38</v>
      </c>
      <c r="AX158" s="15" t="s">
        <v>77</v>
      </c>
      <c r="AY158" s="186" t="s">
        <v>137</v>
      </c>
    </row>
    <row r="159" spans="2:65" s="13" customFormat="1" ht="11.25">
      <c r="B159" s="161"/>
      <c r="D159" s="140" t="s">
        <v>278</v>
      </c>
      <c r="E159" s="162" t="s">
        <v>619</v>
      </c>
      <c r="F159" s="163" t="s">
        <v>280</v>
      </c>
      <c r="H159" s="164">
        <v>1395.943</v>
      </c>
      <c r="I159" s="165"/>
      <c r="L159" s="161"/>
      <c r="M159" s="166"/>
      <c r="T159" s="167"/>
      <c r="AT159" s="162" t="s">
        <v>278</v>
      </c>
      <c r="AU159" s="162" t="s">
        <v>87</v>
      </c>
      <c r="AV159" s="13" t="s">
        <v>143</v>
      </c>
      <c r="AW159" s="13" t="s">
        <v>38</v>
      </c>
      <c r="AX159" s="13" t="s">
        <v>85</v>
      </c>
      <c r="AY159" s="162" t="s">
        <v>137</v>
      </c>
    </row>
    <row r="160" spans="2:65" s="1" customFormat="1" ht="21.75" customHeight="1">
      <c r="B160" s="33"/>
      <c r="C160" s="145" t="s">
        <v>179</v>
      </c>
      <c r="D160" s="145" t="s">
        <v>153</v>
      </c>
      <c r="E160" s="146" t="s">
        <v>872</v>
      </c>
      <c r="F160" s="147" t="s">
        <v>873</v>
      </c>
      <c r="G160" s="148" t="s">
        <v>569</v>
      </c>
      <c r="H160" s="149">
        <v>1329.816</v>
      </c>
      <c r="I160" s="150"/>
      <c r="J160" s="151">
        <f>ROUND(I160*H160,2)</f>
        <v>0</v>
      </c>
      <c r="K160" s="147" t="s">
        <v>809</v>
      </c>
      <c r="L160" s="33"/>
      <c r="M160" s="152" t="s">
        <v>21</v>
      </c>
      <c r="N160" s="153" t="s">
        <v>48</v>
      </c>
      <c r="P160" s="136">
        <f>O160*H160</f>
        <v>0</v>
      </c>
      <c r="Q160" s="136">
        <v>0</v>
      </c>
      <c r="R160" s="136">
        <f>Q160*H160</f>
        <v>0</v>
      </c>
      <c r="S160" s="136">
        <v>0</v>
      </c>
      <c r="T160" s="137">
        <f>S160*H160</f>
        <v>0</v>
      </c>
      <c r="AR160" s="138" t="s">
        <v>143</v>
      </c>
      <c r="AT160" s="138" t="s">
        <v>153</v>
      </c>
      <c r="AU160" s="138" t="s">
        <v>87</v>
      </c>
      <c r="AY160" s="18" t="s">
        <v>137</v>
      </c>
      <c r="BE160" s="139">
        <f>IF(N160="základní",J160,0)</f>
        <v>0</v>
      </c>
      <c r="BF160" s="139">
        <f>IF(N160="snížená",J160,0)</f>
        <v>0</v>
      </c>
      <c r="BG160" s="139">
        <f>IF(N160="zákl. přenesená",J160,0)</f>
        <v>0</v>
      </c>
      <c r="BH160" s="139">
        <f>IF(N160="sníž. přenesená",J160,0)</f>
        <v>0</v>
      </c>
      <c r="BI160" s="139">
        <f>IF(N160="nulová",J160,0)</f>
        <v>0</v>
      </c>
      <c r="BJ160" s="18" t="s">
        <v>85</v>
      </c>
      <c r="BK160" s="139">
        <f>ROUND(I160*H160,2)</f>
        <v>0</v>
      </c>
      <c r="BL160" s="18" t="s">
        <v>143</v>
      </c>
      <c r="BM160" s="138" t="s">
        <v>874</v>
      </c>
    </row>
    <row r="161" spans="2:65" s="1" customFormat="1" ht="19.5">
      <c r="B161" s="33"/>
      <c r="D161" s="140" t="s">
        <v>144</v>
      </c>
      <c r="F161" s="141" t="s">
        <v>875</v>
      </c>
      <c r="I161" s="142"/>
      <c r="L161" s="33"/>
      <c r="M161" s="143"/>
      <c r="T161" s="54"/>
      <c r="AT161" s="18" t="s">
        <v>144</v>
      </c>
      <c r="AU161" s="18" t="s">
        <v>87</v>
      </c>
    </row>
    <row r="162" spans="2:65" s="1" customFormat="1" ht="11.25">
      <c r="B162" s="33"/>
      <c r="D162" s="183" t="s">
        <v>812</v>
      </c>
      <c r="F162" s="184" t="s">
        <v>876</v>
      </c>
      <c r="I162" s="142"/>
      <c r="L162" s="33"/>
      <c r="M162" s="143"/>
      <c r="T162" s="54"/>
      <c r="AT162" s="18" t="s">
        <v>812</v>
      </c>
      <c r="AU162" s="18" t="s">
        <v>87</v>
      </c>
    </row>
    <row r="163" spans="2:65" s="1" customFormat="1" ht="19.5">
      <c r="B163" s="33"/>
      <c r="D163" s="140" t="s">
        <v>145</v>
      </c>
      <c r="F163" s="144" t="s">
        <v>877</v>
      </c>
      <c r="I163" s="142"/>
      <c r="L163" s="33"/>
      <c r="M163" s="143"/>
      <c r="T163" s="54"/>
      <c r="AT163" s="18" t="s">
        <v>145</v>
      </c>
      <c r="AU163" s="18" t="s">
        <v>87</v>
      </c>
    </row>
    <row r="164" spans="2:65" s="14" customFormat="1" ht="11.25">
      <c r="B164" s="170"/>
      <c r="D164" s="140" t="s">
        <v>278</v>
      </c>
      <c r="E164" s="171" t="s">
        <v>21</v>
      </c>
      <c r="F164" s="172" t="s">
        <v>878</v>
      </c>
      <c r="H164" s="171" t="s">
        <v>21</v>
      </c>
      <c r="I164" s="173"/>
      <c r="L164" s="170"/>
      <c r="M164" s="174"/>
      <c r="T164" s="175"/>
      <c r="AT164" s="171" t="s">
        <v>278</v>
      </c>
      <c r="AU164" s="171" t="s">
        <v>87</v>
      </c>
      <c r="AV164" s="14" t="s">
        <v>85</v>
      </c>
      <c r="AW164" s="14" t="s">
        <v>38</v>
      </c>
      <c r="AX164" s="14" t="s">
        <v>77</v>
      </c>
      <c r="AY164" s="171" t="s">
        <v>137</v>
      </c>
    </row>
    <row r="165" spans="2:65" s="14" customFormat="1" ht="11.25">
      <c r="B165" s="170"/>
      <c r="D165" s="140" t="s">
        <v>278</v>
      </c>
      <c r="E165" s="171" t="s">
        <v>21</v>
      </c>
      <c r="F165" s="172" t="s">
        <v>879</v>
      </c>
      <c r="H165" s="171" t="s">
        <v>21</v>
      </c>
      <c r="I165" s="173"/>
      <c r="L165" s="170"/>
      <c r="M165" s="174"/>
      <c r="T165" s="175"/>
      <c r="AT165" s="171" t="s">
        <v>278</v>
      </c>
      <c r="AU165" s="171" t="s">
        <v>87</v>
      </c>
      <c r="AV165" s="14" t="s">
        <v>85</v>
      </c>
      <c r="AW165" s="14" t="s">
        <v>38</v>
      </c>
      <c r="AX165" s="14" t="s">
        <v>77</v>
      </c>
      <c r="AY165" s="171" t="s">
        <v>137</v>
      </c>
    </row>
    <row r="166" spans="2:65" s="12" customFormat="1" ht="11.25">
      <c r="B166" s="154"/>
      <c r="D166" s="140" t="s">
        <v>278</v>
      </c>
      <c r="E166" s="155" t="s">
        <v>21</v>
      </c>
      <c r="F166" s="156" t="s">
        <v>622</v>
      </c>
      <c r="H166" s="157">
        <v>753.79300000000001</v>
      </c>
      <c r="I166" s="158"/>
      <c r="L166" s="154"/>
      <c r="M166" s="159"/>
      <c r="T166" s="160"/>
      <c r="AT166" s="155" t="s">
        <v>278</v>
      </c>
      <c r="AU166" s="155" t="s">
        <v>87</v>
      </c>
      <c r="AV166" s="12" t="s">
        <v>87</v>
      </c>
      <c r="AW166" s="12" t="s">
        <v>38</v>
      </c>
      <c r="AX166" s="12" t="s">
        <v>77</v>
      </c>
      <c r="AY166" s="155" t="s">
        <v>137</v>
      </c>
    </row>
    <row r="167" spans="2:65" s="12" customFormat="1" ht="11.25">
      <c r="B167" s="154"/>
      <c r="D167" s="140" t="s">
        <v>278</v>
      </c>
      <c r="E167" s="155" t="s">
        <v>21</v>
      </c>
      <c r="F167" s="156" t="s">
        <v>880</v>
      </c>
      <c r="H167" s="157">
        <v>241.88</v>
      </c>
      <c r="I167" s="158"/>
      <c r="L167" s="154"/>
      <c r="M167" s="159"/>
      <c r="T167" s="160"/>
      <c r="AT167" s="155" t="s">
        <v>278</v>
      </c>
      <c r="AU167" s="155" t="s">
        <v>87</v>
      </c>
      <c r="AV167" s="12" t="s">
        <v>87</v>
      </c>
      <c r="AW167" s="12" t="s">
        <v>38</v>
      </c>
      <c r="AX167" s="12" t="s">
        <v>77</v>
      </c>
      <c r="AY167" s="155" t="s">
        <v>137</v>
      </c>
    </row>
    <row r="168" spans="2:65" s="14" customFormat="1" ht="11.25">
      <c r="B168" s="170"/>
      <c r="D168" s="140" t="s">
        <v>278</v>
      </c>
      <c r="E168" s="171" t="s">
        <v>21</v>
      </c>
      <c r="F168" s="172" t="s">
        <v>881</v>
      </c>
      <c r="H168" s="171" t="s">
        <v>21</v>
      </c>
      <c r="I168" s="173"/>
      <c r="L168" s="170"/>
      <c r="M168" s="174"/>
      <c r="T168" s="175"/>
      <c r="AT168" s="171" t="s">
        <v>278</v>
      </c>
      <c r="AU168" s="171" t="s">
        <v>87</v>
      </c>
      <c r="AV168" s="14" t="s">
        <v>85</v>
      </c>
      <c r="AW168" s="14" t="s">
        <v>38</v>
      </c>
      <c r="AX168" s="14" t="s">
        <v>77</v>
      </c>
      <c r="AY168" s="171" t="s">
        <v>137</v>
      </c>
    </row>
    <row r="169" spans="2:65" s="12" customFormat="1" ht="11.25">
      <c r="B169" s="154"/>
      <c r="D169" s="140" t="s">
        <v>278</v>
      </c>
      <c r="E169" s="155" t="s">
        <v>21</v>
      </c>
      <c r="F169" s="156" t="s">
        <v>746</v>
      </c>
      <c r="H169" s="157">
        <v>228.858</v>
      </c>
      <c r="I169" s="158"/>
      <c r="L169" s="154"/>
      <c r="M169" s="159"/>
      <c r="T169" s="160"/>
      <c r="AT169" s="155" t="s">
        <v>278</v>
      </c>
      <c r="AU169" s="155" t="s">
        <v>87</v>
      </c>
      <c r="AV169" s="12" t="s">
        <v>87</v>
      </c>
      <c r="AW169" s="12" t="s">
        <v>38</v>
      </c>
      <c r="AX169" s="12" t="s">
        <v>77</v>
      </c>
      <c r="AY169" s="155" t="s">
        <v>137</v>
      </c>
    </row>
    <row r="170" spans="2:65" s="12" customFormat="1" ht="11.25">
      <c r="B170" s="154"/>
      <c r="D170" s="140" t="s">
        <v>278</v>
      </c>
      <c r="E170" s="155" t="s">
        <v>21</v>
      </c>
      <c r="F170" s="156" t="s">
        <v>882</v>
      </c>
      <c r="H170" s="157">
        <v>105.285</v>
      </c>
      <c r="I170" s="158"/>
      <c r="L170" s="154"/>
      <c r="M170" s="159"/>
      <c r="T170" s="160"/>
      <c r="AT170" s="155" t="s">
        <v>278</v>
      </c>
      <c r="AU170" s="155" t="s">
        <v>87</v>
      </c>
      <c r="AV170" s="12" t="s">
        <v>87</v>
      </c>
      <c r="AW170" s="12" t="s">
        <v>38</v>
      </c>
      <c r="AX170" s="12" t="s">
        <v>77</v>
      </c>
      <c r="AY170" s="155" t="s">
        <v>137</v>
      </c>
    </row>
    <row r="171" spans="2:65" s="13" customFormat="1" ht="11.25">
      <c r="B171" s="161"/>
      <c r="D171" s="140" t="s">
        <v>278</v>
      </c>
      <c r="E171" s="162" t="s">
        <v>21</v>
      </c>
      <c r="F171" s="163" t="s">
        <v>280</v>
      </c>
      <c r="H171" s="164">
        <v>1329.816</v>
      </c>
      <c r="I171" s="165"/>
      <c r="L171" s="161"/>
      <c r="M171" s="166"/>
      <c r="T171" s="167"/>
      <c r="AT171" s="162" t="s">
        <v>278</v>
      </c>
      <c r="AU171" s="162" t="s">
        <v>87</v>
      </c>
      <c r="AV171" s="13" t="s">
        <v>143</v>
      </c>
      <c r="AW171" s="13" t="s">
        <v>38</v>
      </c>
      <c r="AX171" s="13" t="s">
        <v>85</v>
      </c>
      <c r="AY171" s="162" t="s">
        <v>137</v>
      </c>
    </row>
    <row r="172" spans="2:65" s="1" customFormat="1" ht="16.5" customHeight="1">
      <c r="B172" s="33"/>
      <c r="C172" s="145" t="s">
        <v>8</v>
      </c>
      <c r="D172" s="145" t="s">
        <v>153</v>
      </c>
      <c r="E172" s="146" t="s">
        <v>883</v>
      </c>
      <c r="F172" s="147" t="s">
        <v>884</v>
      </c>
      <c r="G172" s="148" t="s">
        <v>569</v>
      </c>
      <c r="H172" s="149">
        <v>1727.759</v>
      </c>
      <c r="I172" s="150"/>
      <c r="J172" s="151">
        <f>ROUND(I172*H172,2)</f>
        <v>0</v>
      </c>
      <c r="K172" s="147" t="s">
        <v>21</v>
      </c>
      <c r="L172" s="33"/>
      <c r="M172" s="152" t="s">
        <v>21</v>
      </c>
      <c r="N172" s="153" t="s">
        <v>48</v>
      </c>
      <c r="P172" s="136">
        <f>O172*H172</f>
        <v>0</v>
      </c>
      <c r="Q172" s="136">
        <v>0</v>
      </c>
      <c r="R172" s="136">
        <f>Q172*H172</f>
        <v>0</v>
      </c>
      <c r="S172" s="136">
        <v>0</v>
      </c>
      <c r="T172" s="137">
        <f>S172*H172</f>
        <v>0</v>
      </c>
      <c r="AR172" s="138" t="s">
        <v>143</v>
      </c>
      <c r="AT172" s="138" t="s">
        <v>153</v>
      </c>
      <c r="AU172" s="138" t="s">
        <v>87</v>
      </c>
      <c r="AY172" s="18" t="s">
        <v>137</v>
      </c>
      <c r="BE172" s="139">
        <f>IF(N172="základní",J172,0)</f>
        <v>0</v>
      </c>
      <c r="BF172" s="139">
        <f>IF(N172="snížená",J172,0)</f>
        <v>0</v>
      </c>
      <c r="BG172" s="139">
        <f>IF(N172="zákl. přenesená",J172,0)</f>
        <v>0</v>
      </c>
      <c r="BH172" s="139">
        <f>IF(N172="sníž. přenesená",J172,0)</f>
        <v>0</v>
      </c>
      <c r="BI172" s="139">
        <f>IF(N172="nulová",J172,0)</f>
        <v>0</v>
      </c>
      <c r="BJ172" s="18" t="s">
        <v>85</v>
      </c>
      <c r="BK172" s="139">
        <f>ROUND(I172*H172,2)</f>
        <v>0</v>
      </c>
      <c r="BL172" s="18" t="s">
        <v>143</v>
      </c>
      <c r="BM172" s="138" t="s">
        <v>885</v>
      </c>
    </row>
    <row r="173" spans="2:65" s="1" customFormat="1" ht="68.25">
      <c r="B173" s="33"/>
      <c r="D173" s="140" t="s">
        <v>144</v>
      </c>
      <c r="F173" s="141" t="s">
        <v>886</v>
      </c>
      <c r="I173" s="142"/>
      <c r="L173" s="33"/>
      <c r="M173" s="143"/>
      <c r="T173" s="54"/>
      <c r="AT173" s="18" t="s">
        <v>144</v>
      </c>
      <c r="AU173" s="18" t="s">
        <v>87</v>
      </c>
    </row>
    <row r="174" spans="2:65" s="14" customFormat="1" ht="11.25">
      <c r="B174" s="170"/>
      <c r="D174" s="140" t="s">
        <v>278</v>
      </c>
      <c r="E174" s="171" t="s">
        <v>21</v>
      </c>
      <c r="F174" s="172" t="s">
        <v>887</v>
      </c>
      <c r="H174" s="171" t="s">
        <v>21</v>
      </c>
      <c r="I174" s="173"/>
      <c r="L174" s="170"/>
      <c r="M174" s="174"/>
      <c r="T174" s="175"/>
      <c r="AT174" s="171" t="s">
        <v>278</v>
      </c>
      <c r="AU174" s="171" t="s">
        <v>87</v>
      </c>
      <c r="AV174" s="14" t="s">
        <v>85</v>
      </c>
      <c r="AW174" s="14" t="s">
        <v>38</v>
      </c>
      <c r="AX174" s="14" t="s">
        <v>77</v>
      </c>
      <c r="AY174" s="171" t="s">
        <v>137</v>
      </c>
    </row>
    <row r="175" spans="2:65" s="12" customFormat="1" ht="11.25">
      <c r="B175" s="154"/>
      <c r="D175" s="140" t="s">
        <v>278</v>
      </c>
      <c r="E175" s="155" t="s">
        <v>21</v>
      </c>
      <c r="F175" s="156" t="s">
        <v>634</v>
      </c>
      <c r="H175" s="157">
        <v>642.15</v>
      </c>
      <c r="I175" s="158"/>
      <c r="L175" s="154"/>
      <c r="M175" s="159"/>
      <c r="T175" s="160"/>
      <c r="AT175" s="155" t="s">
        <v>278</v>
      </c>
      <c r="AU175" s="155" t="s">
        <v>87</v>
      </c>
      <c r="AV175" s="12" t="s">
        <v>87</v>
      </c>
      <c r="AW175" s="12" t="s">
        <v>38</v>
      </c>
      <c r="AX175" s="12" t="s">
        <v>77</v>
      </c>
      <c r="AY175" s="155" t="s">
        <v>137</v>
      </c>
    </row>
    <row r="176" spans="2:65" s="12" customFormat="1" ht="11.25">
      <c r="B176" s="154"/>
      <c r="D176" s="140" t="s">
        <v>278</v>
      </c>
      <c r="E176" s="155" t="s">
        <v>21</v>
      </c>
      <c r="F176" s="156" t="s">
        <v>888</v>
      </c>
      <c r="H176" s="157">
        <v>72.093000000000004</v>
      </c>
      <c r="I176" s="158"/>
      <c r="L176" s="154"/>
      <c r="M176" s="159"/>
      <c r="T176" s="160"/>
      <c r="AT176" s="155" t="s">
        <v>278</v>
      </c>
      <c r="AU176" s="155" t="s">
        <v>87</v>
      </c>
      <c r="AV176" s="12" t="s">
        <v>87</v>
      </c>
      <c r="AW176" s="12" t="s">
        <v>38</v>
      </c>
      <c r="AX176" s="12" t="s">
        <v>77</v>
      </c>
      <c r="AY176" s="155" t="s">
        <v>137</v>
      </c>
    </row>
    <row r="177" spans="2:65" s="12" customFormat="1" ht="11.25">
      <c r="B177" s="154"/>
      <c r="D177" s="140" t="s">
        <v>278</v>
      </c>
      <c r="E177" s="155" t="s">
        <v>21</v>
      </c>
      <c r="F177" s="156" t="s">
        <v>731</v>
      </c>
      <c r="H177" s="157">
        <v>402.59</v>
      </c>
      <c r="I177" s="158"/>
      <c r="L177" s="154"/>
      <c r="M177" s="159"/>
      <c r="T177" s="160"/>
      <c r="AT177" s="155" t="s">
        <v>278</v>
      </c>
      <c r="AU177" s="155" t="s">
        <v>87</v>
      </c>
      <c r="AV177" s="12" t="s">
        <v>87</v>
      </c>
      <c r="AW177" s="12" t="s">
        <v>38</v>
      </c>
      <c r="AX177" s="12" t="s">
        <v>77</v>
      </c>
      <c r="AY177" s="155" t="s">
        <v>137</v>
      </c>
    </row>
    <row r="178" spans="2:65" s="14" customFormat="1" ht="11.25">
      <c r="B178" s="170"/>
      <c r="D178" s="140" t="s">
        <v>278</v>
      </c>
      <c r="E178" s="171" t="s">
        <v>21</v>
      </c>
      <c r="F178" s="172" t="s">
        <v>889</v>
      </c>
      <c r="H178" s="171" t="s">
        <v>21</v>
      </c>
      <c r="I178" s="173"/>
      <c r="L178" s="170"/>
      <c r="M178" s="174"/>
      <c r="T178" s="175"/>
      <c r="AT178" s="171" t="s">
        <v>278</v>
      </c>
      <c r="AU178" s="171" t="s">
        <v>87</v>
      </c>
      <c r="AV178" s="14" t="s">
        <v>85</v>
      </c>
      <c r="AW178" s="14" t="s">
        <v>38</v>
      </c>
      <c r="AX178" s="14" t="s">
        <v>77</v>
      </c>
      <c r="AY178" s="171" t="s">
        <v>137</v>
      </c>
    </row>
    <row r="179" spans="2:65" s="12" customFormat="1" ht="11.25">
      <c r="B179" s="154"/>
      <c r="D179" s="140" t="s">
        <v>278</v>
      </c>
      <c r="E179" s="155" t="s">
        <v>21</v>
      </c>
      <c r="F179" s="156" t="s">
        <v>750</v>
      </c>
      <c r="H179" s="157">
        <v>156.86000000000001</v>
      </c>
      <c r="I179" s="158"/>
      <c r="L179" s="154"/>
      <c r="M179" s="159"/>
      <c r="T179" s="160"/>
      <c r="AT179" s="155" t="s">
        <v>278</v>
      </c>
      <c r="AU179" s="155" t="s">
        <v>87</v>
      </c>
      <c r="AV179" s="12" t="s">
        <v>87</v>
      </c>
      <c r="AW179" s="12" t="s">
        <v>38</v>
      </c>
      <c r="AX179" s="12" t="s">
        <v>77</v>
      </c>
      <c r="AY179" s="155" t="s">
        <v>137</v>
      </c>
    </row>
    <row r="180" spans="2:65" s="12" customFormat="1" ht="11.25">
      <c r="B180" s="154"/>
      <c r="D180" s="140" t="s">
        <v>278</v>
      </c>
      <c r="E180" s="155" t="s">
        <v>21</v>
      </c>
      <c r="F180" s="156" t="s">
        <v>890</v>
      </c>
      <c r="H180" s="157">
        <v>51.475999999999999</v>
      </c>
      <c r="I180" s="158"/>
      <c r="L180" s="154"/>
      <c r="M180" s="159"/>
      <c r="T180" s="160"/>
      <c r="AT180" s="155" t="s">
        <v>278</v>
      </c>
      <c r="AU180" s="155" t="s">
        <v>87</v>
      </c>
      <c r="AV180" s="12" t="s">
        <v>87</v>
      </c>
      <c r="AW180" s="12" t="s">
        <v>38</v>
      </c>
      <c r="AX180" s="12" t="s">
        <v>77</v>
      </c>
      <c r="AY180" s="155" t="s">
        <v>137</v>
      </c>
    </row>
    <row r="181" spans="2:65" s="12" customFormat="1" ht="11.25">
      <c r="B181" s="154"/>
      <c r="D181" s="140" t="s">
        <v>278</v>
      </c>
      <c r="E181" s="155" t="s">
        <v>21</v>
      </c>
      <c r="F181" s="156" t="s">
        <v>731</v>
      </c>
      <c r="H181" s="157">
        <v>402.59</v>
      </c>
      <c r="I181" s="158"/>
      <c r="L181" s="154"/>
      <c r="M181" s="159"/>
      <c r="T181" s="160"/>
      <c r="AT181" s="155" t="s">
        <v>278</v>
      </c>
      <c r="AU181" s="155" t="s">
        <v>87</v>
      </c>
      <c r="AV181" s="12" t="s">
        <v>87</v>
      </c>
      <c r="AW181" s="12" t="s">
        <v>38</v>
      </c>
      <c r="AX181" s="12" t="s">
        <v>77</v>
      </c>
      <c r="AY181" s="155" t="s">
        <v>137</v>
      </c>
    </row>
    <row r="182" spans="2:65" s="13" customFormat="1" ht="11.25">
      <c r="B182" s="161"/>
      <c r="D182" s="140" t="s">
        <v>278</v>
      </c>
      <c r="E182" s="162" t="s">
        <v>21</v>
      </c>
      <c r="F182" s="163" t="s">
        <v>280</v>
      </c>
      <c r="H182" s="164">
        <v>1727.759</v>
      </c>
      <c r="I182" s="165"/>
      <c r="L182" s="161"/>
      <c r="M182" s="166"/>
      <c r="T182" s="167"/>
      <c r="AT182" s="162" t="s">
        <v>278</v>
      </c>
      <c r="AU182" s="162" t="s">
        <v>87</v>
      </c>
      <c r="AV182" s="13" t="s">
        <v>143</v>
      </c>
      <c r="AW182" s="13" t="s">
        <v>38</v>
      </c>
      <c r="AX182" s="13" t="s">
        <v>85</v>
      </c>
      <c r="AY182" s="162" t="s">
        <v>137</v>
      </c>
    </row>
    <row r="183" spans="2:65" s="1" customFormat="1" ht="16.5" customHeight="1">
      <c r="B183" s="33"/>
      <c r="C183" s="145" t="s">
        <v>186</v>
      </c>
      <c r="D183" s="145" t="s">
        <v>153</v>
      </c>
      <c r="E183" s="146" t="s">
        <v>891</v>
      </c>
      <c r="F183" s="147" t="s">
        <v>892</v>
      </c>
      <c r="G183" s="148" t="s">
        <v>763</v>
      </c>
      <c r="H183" s="149">
        <v>2428.3609999999999</v>
      </c>
      <c r="I183" s="150"/>
      <c r="J183" s="151">
        <f>ROUND(I183*H183,2)</f>
        <v>0</v>
      </c>
      <c r="K183" s="147" t="s">
        <v>21</v>
      </c>
      <c r="L183" s="33"/>
      <c r="M183" s="152" t="s">
        <v>21</v>
      </c>
      <c r="N183" s="153" t="s">
        <v>48</v>
      </c>
      <c r="P183" s="136">
        <f>O183*H183</f>
        <v>0</v>
      </c>
      <c r="Q183" s="136">
        <v>0</v>
      </c>
      <c r="R183" s="136">
        <f>Q183*H183</f>
        <v>0</v>
      </c>
      <c r="S183" s="136">
        <v>0</v>
      </c>
      <c r="T183" s="137">
        <f>S183*H183</f>
        <v>0</v>
      </c>
      <c r="AR183" s="138" t="s">
        <v>143</v>
      </c>
      <c r="AT183" s="138" t="s">
        <v>153</v>
      </c>
      <c r="AU183" s="138" t="s">
        <v>87</v>
      </c>
      <c r="AY183" s="18" t="s">
        <v>137</v>
      </c>
      <c r="BE183" s="139">
        <f>IF(N183="základní",J183,0)</f>
        <v>0</v>
      </c>
      <c r="BF183" s="139">
        <f>IF(N183="snížená",J183,0)</f>
        <v>0</v>
      </c>
      <c r="BG183" s="139">
        <f>IF(N183="zákl. přenesená",J183,0)</f>
        <v>0</v>
      </c>
      <c r="BH183" s="139">
        <f>IF(N183="sníž. přenesená",J183,0)</f>
        <v>0</v>
      </c>
      <c r="BI183" s="139">
        <f>IF(N183="nulová",J183,0)</f>
        <v>0</v>
      </c>
      <c r="BJ183" s="18" t="s">
        <v>85</v>
      </c>
      <c r="BK183" s="139">
        <f>ROUND(I183*H183,2)</f>
        <v>0</v>
      </c>
      <c r="BL183" s="18" t="s">
        <v>143</v>
      </c>
      <c r="BM183" s="138" t="s">
        <v>893</v>
      </c>
    </row>
    <row r="184" spans="2:65" s="1" customFormat="1" ht="48.75">
      <c r="B184" s="33"/>
      <c r="D184" s="140" t="s">
        <v>144</v>
      </c>
      <c r="F184" s="141" t="s">
        <v>894</v>
      </c>
      <c r="I184" s="142"/>
      <c r="L184" s="33"/>
      <c r="M184" s="143"/>
      <c r="T184" s="54"/>
      <c r="AT184" s="18" t="s">
        <v>144</v>
      </c>
      <c r="AU184" s="18" t="s">
        <v>87</v>
      </c>
    </row>
    <row r="185" spans="2:65" s="12" customFormat="1" ht="11.25">
      <c r="B185" s="154"/>
      <c r="D185" s="140" t="s">
        <v>278</v>
      </c>
      <c r="E185" s="155" t="s">
        <v>21</v>
      </c>
      <c r="F185" s="156" t="s">
        <v>579</v>
      </c>
      <c r="H185" s="157">
        <v>780</v>
      </c>
      <c r="I185" s="158"/>
      <c r="L185" s="154"/>
      <c r="M185" s="159"/>
      <c r="T185" s="160"/>
      <c r="AT185" s="155" t="s">
        <v>278</v>
      </c>
      <c r="AU185" s="155" t="s">
        <v>87</v>
      </c>
      <c r="AV185" s="12" t="s">
        <v>87</v>
      </c>
      <c r="AW185" s="12" t="s">
        <v>38</v>
      </c>
      <c r="AX185" s="12" t="s">
        <v>77</v>
      </c>
      <c r="AY185" s="155" t="s">
        <v>137</v>
      </c>
    </row>
    <row r="186" spans="2:65" s="12" customFormat="1" ht="11.25">
      <c r="B186" s="154"/>
      <c r="D186" s="140" t="s">
        <v>278</v>
      </c>
      <c r="E186" s="155" t="s">
        <v>21</v>
      </c>
      <c r="F186" s="156" t="s">
        <v>895</v>
      </c>
      <c r="H186" s="157">
        <v>1395.943</v>
      </c>
      <c r="I186" s="158"/>
      <c r="L186" s="154"/>
      <c r="M186" s="159"/>
      <c r="T186" s="160"/>
      <c r="AT186" s="155" t="s">
        <v>278</v>
      </c>
      <c r="AU186" s="155" t="s">
        <v>87</v>
      </c>
      <c r="AV186" s="12" t="s">
        <v>87</v>
      </c>
      <c r="AW186" s="12" t="s">
        <v>38</v>
      </c>
      <c r="AX186" s="12" t="s">
        <v>77</v>
      </c>
      <c r="AY186" s="155" t="s">
        <v>137</v>
      </c>
    </row>
    <row r="187" spans="2:65" s="12" customFormat="1" ht="11.25">
      <c r="B187" s="154"/>
      <c r="D187" s="140" t="s">
        <v>278</v>
      </c>
      <c r="E187" s="155" t="s">
        <v>21</v>
      </c>
      <c r="F187" s="156" t="s">
        <v>896</v>
      </c>
      <c r="H187" s="157">
        <v>-788.30799999999999</v>
      </c>
      <c r="I187" s="158"/>
      <c r="L187" s="154"/>
      <c r="M187" s="159"/>
      <c r="T187" s="160"/>
      <c r="AT187" s="155" t="s">
        <v>278</v>
      </c>
      <c r="AU187" s="155" t="s">
        <v>87</v>
      </c>
      <c r="AV187" s="12" t="s">
        <v>87</v>
      </c>
      <c r="AW187" s="12" t="s">
        <v>38</v>
      </c>
      <c r="AX187" s="12" t="s">
        <v>77</v>
      </c>
      <c r="AY187" s="155" t="s">
        <v>137</v>
      </c>
    </row>
    <row r="188" spans="2:65" s="13" customFormat="1" ht="11.25">
      <c r="B188" s="161"/>
      <c r="D188" s="140" t="s">
        <v>278</v>
      </c>
      <c r="E188" s="162" t="s">
        <v>781</v>
      </c>
      <c r="F188" s="163" t="s">
        <v>280</v>
      </c>
      <c r="H188" s="164">
        <v>1387.635</v>
      </c>
      <c r="I188" s="165"/>
      <c r="L188" s="161"/>
      <c r="M188" s="166"/>
      <c r="T188" s="167"/>
      <c r="AT188" s="162" t="s">
        <v>278</v>
      </c>
      <c r="AU188" s="162" t="s">
        <v>87</v>
      </c>
      <c r="AV188" s="13" t="s">
        <v>143</v>
      </c>
      <c r="AW188" s="13" t="s">
        <v>38</v>
      </c>
      <c r="AX188" s="13" t="s">
        <v>77</v>
      </c>
      <c r="AY188" s="162" t="s">
        <v>137</v>
      </c>
    </row>
    <row r="189" spans="2:65" s="12" customFormat="1" ht="11.25">
      <c r="B189" s="154"/>
      <c r="D189" s="140" t="s">
        <v>278</v>
      </c>
      <c r="E189" s="155" t="s">
        <v>21</v>
      </c>
      <c r="F189" s="156" t="s">
        <v>897</v>
      </c>
      <c r="H189" s="157">
        <v>2428.3609999999999</v>
      </c>
      <c r="I189" s="158"/>
      <c r="L189" s="154"/>
      <c r="M189" s="159"/>
      <c r="T189" s="160"/>
      <c r="AT189" s="155" t="s">
        <v>278</v>
      </c>
      <c r="AU189" s="155" t="s">
        <v>87</v>
      </c>
      <c r="AV189" s="12" t="s">
        <v>87</v>
      </c>
      <c r="AW189" s="12" t="s">
        <v>38</v>
      </c>
      <c r="AX189" s="12" t="s">
        <v>85</v>
      </c>
      <c r="AY189" s="155" t="s">
        <v>137</v>
      </c>
    </row>
    <row r="190" spans="2:65" s="1" customFormat="1" ht="16.5" customHeight="1">
      <c r="B190" s="33"/>
      <c r="C190" s="145" t="s">
        <v>168</v>
      </c>
      <c r="D190" s="145" t="s">
        <v>153</v>
      </c>
      <c r="E190" s="146" t="s">
        <v>898</v>
      </c>
      <c r="F190" s="147" t="s">
        <v>899</v>
      </c>
      <c r="G190" s="148" t="s">
        <v>569</v>
      </c>
      <c r="H190" s="149">
        <v>1102.2809999999999</v>
      </c>
      <c r="I190" s="150"/>
      <c r="J190" s="151">
        <f>ROUND(I190*H190,2)</f>
        <v>0</v>
      </c>
      <c r="K190" s="147" t="s">
        <v>809</v>
      </c>
      <c r="L190" s="33"/>
      <c r="M190" s="152" t="s">
        <v>21</v>
      </c>
      <c r="N190" s="153" t="s">
        <v>48</v>
      </c>
      <c r="P190" s="136">
        <f>O190*H190</f>
        <v>0</v>
      </c>
      <c r="Q190" s="136">
        <v>0</v>
      </c>
      <c r="R190" s="136">
        <f>Q190*H190</f>
        <v>0</v>
      </c>
      <c r="S190" s="136">
        <v>0</v>
      </c>
      <c r="T190" s="137">
        <f>S190*H190</f>
        <v>0</v>
      </c>
      <c r="AR190" s="138" t="s">
        <v>143</v>
      </c>
      <c r="AT190" s="138" t="s">
        <v>153</v>
      </c>
      <c r="AU190" s="138" t="s">
        <v>87</v>
      </c>
      <c r="AY190" s="18" t="s">
        <v>137</v>
      </c>
      <c r="BE190" s="139">
        <f>IF(N190="základní",J190,0)</f>
        <v>0</v>
      </c>
      <c r="BF190" s="139">
        <f>IF(N190="snížená",J190,0)</f>
        <v>0</v>
      </c>
      <c r="BG190" s="139">
        <f>IF(N190="zákl. přenesená",J190,0)</f>
        <v>0</v>
      </c>
      <c r="BH190" s="139">
        <f>IF(N190="sníž. přenesená",J190,0)</f>
        <v>0</v>
      </c>
      <c r="BI190" s="139">
        <f>IF(N190="nulová",J190,0)</f>
        <v>0</v>
      </c>
      <c r="BJ190" s="18" t="s">
        <v>85</v>
      </c>
      <c r="BK190" s="139">
        <f>ROUND(I190*H190,2)</f>
        <v>0</v>
      </c>
      <c r="BL190" s="18" t="s">
        <v>143</v>
      </c>
      <c r="BM190" s="138" t="s">
        <v>900</v>
      </c>
    </row>
    <row r="191" spans="2:65" s="1" customFormat="1" ht="19.5">
      <c r="B191" s="33"/>
      <c r="D191" s="140" t="s">
        <v>144</v>
      </c>
      <c r="F191" s="141" t="s">
        <v>901</v>
      </c>
      <c r="I191" s="142"/>
      <c r="L191" s="33"/>
      <c r="M191" s="143"/>
      <c r="T191" s="54"/>
      <c r="AT191" s="18" t="s">
        <v>144</v>
      </c>
      <c r="AU191" s="18" t="s">
        <v>87</v>
      </c>
    </row>
    <row r="192" spans="2:65" s="1" customFormat="1" ht="11.25">
      <c r="B192" s="33"/>
      <c r="D192" s="183" t="s">
        <v>812</v>
      </c>
      <c r="F192" s="184" t="s">
        <v>902</v>
      </c>
      <c r="I192" s="142"/>
      <c r="L192" s="33"/>
      <c r="M192" s="143"/>
      <c r="T192" s="54"/>
      <c r="AT192" s="18" t="s">
        <v>812</v>
      </c>
      <c r="AU192" s="18" t="s">
        <v>87</v>
      </c>
    </row>
    <row r="193" spans="2:65" s="14" customFormat="1" ht="11.25">
      <c r="B193" s="170"/>
      <c r="D193" s="140" t="s">
        <v>278</v>
      </c>
      <c r="E193" s="171" t="s">
        <v>21</v>
      </c>
      <c r="F193" s="172" t="s">
        <v>903</v>
      </c>
      <c r="H193" s="171" t="s">
        <v>21</v>
      </c>
      <c r="I193" s="173"/>
      <c r="L193" s="170"/>
      <c r="M193" s="174"/>
      <c r="T193" s="175"/>
      <c r="AT193" s="171" t="s">
        <v>278</v>
      </c>
      <c r="AU193" s="171" t="s">
        <v>87</v>
      </c>
      <c r="AV193" s="14" t="s">
        <v>85</v>
      </c>
      <c r="AW193" s="14" t="s">
        <v>38</v>
      </c>
      <c r="AX193" s="14" t="s">
        <v>77</v>
      </c>
      <c r="AY193" s="171" t="s">
        <v>137</v>
      </c>
    </row>
    <row r="194" spans="2:65" s="12" customFormat="1" ht="11.25">
      <c r="B194" s="154"/>
      <c r="D194" s="140" t="s">
        <v>278</v>
      </c>
      <c r="E194" s="155" t="s">
        <v>21</v>
      </c>
      <c r="F194" s="156" t="s">
        <v>743</v>
      </c>
      <c r="H194" s="157">
        <v>788.30799999999999</v>
      </c>
      <c r="I194" s="158"/>
      <c r="L194" s="154"/>
      <c r="M194" s="159"/>
      <c r="T194" s="160"/>
      <c r="AT194" s="155" t="s">
        <v>278</v>
      </c>
      <c r="AU194" s="155" t="s">
        <v>87</v>
      </c>
      <c r="AV194" s="12" t="s">
        <v>87</v>
      </c>
      <c r="AW194" s="12" t="s">
        <v>38</v>
      </c>
      <c r="AX194" s="12" t="s">
        <v>77</v>
      </c>
      <c r="AY194" s="155" t="s">
        <v>137</v>
      </c>
    </row>
    <row r="195" spans="2:65" s="12" customFormat="1" ht="11.25">
      <c r="B195" s="154"/>
      <c r="D195" s="140" t="s">
        <v>278</v>
      </c>
      <c r="E195" s="155" t="s">
        <v>21</v>
      </c>
      <c r="F195" s="156" t="s">
        <v>904</v>
      </c>
      <c r="H195" s="157">
        <v>313.97300000000001</v>
      </c>
      <c r="I195" s="158"/>
      <c r="L195" s="154"/>
      <c r="M195" s="159"/>
      <c r="T195" s="160"/>
      <c r="AT195" s="155" t="s">
        <v>278</v>
      </c>
      <c r="AU195" s="155" t="s">
        <v>87</v>
      </c>
      <c r="AV195" s="12" t="s">
        <v>87</v>
      </c>
      <c r="AW195" s="12" t="s">
        <v>38</v>
      </c>
      <c r="AX195" s="12" t="s">
        <v>77</v>
      </c>
      <c r="AY195" s="155" t="s">
        <v>137</v>
      </c>
    </row>
    <row r="196" spans="2:65" s="13" customFormat="1" ht="11.25">
      <c r="B196" s="161"/>
      <c r="D196" s="140" t="s">
        <v>278</v>
      </c>
      <c r="E196" s="162" t="s">
        <v>21</v>
      </c>
      <c r="F196" s="163" t="s">
        <v>280</v>
      </c>
      <c r="H196" s="164">
        <v>1102.2809999999999</v>
      </c>
      <c r="I196" s="165"/>
      <c r="L196" s="161"/>
      <c r="M196" s="166"/>
      <c r="T196" s="167"/>
      <c r="AT196" s="162" t="s">
        <v>278</v>
      </c>
      <c r="AU196" s="162" t="s">
        <v>87</v>
      </c>
      <c r="AV196" s="13" t="s">
        <v>143</v>
      </c>
      <c r="AW196" s="13" t="s">
        <v>38</v>
      </c>
      <c r="AX196" s="13" t="s">
        <v>85</v>
      </c>
      <c r="AY196" s="162" t="s">
        <v>137</v>
      </c>
    </row>
    <row r="197" spans="2:65" s="1" customFormat="1" ht="16.5" customHeight="1">
      <c r="B197" s="33"/>
      <c r="C197" s="145" t="s">
        <v>193</v>
      </c>
      <c r="D197" s="145" t="s">
        <v>153</v>
      </c>
      <c r="E197" s="146" t="s">
        <v>905</v>
      </c>
      <c r="F197" s="147" t="s">
        <v>906</v>
      </c>
      <c r="G197" s="148" t="s">
        <v>569</v>
      </c>
      <c r="H197" s="149">
        <v>1102.2809999999999</v>
      </c>
      <c r="I197" s="150"/>
      <c r="J197" s="151">
        <f>ROUND(I197*H197,2)</f>
        <v>0</v>
      </c>
      <c r="K197" s="147" t="s">
        <v>809</v>
      </c>
      <c r="L197" s="33"/>
      <c r="M197" s="152" t="s">
        <v>21</v>
      </c>
      <c r="N197" s="153" t="s">
        <v>48</v>
      </c>
      <c r="P197" s="136">
        <f>O197*H197</f>
        <v>0</v>
      </c>
      <c r="Q197" s="136">
        <v>0</v>
      </c>
      <c r="R197" s="136">
        <f>Q197*H197</f>
        <v>0</v>
      </c>
      <c r="S197" s="136">
        <v>0</v>
      </c>
      <c r="T197" s="137">
        <f>S197*H197</f>
        <v>0</v>
      </c>
      <c r="AR197" s="138" t="s">
        <v>143</v>
      </c>
      <c r="AT197" s="138" t="s">
        <v>153</v>
      </c>
      <c r="AU197" s="138" t="s">
        <v>87</v>
      </c>
      <c r="AY197" s="18" t="s">
        <v>137</v>
      </c>
      <c r="BE197" s="139">
        <f>IF(N197="základní",J197,0)</f>
        <v>0</v>
      </c>
      <c r="BF197" s="139">
        <f>IF(N197="snížená",J197,0)</f>
        <v>0</v>
      </c>
      <c r="BG197" s="139">
        <f>IF(N197="zákl. přenesená",J197,0)</f>
        <v>0</v>
      </c>
      <c r="BH197" s="139">
        <f>IF(N197="sníž. přenesená",J197,0)</f>
        <v>0</v>
      </c>
      <c r="BI197" s="139">
        <f>IF(N197="nulová",J197,0)</f>
        <v>0</v>
      </c>
      <c r="BJ197" s="18" t="s">
        <v>85</v>
      </c>
      <c r="BK197" s="139">
        <f>ROUND(I197*H197,2)</f>
        <v>0</v>
      </c>
      <c r="BL197" s="18" t="s">
        <v>143</v>
      </c>
      <c r="BM197" s="138" t="s">
        <v>907</v>
      </c>
    </row>
    <row r="198" spans="2:65" s="1" customFormat="1" ht="11.25">
      <c r="B198" s="33"/>
      <c r="D198" s="140" t="s">
        <v>144</v>
      </c>
      <c r="F198" s="141" t="s">
        <v>908</v>
      </c>
      <c r="I198" s="142"/>
      <c r="L198" s="33"/>
      <c r="M198" s="143"/>
      <c r="T198" s="54"/>
      <c r="AT198" s="18" t="s">
        <v>144</v>
      </c>
      <c r="AU198" s="18" t="s">
        <v>87</v>
      </c>
    </row>
    <row r="199" spans="2:65" s="1" customFormat="1" ht="11.25">
      <c r="B199" s="33"/>
      <c r="D199" s="183" t="s">
        <v>812</v>
      </c>
      <c r="F199" s="184" t="s">
        <v>909</v>
      </c>
      <c r="I199" s="142"/>
      <c r="L199" s="33"/>
      <c r="M199" s="143"/>
      <c r="T199" s="54"/>
      <c r="AT199" s="18" t="s">
        <v>812</v>
      </c>
      <c r="AU199" s="18" t="s">
        <v>87</v>
      </c>
    </row>
    <row r="200" spans="2:65" s="14" customFormat="1" ht="11.25">
      <c r="B200" s="170"/>
      <c r="D200" s="140" t="s">
        <v>278</v>
      </c>
      <c r="E200" s="171" t="s">
        <v>21</v>
      </c>
      <c r="F200" s="172" t="s">
        <v>910</v>
      </c>
      <c r="H200" s="171" t="s">
        <v>21</v>
      </c>
      <c r="I200" s="173"/>
      <c r="L200" s="170"/>
      <c r="M200" s="174"/>
      <c r="T200" s="175"/>
      <c r="AT200" s="171" t="s">
        <v>278</v>
      </c>
      <c r="AU200" s="171" t="s">
        <v>87</v>
      </c>
      <c r="AV200" s="14" t="s">
        <v>85</v>
      </c>
      <c r="AW200" s="14" t="s">
        <v>38</v>
      </c>
      <c r="AX200" s="14" t="s">
        <v>77</v>
      </c>
      <c r="AY200" s="171" t="s">
        <v>137</v>
      </c>
    </row>
    <row r="201" spans="2:65" s="12" customFormat="1" ht="11.25">
      <c r="B201" s="154"/>
      <c r="D201" s="140" t="s">
        <v>278</v>
      </c>
      <c r="E201" s="155" t="s">
        <v>21</v>
      </c>
      <c r="F201" s="156" t="s">
        <v>743</v>
      </c>
      <c r="H201" s="157">
        <v>788.30799999999999</v>
      </c>
      <c r="I201" s="158"/>
      <c r="L201" s="154"/>
      <c r="M201" s="159"/>
      <c r="T201" s="160"/>
      <c r="AT201" s="155" t="s">
        <v>278</v>
      </c>
      <c r="AU201" s="155" t="s">
        <v>87</v>
      </c>
      <c r="AV201" s="12" t="s">
        <v>87</v>
      </c>
      <c r="AW201" s="12" t="s">
        <v>38</v>
      </c>
      <c r="AX201" s="12" t="s">
        <v>77</v>
      </c>
      <c r="AY201" s="155" t="s">
        <v>137</v>
      </c>
    </row>
    <row r="202" spans="2:65" s="12" customFormat="1" ht="11.25">
      <c r="B202" s="154"/>
      <c r="D202" s="140" t="s">
        <v>278</v>
      </c>
      <c r="E202" s="155" t="s">
        <v>21</v>
      </c>
      <c r="F202" s="156" t="s">
        <v>904</v>
      </c>
      <c r="H202" s="157">
        <v>313.97300000000001</v>
      </c>
      <c r="I202" s="158"/>
      <c r="L202" s="154"/>
      <c r="M202" s="159"/>
      <c r="T202" s="160"/>
      <c r="AT202" s="155" t="s">
        <v>278</v>
      </c>
      <c r="AU202" s="155" t="s">
        <v>87</v>
      </c>
      <c r="AV202" s="12" t="s">
        <v>87</v>
      </c>
      <c r="AW202" s="12" t="s">
        <v>38</v>
      </c>
      <c r="AX202" s="12" t="s">
        <v>77</v>
      </c>
      <c r="AY202" s="155" t="s">
        <v>137</v>
      </c>
    </row>
    <row r="203" spans="2:65" s="13" customFormat="1" ht="11.25">
      <c r="B203" s="161"/>
      <c r="D203" s="140" t="s">
        <v>278</v>
      </c>
      <c r="E203" s="162" t="s">
        <v>21</v>
      </c>
      <c r="F203" s="163" t="s">
        <v>280</v>
      </c>
      <c r="H203" s="164">
        <v>1102.2809999999999</v>
      </c>
      <c r="I203" s="165"/>
      <c r="L203" s="161"/>
      <c r="M203" s="166"/>
      <c r="T203" s="167"/>
      <c r="AT203" s="162" t="s">
        <v>278</v>
      </c>
      <c r="AU203" s="162" t="s">
        <v>87</v>
      </c>
      <c r="AV203" s="13" t="s">
        <v>143</v>
      </c>
      <c r="AW203" s="13" t="s">
        <v>38</v>
      </c>
      <c r="AX203" s="13" t="s">
        <v>85</v>
      </c>
      <c r="AY203" s="162" t="s">
        <v>137</v>
      </c>
    </row>
    <row r="204" spans="2:65" s="1" customFormat="1" ht="16.5" customHeight="1">
      <c r="B204" s="33"/>
      <c r="C204" s="145" t="s">
        <v>171</v>
      </c>
      <c r="D204" s="145" t="s">
        <v>153</v>
      </c>
      <c r="E204" s="146" t="s">
        <v>911</v>
      </c>
      <c r="F204" s="147" t="s">
        <v>912</v>
      </c>
      <c r="G204" s="148" t="s">
        <v>569</v>
      </c>
      <c r="H204" s="149">
        <v>788.30799999999999</v>
      </c>
      <c r="I204" s="150"/>
      <c r="J204" s="151">
        <f>ROUND(I204*H204,2)</f>
        <v>0</v>
      </c>
      <c r="K204" s="147" t="s">
        <v>809</v>
      </c>
      <c r="L204" s="33"/>
      <c r="M204" s="152" t="s">
        <v>21</v>
      </c>
      <c r="N204" s="153" t="s">
        <v>48</v>
      </c>
      <c r="P204" s="136">
        <f>O204*H204</f>
        <v>0</v>
      </c>
      <c r="Q204" s="136">
        <v>0</v>
      </c>
      <c r="R204" s="136">
        <f>Q204*H204</f>
        <v>0</v>
      </c>
      <c r="S204" s="136">
        <v>0</v>
      </c>
      <c r="T204" s="137">
        <f>S204*H204</f>
        <v>0</v>
      </c>
      <c r="AR204" s="138" t="s">
        <v>143</v>
      </c>
      <c r="AT204" s="138" t="s">
        <v>153</v>
      </c>
      <c r="AU204" s="138" t="s">
        <v>87</v>
      </c>
      <c r="AY204" s="18" t="s">
        <v>137</v>
      </c>
      <c r="BE204" s="139">
        <f>IF(N204="základní",J204,0)</f>
        <v>0</v>
      </c>
      <c r="BF204" s="139">
        <f>IF(N204="snížená",J204,0)</f>
        <v>0</v>
      </c>
      <c r="BG204" s="139">
        <f>IF(N204="zákl. přenesená",J204,0)</f>
        <v>0</v>
      </c>
      <c r="BH204" s="139">
        <f>IF(N204="sníž. přenesená",J204,0)</f>
        <v>0</v>
      </c>
      <c r="BI204" s="139">
        <f>IF(N204="nulová",J204,0)</f>
        <v>0</v>
      </c>
      <c r="BJ204" s="18" t="s">
        <v>85</v>
      </c>
      <c r="BK204" s="139">
        <f>ROUND(I204*H204,2)</f>
        <v>0</v>
      </c>
      <c r="BL204" s="18" t="s">
        <v>143</v>
      </c>
      <c r="BM204" s="138" t="s">
        <v>913</v>
      </c>
    </row>
    <row r="205" spans="2:65" s="1" customFormat="1" ht="19.5">
      <c r="B205" s="33"/>
      <c r="D205" s="140" t="s">
        <v>144</v>
      </c>
      <c r="F205" s="141" t="s">
        <v>914</v>
      </c>
      <c r="I205" s="142"/>
      <c r="L205" s="33"/>
      <c r="M205" s="143"/>
      <c r="T205" s="54"/>
      <c r="AT205" s="18" t="s">
        <v>144</v>
      </c>
      <c r="AU205" s="18" t="s">
        <v>87</v>
      </c>
    </row>
    <row r="206" spans="2:65" s="1" customFormat="1" ht="11.25">
      <c r="B206" s="33"/>
      <c r="D206" s="183" t="s">
        <v>812</v>
      </c>
      <c r="F206" s="184" t="s">
        <v>915</v>
      </c>
      <c r="I206" s="142"/>
      <c r="L206" s="33"/>
      <c r="M206" s="143"/>
      <c r="T206" s="54"/>
      <c r="AT206" s="18" t="s">
        <v>812</v>
      </c>
      <c r="AU206" s="18" t="s">
        <v>87</v>
      </c>
    </row>
    <row r="207" spans="2:65" s="1" customFormat="1" ht="19.5">
      <c r="B207" s="33"/>
      <c r="D207" s="140" t="s">
        <v>145</v>
      </c>
      <c r="F207" s="144" t="s">
        <v>916</v>
      </c>
      <c r="I207" s="142"/>
      <c r="L207" s="33"/>
      <c r="M207" s="143"/>
      <c r="T207" s="54"/>
      <c r="AT207" s="18" t="s">
        <v>145</v>
      </c>
      <c r="AU207" s="18" t="s">
        <v>87</v>
      </c>
    </row>
    <row r="208" spans="2:65" s="14" customFormat="1" ht="11.25">
      <c r="B208" s="170"/>
      <c r="D208" s="140" t="s">
        <v>278</v>
      </c>
      <c r="E208" s="171" t="s">
        <v>21</v>
      </c>
      <c r="F208" s="172" t="s">
        <v>917</v>
      </c>
      <c r="H208" s="171" t="s">
        <v>21</v>
      </c>
      <c r="I208" s="173"/>
      <c r="L208" s="170"/>
      <c r="M208" s="174"/>
      <c r="T208" s="175"/>
      <c r="AT208" s="171" t="s">
        <v>278</v>
      </c>
      <c r="AU208" s="171" t="s">
        <v>87</v>
      </c>
      <c r="AV208" s="14" t="s">
        <v>85</v>
      </c>
      <c r="AW208" s="14" t="s">
        <v>38</v>
      </c>
      <c r="AX208" s="14" t="s">
        <v>77</v>
      </c>
      <c r="AY208" s="171" t="s">
        <v>137</v>
      </c>
    </row>
    <row r="209" spans="2:51" s="12" customFormat="1" ht="11.25">
      <c r="B209" s="154"/>
      <c r="D209" s="140" t="s">
        <v>278</v>
      </c>
      <c r="E209" s="155" t="s">
        <v>21</v>
      </c>
      <c r="F209" s="156" t="s">
        <v>918</v>
      </c>
      <c r="H209" s="157">
        <v>110.11</v>
      </c>
      <c r="I209" s="158"/>
      <c r="L209" s="154"/>
      <c r="M209" s="159"/>
      <c r="T209" s="160"/>
      <c r="AT209" s="155" t="s">
        <v>278</v>
      </c>
      <c r="AU209" s="155" t="s">
        <v>87</v>
      </c>
      <c r="AV209" s="12" t="s">
        <v>87</v>
      </c>
      <c r="AW209" s="12" t="s">
        <v>38</v>
      </c>
      <c r="AX209" s="12" t="s">
        <v>77</v>
      </c>
      <c r="AY209" s="155" t="s">
        <v>137</v>
      </c>
    </row>
    <row r="210" spans="2:51" s="12" customFormat="1" ht="11.25">
      <c r="B210" s="154"/>
      <c r="D210" s="140" t="s">
        <v>278</v>
      </c>
      <c r="E210" s="155" t="s">
        <v>21</v>
      </c>
      <c r="F210" s="156" t="s">
        <v>919</v>
      </c>
      <c r="H210" s="157">
        <v>46.75</v>
      </c>
      <c r="I210" s="158"/>
      <c r="L210" s="154"/>
      <c r="M210" s="159"/>
      <c r="T210" s="160"/>
      <c r="AT210" s="155" t="s">
        <v>278</v>
      </c>
      <c r="AU210" s="155" t="s">
        <v>87</v>
      </c>
      <c r="AV210" s="12" t="s">
        <v>87</v>
      </c>
      <c r="AW210" s="12" t="s">
        <v>38</v>
      </c>
      <c r="AX210" s="12" t="s">
        <v>77</v>
      </c>
      <c r="AY210" s="155" t="s">
        <v>137</v>
      </c>
    </row>
    <row r="211" spans="2:51" s="15" customFormat="1" ht="11.25">
      <c r="B211" s="185"/>
      <c r="D211" s="140" t="s">
        <v>278</v>
      </c>
      <c r="E211" s="186" t="s">
        <v>750</v>
      </c>
      <c r="F211" s="187" t="s">
        <v>851</v>
      </c>
      <c r="H211" s="188">
        <v>156.86000000000001</v>
      </c>
      <c r="I211" s="189"/>
      <c r="L211" s="185"/>
      <c r="M211" s="190"/>
      <c r="T211" s="191"/>
      <c r="AT211" s="186" t="s">
        <v>278</v>
      </c>
      <c r="AU211" s="186" t="s">
        <v>87</v>
      </c>
      <c r="AV211" s="15" t="s">
        <v>149</v>
      </c>
      <c r="AW211" s="15" t="s">
        <v>38</v>
      </c>
      <c r="AX211" s="15" t="s">
        <v>77</v>
      </c>
      <c r="AY211" s="186" t="s">
        <v>137</v>
      </c>
    </row>
    <row r="212" spans="2:51" s="14" customFormat="1" ht="11.25">
      <c r="B212" s="170"/>
      <c r="D212" s="140" t="s">
        <v>278</v>
      </c>
      <c r="E212" s="171" t="s">
        <v>21</v>
      </c>
      <c r="F212" s="172" t="s">
        <v>848</v>
      </c>
      <c r="H212" s="171" t="s">
        <v>21</v>
      </c>
      <c r="I212" s="173"/>
      <c r="L212" s="170"/>
      <c r="M212" s="174"/>
      <c r="T212" s="175"/>
      <c r="AT212" s="171" t="s">
        <v>278</v>
      </c>
      <c r="AU212" s="171" t="s">
        <v>87</v>
      </c>
      <c r="AV212" s="14" t="s">
        <v>85</v>
      </c>
      <c r="AW212" s="14" t="s">
        <v>38</v>
      </c>
      <c r="AX212" s="14" t="s">
        <v>77</v>
      </c>
      <c r="AY212" s="171" t="s">
        <v>137</v>
      </c>
    </row>
    <row r="213" spans="2:51" s="12" customFormat="1" ht="11.25">
      <c r="B213" s="154"/>
      <c r="D213" s="140" t="s">
        <v>278</v>
      </c>
      <c r="E213" s="155" t="s">
        <v>21</v>
      </c>
      <c r="F213" s="156" t="s">
        <v>920</v>
      </c>
      <c r="H213" s="157">
        <v>15.96</v>
      </c>
      <c r="I213" s="158"/>
      <c r="L213" s="154"/>
      <c r="M213" s="159"/>
      <c r="T213" s="160"/>
      <c r="AT213" s="155" t="s">
        <v>278</v>
      </c>
      <c r="AU213" s="155" t="s">
        <v>87</v>
      </c>
      <c r="AV213" s="12" t="s">
        <v>87</v>
      </c>
      <c r="AW213" s="12" t="s">
        <v>38</v>
      </c>
      <c r="AX213" s="12" t="s">
        <v>77</v>
      </c>
      <c r="AY213" s="155" t="s">
        <v>137</v>
      </c>
    </row>
    <row r="214" spans="2:51" s="12" customFormat="1" ht="11.25">
      <c r="B214" s="154"/>
      <c r="D214" s="140" t="s">
        <v>278</v>
      </c>
      <c r="E214" s="155" t="s">
        <v>21</v>
      </c>
      <c r="F214" s="156" t="s">
        <v>921</v>
      </c>
      <c r="H214" s="157">
        <v>190.5</v>
      </c>
      <c r="I214" s="158"/>
      <c r="L214" s="154"/>
      <c r="M214" s="159"/>
      <c r="T214" s="160"/>
      <c r="AT214" s="155" t="s">
        <v>278</v>
      </c>
      <c r="AU214" s="155" t="s">
        <v>87</v>
      </c>
      <c r="AV214" s="12" t="s">
        <v>87</v>
      </c>
      <c r="AW214" s="12" t="s">
        <v>38</v>
      </c>
      <c r="AX214" s="12" t="s">
        <v>77</v>
      </c>
      <c r="AY214" s="155" t="s">
        <v>137</v>
      </c>
    </row>
    <row r="215" spans="2:51" s="14" customFormat="1" ht="11.25">
      <c r="B215" s="170"/>
      <c r="D215" s="140" t="s">
        <v>278</v>
      </c>
      <c r="E215" s="171" t="s">
        <v>21</v>
      </c>
      <c r="F215" s="172" t="s">
        <v>922</v>
      </c>
      <c r="H215" s="171" t="s">
        <v>21</v>
      </c>
      <c r="I215" s="173"/>
      <c r="L215" s="170"/>
      <c r="M215" s="174"/>
      <c r="T215" s="175"/>
      <c r="AT215" s="171" t="s">
        <v>278</v>
      </c>
      <c r="AU215" s="171" t="s">
        <v>87</v>
      </c>
      <c r="AV215" s="14" t="s">
        <v>85</v>
      </c>
      <c r="AW215" s="14" t="s">
        <v>38</v>
      </c>
      <c r="AX215" s="14" t="s">
        <v>77</v>
      </c>
      <c r="AY215" s="171" t="s">
        <v>137</v>
      </c>
    </row>
    <row r="216" spans="2:51" s="12" customFormat="1" ht="11.25">
      <c r="B216" s="154"/>
      <c r="D216" s="140" t="s">
        <v>278</v>
      </c>
      <c r="E216" s="155" t="s">
        <v>21</v>
      </c>
      <c r="F216" s="156" t="s">
        <v>923</v>
      </c>
      <c r="H216" s="157">
        <v>22.398</v>
      </c>
      <c r="I216" s="158"/>
      <c r="L216" s="154"/>
      <c r="M216" s="159"/>
      <c r="T216" s="160"/>
      <c r="AT216" s="155" t="s">
        <v>278</v>
      </c>
      <c r="AU216" s="155" t="s">
        <v>87</v>
      </c>
      <c r="AV216" s="12" t="s">
        <v>87</v>
      </c>
      <c r="AW216" s="12" t="s">
        <v>38</v>
      </c>
      <c r="AX216" s="12" t="s">
        <v>77</v>
      </c>
      <c r="AY216" s="155" t="s">
        <v>137</v>
      </c>
    </row>
    <row r="217" spans="2:51" s="15" customFormat="1" ht="11.25">
      <c r="B217" s="185"/>
      <c r="D217" s="140" t="s">
        <v>278</v>
      </c>
      <c r="E217" s="186" t="s">
        <v>746</v>
      </c>
      <c r="F217" s="187" t="s">
        <v>851</v>
      </c>
      <c r="H217" s="188">
        <v>228.858</v>
      </c>
      <c r="I217" s="189"/>
      <c r="L217" s="185"/>
      <c r="M217" s="190"/>
      <c r="T217" s="191"/>
      <c r="AT217" s="186" t="s">
        <v>278</v>
      </c>
      <c r="AU217" s="186" t="s">
        <v>87</v>
      </c>
      <c r="AV217" s="15" t="s">
        <v>149</v>
      </c>
      <c r="AW217" s="15" t="s">
        <v>38</v>
      </c>
      <c r="AX217" s="15" t="s">
        <v>77</v>
      </c>
      <c r="AY217" s="186" t="s">
        <v>137</v>
      </c>
    </row>
    <row r="218" spans="2:51" s="14" customFormat="1" ht="11.25">
      <c r="B218" s="170"/>
      <c r="D218" s="140" t="s">
        <v>278</v>
      </c>
      <c r="E218" s="171" t="s">
        <v>21</v>
      </c>
      <c r="F218" s="172" t="s">
        <v>924</v>
      </c>
      <c r="H218" s="171" t="s">
        <v>21</v>
      </c>
      <c r="I218" s="173"/>
      <c r="L218" s="170"/>
      <c r="M218" s="174"/>
      <c r="T218" s="175"/>
      <c r="AT218" s="171" t="s">
        <v>278</v>
      </c>
      <c r="AU218" s="171" t="s">
        <v>87</v>
      </c>
      <c r="AV218" s="14" t="s">
        <v>85</v>
      </c>
      <c r="AW218" s="14" t="s">
        <v>38</v>
      </c>
      <c r="AX218" s="14" t="s">
        <v>77</v>
      </c>
      <c r="AY218" s="171" t="s">
        <v>137</v>
      </c>
    </row>
    <row r="219" spans="2:51" s="12" customFormat="1" ht="11.25">
      <c r="B219" s="154"/>
      <c r="D219" s="140" t="s">
        <v>278</v>
      </c>
      <c r="E219" s="155" t="s">
        <v>21</v>
      </c>
      <c r="F219" s="156" t="s">
        <v>925</v>
      </c>
      <c r="H219" s="157">
        <v>-2890.43</v>
      </c>
      <c r="I219" s="158"/>
      <c r="L219" s="154"/>
      <c r="M219" s="159"/>
      <c r="T219" s="160"/>
      <c r="AT219" s="155" t="s">
        <v>278</v>
      </c>
      <c r="AU219" s="155" t="s">
        <v>87</v>
      </c>
      <c r="AV219" s="12" t="s">
        <v>87</v>
      </c>
      <c r="AW219" s="12" t="s">
        <v>38</v>
      </c>
      <c r="AX219" s="12" t="s">
        <v>77</v>
      </c>
      <c r="AY219" s="155" t="s">
        <v>137</v>
      </c>
    </row>
    <row r="220" spans="2:51" s="12" customFormat="1" ht="11.25">
      <c r="B220" s="154"/>
      <c r="D220" s="140" t="s">
        <v>278</v>
      </c>
      <c r="E220" s="155" t="s">
        <v>21</v>
      </c>
      <c r="F220" s="156" t="s">
        <v>926</v>
      </c>
      <c r="H220" s="157">
        <v>-104.709</v>
      </c>
      <c r="I220" s="158"/>
      <c r="L220" s="154"/>
      <c r="M220" s="159"/>
      <c r="T220" s="160"/>
      <c r="AT220" s="155" t="s">
        <v>278</v>
      </c>
      <c r="AU220" s="155" t="s">
        <v>87</v>
      </c>
      <c r="AV220" s="12" t="s">
        <v>87</v>
      </c>
      <c r="AW220" s="12" t="s">
        <v>38</v>
      </c>
      <c r="AX220" s="12" t="s">
        <v>77</v>
      </c>
      <c r="AY220" s="155" t="s">
        <v>137</v>
      </c>
    </row>
    <row r="221" spans="2:51" s="12" customFormat="1" ht="11.25">
      <c r="B221" s="154"/>
      <c r="D221" s="140" t="s">
        <v>278</v>
      </c>
      <c r="E221" s="155" t="s">
        <v>21</v>
      </c>
      <c r="F221" s="156" t="s">
        <v>927</v>
      </c>
      <c r="H221" s="157">
        <v>1041.9829999999999</v>
      </c>
      <c r="I221" s="158"/>
      <c r="L221" s="154"/>
      <c r="M221" s="159"/>
      <c r="T221" s="160"/>
      <c r="AT221" s="155" t="s">
        <v>278</v>
      </c>
      <c r="AU221" s="155" t="s">
        <v>87</v>
      </c>
      <c r="AV221" s="12" t="s">
        <v>87</v>
      </c>
      <c r="AW221" s="12" t="s">
        <v>38</v>
      </c>
      <c r="AX221" s="12" t="s">
        <v>77</v>
      </c>
      <c r="AY221" s="155" t="s">
        <v>137</v>
      </c>
    </row>
    <row r="222" spans="2:51" s="12" customFormat="1" ht="11.25">
      <c r="B222" s="154"/>
      <c r="D222" s="140" t="s">
        <v>278</v>
      </c>
      <c r="E222" s="155" t="s">
        <v>21</v>
      </c>
      <c r="F222" s="156" t="s">
        <v>928</v>
      </c>
      <c r="H222" s="157">
        <v>70.704999999999998</v>
      </c>
      <c r="I222" s="158"/>
      <c r="L222" s="154"/>
      <c r="M222" s="159"/>
      <c r="T222" s="160"/>
      <c r="AT222" s="155" t="s">
        <v>278</v>
      </c>
      <c r="AU222" s="155" t="s">
        <v>87</v>
      </c>
      <c r="AV222" s="12" t="s">
        <v>87</v>
      </c>
      <c r="AW222" s="12" t="s">
        <v>38</v>
      </c>
      <c r="AX222" s="12" t="s">
        <v>77</v>
      </c>
      <c r="AY222" s="155" t="s">
        <v>137</v>
      </c>
    </row>
    <row r="223" spans="2:51" s="12" customFormat="1" ht="11.25">
      <c r="B223" s="154"/>
      <c r="D223" s="140" t="s">
        <v>278</v>
      </c>
      <c r="E223" s="155" t="s">
        <v>21</v>
      </c>
      <c r="F223" s="156" t="s">
        <v>929</v>
      </c>
      <c r="H223" s="157">
        <v>1170.3869999999999</v>
      </c>
      <c r="I223" s="158"/>
      <c r="L223" s="154"/>
      <c r="M223" s="159"/>
      <c r="T223" s="160"/>
      <c r="AT223" s="155" t="s">
        <v>278</v>
      </c>
      <c r="AU223" s="155" t="s">
        <v>87</v>
      </c>
      <c r="AV223" s="12" t="s">
        <v>87</v>
      </c>
      <c r="AW223" s="12" t="s">
        <v>38</v>
      </c>
      <c r="AX223" s="12" t="s">
        <v>77</v>
      </c>
      <c r="AY223" s="155" t="s">
        <v>137</v>
      </c>
    </row>
    <row r="224" spans="2:51" s="12" customFormat="1" ht="11.25">
      <c r="B224" s="154"/>
      <c r="D224" s="140" t="s">
        <v>278</v>
      </c>
      <c r="E224" s="155" t="s">
        <v>21</v>
      </c>
      <c r="F224" s="156" t="s">
        <v>930</v>
      </c>
      <c r="H224" s="157">
        <v>1114.654</v>
      </c>
      <c r="I224" s="158"/>
      <c r="L224" s="154"/>
      <c r="M224" s="159"/>
      <c r="T224" s="160"/>
      <c r="AT224" s="155" t="s">
        <v>278</v>
      </c>
      <c r="AU224" s="155" t="s">
        <v>87</v>
      </c>
      <c r="AV224" s="12" t="s">
        <v>87</v>
      </c>
      <c r="AW224" s="12" t="s">
        <v>38</v>
      </c>
      <c r="AX224" s="12" t="s">
        <v>77</v>
      </c>
      <c r="AY224" s="155" t="s">
        <v>137</v>
      </c>
    </row>
    <row r="225" spans="2:65" s="15" customFormat="1" ht="11.25">
      <c r="B225" s="185"/>
      <c r="D225" s="140" t="s">
        <v>278</v>
      </c>
      <c r="E225" s="186" t="s">
        <v>731</v>
      </c>
      <c r="F225" s="187" t="s">
        <v>851</v>
      </c>
      <c r="H225" s="188">
        <v>402.59</v>
      </c>
      <c r="I225" s="189"/>
      <c r="L225" s="185"/>
      <c r="M225" s="190"/>
      <c r="T225" s="191"/>
      <c r="AT225" s="186" t="s">
        <v>278</v>
      </c>
      <c r="AU225" s="186" t="s">
        <v>87</v>
      </c>
      <c r="AV225" s="15" t="s">
        <v>149</v>
      </c>
      <c r="AW225" s="15" t="s">
        <v>38</v>
      </c>
      <c r="AX225" s="15" t="s">
        <v>77</v>
      </c>
      <c r="AY225" s="186" t="s">
        <v>137</v>
      </c>
    </row>
    <row r="226" spans="2:65" s="13" customFormat="1" ht="11.25">
      <c r="B226" s="161"/>
      <c r="D226" s="140" t="s">
        <v>278</v>
      </c>
      <c r="E226" s="162" t="s">
        <v>743</v>
      </c>
      <c r="F226" s="163" t="s">
        <v>280</v>
      </c>
      <c r="H226" s="164">
        <v>788.30799999999999</v>
      </c>
      <c r="I226" s="165"/>
      <c r="L226" s="161"/>
      <c r="M226" s="166"/>
      <c r="T226" s="167"/>
      <c r="AT226" s="162" t="s">
        <v>278</v>
      </c>
      <c r="AU226" s="162" t="s">
        <v>87</v>
      </c>
      <c r="AV226" s="13" t="s">
        <v>143</v>
      </c>
      <c r="AW226" s="13" t="s">
        <v>38</v>
      </c>
      <c r="AX226" s="13" t="s">
        <v>85</v>
      </c>
      <c r="AY226" s="162" t="s">
        <v>137</v>
      </c>
    </row>
    <row r="227" spans="2:65" s="1" customFormat="1" ht="16.5" customHeight="1">
      <c r="B227" s="33"/>
      <c r="C227" s="145" t="s">
        <v>202</v>
      </c>
      <c r="D227" s="145" t="s">
        <v>153</v>
      </c>
      <c r="E227" s="146" t="s">
        <v>931</v>
      </c>
      <c r="F227" s="147" t="s">
        <v>912</v>
      </c>
      <c r="G227" s="148" t="s">
        <v>569</v>
      </c>
      <c r="H227" s="149">
        <v>548.41200000000003</v>
      </c>
      <c r="I227" s="150"/>
      <c r="J227" s="151">
        <f>ROUND(I227*H227,2)</f>
        <v>0</v>
      </c>
      <c r="K227" s="147" t="s">
        <v>809</v>
      </c>
      <c r="L227" s="33"/>
      <c r="M227" s="152" t="s">
        <v>21</v>
      </c>
      <c r="N227" s="153" t="s">
        <v>48</v>
      </c>
      <c r="P227" s="136">
        <f>O227*H227</f>
        <v>0</v>
      </c>
      <c r="Q227" s="136">
        <v>0</v>
      </c>
      <c r="R227" s="136">
        <f>Q227*H227</f>
        <v>0</v>
      </c>
      <c r="S227" s="136">
        <v>0</v>
      </c>
      <c r="T227" s="137">
        <f>S227*H227</f>
        <v>0</v>
      </c>
      <c r="AR227" s="138" t="s">
        <v>143</v>
      </c>
      <c r="AT227" s="138" t="s">
        <v>153</v>
      </c>
      <c r="AU227" s="138" t="s">
        <v>87</v>
      </c>
      <c r="AY227" s="18" t="s">
        <v>137</v>
      </c>
      <c r="BE227" s="139">
        <f>IF(N227="základní",J227,0)</f>
        <v>0</v>
      </c>
      <c r="BF227" s="139">
        <f>IF(N227="snížená",J227,0)</f>
        <v>0</v>
      </c>
      <c r="BG227" s="139">
        <f>IF(N227="zákl. přenesená",J227,0)</f>
        <v>0</v>
      </c>
      <c r="BH227" s="139">
        <f>IF(N227="sníž. přenesená",J227,0)</f>
        <v>0</v>
      </c>
      <c r="BI227" s="139">
        <f>IF(N227="nulová",J227,0)</f>
        <v>0</v>
      </c>
      <c r="BJ227" s="18" t="s">
        <v>85</v>
      </c>
      <c r="BK227" s="139">
        <f>ROUND(I227*H227,2)</f>
        <v>0</v>
      </c>
      <c r="BL227" s="18" t="s">
        <v>143</v>
      </c>
      <c r="BM227" s="138" t="s">
        <v>932</v>
      </c>
    </row>
    <row r="228" spans="2:65" s="1" customFormat="1" ht="19.5">
      <c r="B228" s="33"/>
      <c r="D228" s="140" t="s">
        <v>144</v>
      </c>
      <c r="F228" s="141" t="s">
        <v>914</v>
      </c>
      <c r="I228" s="142"/>
      <c r="L228" s="33"/>
      <c r="M228" s="143"/>
      <c r="T228" s="54"/>
      <c r="AT228" s="18" t="s">
        <v>144</v>
      </c>
      <c r="AU228" s="18" t="s">
        <v>87</v>
      </c>
    </row>
    <row r="229" spans="2:65" s="1" customFormat="1" ht="11.25">
      <c r="B229" s="33"/>
      <c r="D229" s="183" t="s">
        <v>812</v>
      </c>
      <c r="F229" s="184" t="s">
        <v>933</v>
      </c>
      <c r="I229" s="142"/>
      <c r="L229" s="33"/>
      <c r="M229" s="143"/>
      <c r="T229" s="54"/>
      <c r="AT229" s="18" t="s">
        <v>812</v>
      </c>
      <c r="AU229" s="18" t="s">
        <v>87</v>
      </c>
    </row>
    <row r="230" spans="2:65" s="1" customFormat="1" ht="19.5">
      <c r="B230" s="33"/>
      <c r="D230" s="140" t="s">
        <v>145</v>
      </c>
      <c r="F230" s="144" t="s">
        <v>934</v>
      </c>
      <c r="I230" s="142"/>
      <c r="L230" s="33"/>
      <c r="M230" s="143"/>
      <c r="T230" s="54"/>
      <c r="AT230" s="18" t="s">
        <v>145</v>
      </c>
      <c r="AU230" s="18" t="s">
        <v>87</v>
      </c>
    </row>
    <row r="231" spans="2:65" s="14" customFormat="1" ht="11.25">
      <c r="B231" s="170"/>
      <c r="D231" s="140" t="s">
        <v>278</v>
      </c>
      <c r="E231" s="171" t="s">
        <v>21</v>
      </c>
      <c r="F231" s="172" t="s">
        <v>935</v>
      </c>
      <c r="H231" s="171" t="s">
        <v>21</v>
      </c>
      <c r="I231" s="173"/>
      <c r="L231" s="170"/>
      <c r="M231" s="174"/>
      <c r="T231" s="175"/>
      <c r="AT231" s="171" t="s">
        <v>278</v>
      </c>
      <c r="AU231" s="171" t="s">
        <v>87</v>
      </c>
      <c r="AV231" s="14" t="s">
        <v>85</v>
      </c>
      <c r="AW231" s="14" t="s">
        <v>38</v>
      </c>
      <c r="AX231" s="14" t="s">
        <v>77</v>
      </c>
      <c r="AY231" s="171" t="s">
        <v>137</v>
      </c>
    </row>
    <row r="232" spans="2:65" s="14" customFormat="1" ht="11.25">
      <c r="B232" s="170"/>
      <c r="D232" s="140" t="s">
        <v>278</v>
      </c>
      <c r="E232" s="171" t="s">
        <v>21</v>
      </c>
      <c r="F232" s="172" t="s">
        <v>917</v>
      </c>
      <c r="H232" s="171" t="s">
        <v>21</v>
      </c>
      <c r="I232" s="173"/>
      <c r="L232" s="170"/>
      <c r="M232" s="174"/>
      <c r="T232" s="175"/>
      <c r="AT232" s="171" t="s">
        <v>278</v>
      </c>
      <c r="AU232" s="171" t="s">
        <v>87</v>
      </c>
      <c r="AV232" s="14" t="s">
        <v>85</v>
      </c>
      <c r="AW232" s="14" t="s">
        <v>38</v>
      </c>
      <c r="AX232" s="14" t="s">
        <v>77</v>
      </c>
      <c r="AY232" s="171" t="s">
        <v>137</v>
      </c>
    </row>
    <row r="233" spans="2:65" s="12" customFormat="1" ht="11.25">
      <c r="B233" s="154"/>
      <c r="D233" s="140" t="s">
        <v>278</v>
      </c>
      <c r="E233" s="155" t="s">
        <v>21</v>
      </c>
      <c r="F233" s="156" t="s">
        <v>936</v>
      </c>
      <c r="H233" s="157">
        <v>6</v>
      </c>
      <c r="I233" s="158"/>
      <c r="L233" s="154"/>
      <c r="M233" s="159"/>
      <c r="T233" s="160"/>
      <c r="AT233" s="155" t="s">
        <v>278</v>
      </c>
      <c r="AU233" s="155" t="s">
        <v>87</v>
      </c>
      <c r="AV233" s="12" t="s">
        <v>87</v>
      </c>
      <c r="AW233" s="12" t="s">
        <v>38</v>
      </c>
      <c r="AX233" s="12" t="s">
        <v>77</v>
      </c>
      <c r="AY233" s="155" t="s">
        <v>137</v>
      </c>
    </row>
    <row r="234" spans="2:65" s="12" customFormat="1" ht="11.25">
      <c r="B234" s="154"/>
      <c r="D234" s="140" t="s">
        <v>278</v>
      </c>
      <c r="E234" s="155" t="s">
        <v>21</v>
      </c>
      <c r="F234" s="156" t="s">
        <v>937</v>
      </c>
      <c r="H234" s="157">
        <v>188.76</v>
      </c>
      <c r="I234" s="158"/>
      <c r="L234" s="154"/>
      <c r="M234" s="159"/>
      <c r="T234" s="160"/>
      <c r="AT234" s="155" t="s">
        <v>278</v>
      </c>
      <c r="AU234" s="155" t="s">
        <v>87</v>
      </c>
      <c r="AV234" s="12" t="s">
        <v>87</v>
      </c>
      <c r="AW234" s="12" t="s">
        <v>38</v>
      </c>
      <c r="AX234" s="12" t="s">
        <v>77</v>
      </c>
      <c r="AY234" s="155" t="s">
        <v>137</v>
      </c>
    </row>
    <row r="235" spans="2:65" s="12" customFormat="1" ht="11.25">
      <c r="B235" s="154"/>
      <c r="D235" s="140" t="s">
        <v>278</v>
      </c>
      <c r="E235" s="155" t="s">
        <v>21</v>
      </c>
      <c r="F235" s="156" t="s">
        <v>938</v>
      </c>
      <c r="H235" s="157">
        <v>27.54</v>
      </c>
      <c r="I235" s="158"/>
      <c r="L235" s="154"/>
      <c r="M235" s="159"/>
      <c r="T235" s="160"/>
      <c r="AT235" s="155" t="s">
        <v>278</v>
      </c>
      <c r="AU235" s="155" t="s">
        <v>87</v>
      </c>
      <c r="AV235" s="12" t="s">
        <v>87</v>
      </c>
      <c r="AW235" s="12" t="s">
        <v>38</v>
      </c>
      <c r="AX235" s="12" t="s">
        <v>77</v>
      </c>
      <c r="AY235" s="155" t="s">
        <v>137</v>
      </c>
    </row>
    <row r="236" spans="2:65" s="15" customFormat="1" ht="11.25">
      <c r="B236" s="185"/>
      <c r="D236" s="140" t="s">
        <v>278</v>
      </c>
      <c r="E236" s="186" t="s">
        <v>21</v>
      </c>
      <c r="F236" s="187" t="s">
        <v>851</v>
      </c>
      <c r="H236" s="188">
        <v>222.3</v>
      </c>
      <c r="I236" s="189"/>
      <c r="L236" s="185"/>
      <c r="M236" s="190"/>
      <c r="T236" s="191"/>
      <c r="AT236" s="186" t="s">
        <v>278</v>
      </c>
      <c r="AU236" s="186" t="s">
        <v>87</v>
      </c>
      <c r="AV236" s="15" t="s">
        <v>149</v>
      </c>
      <c r="AW236" s="15" t="s">
        <v>38</v>
      </c>
      <c r="AX236" s="15" t="s">
        <v>77</v>
      </c>
      <c r="AY236" s="186" t="s">
        <v>137</v>
      </c>
    </row>
    <row r="237" spans="2:65" s="14" customFormat="1" ht="11.25">
      <c r="B237" s="170"/>
      <c r="D237" s="140" t="s">
        <v>278</v>
      </c>
      <c r="E237" s="171" t="s">
        <v>21</v>
      </c>
      <c r="F237" s="172" t="s">
        <v>848</v>
      </c>
      <c r="H237" s="171" t="s">
        <v>21</v>
      </c>
      <c r="I237" s="173"/>
      <c r="L237" s="170"/>
      <c r="M237" s="174"/>
      <c r="T237" s="175"/>
      <c r="AT237" s="171" t="s">
        <v>278</v>
      </c>
      <c r="AU237" s="171" t="s">
        <v>87</v>
      </c>
      <c r="AV237" s="14" t="s">
        <v>85</v>
      </c>
      <c r="AW237" s="14" t="s">
        <v>38</v>
      </c>
      <c r="AX237" s="14" t="s">
        <v>77</v>
      </c>
      <c r="AY237" s="171" t="s">
        <v>137</v>
      </c>
    </row>
    <row r="238" spans="2:65" s="12" customFormat="1" ht="11.25">
      <c r="B238" s="154"/>
      <c r="D238" s="140" t="s">
        <v>278</v>
      </c>
      <c r="E238" s="155" t="s">
        <v>21</v>
      </c>
      <c r="F238" s="156" t="s">
        <v>939</v>
      </c>
      <c r="H238" s="157">
        <v>67.031999999999996</v>
      </c>
      <c r="I238" s="158"/>
      <c r="L238" s="154"/>
      <c r="M238" s="159"/>
      <c r="T238" s="160"/>
      <c r="AT238" s="155" t="s">
        <v>278</v>
      </c>
      <c r="AU238" s="155" t="s">
        <v>87</v>
      </c>
      <c r="AV238" s="12" t="s">
        <v>87</v>
      </c>
      <c r="AW238" s="12" t="s">
        <v>38</v>
      </c>
      <c r="AX238" s="12" t="s">
        <v>77</v>
      </c>
      <c r="AY238" s="155" t="s">
        <v>137</v>
      </c>
    </row>
    <row r="239" spans="2:65" s="12" customFormat="1" ht="11.25">
      <c r="B239" s="154"/>
      <c r="D239" s="140" t="s">
        <v>278</v>
      </c>
      <c r="E239" s="155" t="s">
        <v>21</v>
      </c>
      <c r="F239" s="156" t="s">
        <v>940</v>
      </c>
      <c r="H239" s="157">
        <v>259.08</v>
      </c>
      <c r="I239" s="158"/>
      <c r="L239" s="154"/>
      <c r="M239" s="159"/>
      <c r="T239" s="160"/>
      <c r="AT239" s="155" t="s">
        <v>278</v>
      </c>
      <c r="AU239" s="155" t="s">
        <v>87</v>
      </c>
      <c r="AV239" s="12" t="s">
        <v>87</v>
      </c>
      <c r="AW239" s="12" t="s">
        <v>38</v>
      </c>
      <c r="AX239" s="12" t="s">
        <v>77</v>
      </c>
      <c r="AY239" s="155" t="s">
        <v>137</v>
      </c>
    </row>
    <row r="240" spans="2:65" s="13" customFormat="1" ht="11.25">
      <c r="B240" s="161"/>
      <c r="D240" s="140" t="s">
        <v>278</v>
      </c>
      <c r="E240" s="162" t="s">
        <v>687</v>
      </c>
      <c r="F240" s="163" t="s">
        <v>280</v>
      </c>
      <c r="H240" s="164">
        <v>548.41200000000003</v>
      </c>
      <c r="I240" s="165"/>
      <c r="L240" s="161"/>
      <c r="M240" s="166"/>
      <c r="T240" s="167"/>
      <c r="AT240" s="162" t="s">
        <v>278</v>
      </c>
      <c r="AU240" s="162" t="s">
        <v>87</v>
      </c>
      <c r="AV240" s="13" t="s">
        <v>143</v>
      </c>
      <c r="AW240" s="13" t="s">
        <v>38</v>
      </c>
      <c r="AX240" s="13" t="s">
        <v>85</v>
      </c>
      <c r="AY240" s="162" t="s">
        <v>137</v>
      </c>
    </row>
    <row r="241" spans="2:65" s="1" customFormat="1" ht="16.5" customHeight="1">
      <c r="B241" s="33"/>
      <c r="C241" s="126" t="s">
        <v>175</v>
      </c>
      <c r="D241" s="126" t="s">
        <v>138</v>
      </c>
      <c r="E241" s="127" t="s">
        <v>941</v>
      </c>
      <c r="F241" s="128" t="s">
        <v>942</v>
      </c>
      <c r="G241" s="129" t="s">
        <v>763</v>
      </c>
      <c r="H241" s="130">
        <v>1041.9829999999999</v>
      </c>
      <c r="I241" s="131"/>
      <c r="J241" s="132">
        <f>ROUND(I241*H241,2)</f>
        <v>0</v>
      </c>
      <c r="K241" s="128" t="s">
        <v>809</v>
      </c>
      <c r="L241" s="133"/>
      <c r="M241" s="134" t="s">
        <v>21</v>
      </c>
      <c r="N241" s="135" t="s">
        <v>48</v>
      </c>
      <c r="P241" s="136">
        <f>O241*H241</f>
        <v>0</v>
      </c>
      <c r="Q241" s="136">
        <v>1</v>
      </c>
      <c r="R241" s="136">
        <f>Q241*H241</f>
        <v>1041.9829999999999</v>
      </c>
      <c r="S241" s="136">
        <v>0</v>
      </c>
      <c r="T241" s="137">
        <f>S241*H241</f>
        <v>0</v>
      </c>
      <c r="AR241" s="138" t="s">
        <v>142</v>
      </c>
      <c r="AT241" s="138" t="s">
        <v>138</v>
      </c>
      <c r="AU241" s="138" t="s">
        <v>87</v>
      </c>
      <c r="AY241" s="18" t="s">
        <v>137</v>
      </c>
      <c r="BE241" s="139">
        <f>IF(N241="základní",J241,0)</f>
        <v>0</v>
      </c>
      <c r="BF241" s="139">
        <f>IF(N241="snížená",J241,0)</f>
        <v>0</v>
      </c>
      <c r="BG241" s="139">
        <f>IF(N241="zákl. přenesená",J241,0)</f>
        <v>0</v>
      </c>
      <c r="BH241" s="139">
        <f>IF(N241="sníž. přenesená",J241,0)</f>
        <v>0</v>
      </c>
      <c r="BI241" s="139">
        <f>IF(N241="nulová",J241,0)</f>
        <v>0</v>
      </c>
      <c r="BJ241" s="18" t="s">
        <v>85</v>
      </c>
      <c r="BK241" s="139">
        <f>ROUND(I241*H241,2)</f>
        <v>0</v>
      </c>
      <c r="BL241" s="18" t="s">
        <v>143</v>
      </c>
      <c r="BM241" s="138" t="s">
        <v>943</v>
      </c>
    </row>
    <row r="242" spans="2:65" s="1" customFormat="1" ht="11.25">
      <c r="B242" s="33"/>
      <c r="D242" s="140" t="s">
        <v>144</v>
      </c>
      <c r="F242" s="141" t="s">
        <v>942</v>
      </c>
      <c r="I242" s="142"/>
      <c r="L242" s="33"/>
      <c r="M242" s="143"/>
      <c r="T242" s="54"/>
      <c r="AT242" s="18" t="s">
        <v>144</v>
      </c>
      <c r="AU242" s="18" t="s">
        <v>87</v>
      </c>
    </row>
    <row r="243" spans="2:65" s="12" customFormat="1" ht="11.25">
      <c r="B243" s="154"/>
      <c r="D243" s="140" t="s">
        <v>278</v>
      </c>
      <c r="E243" s="155" t="s">
        <v>21</v>
      </c>
      <c r="F243" s="156" t="s">
        <v>927</v>
      </c>
      <c r="H243" s="157">
        <v>1041.9829999999999</v>
      </c>
      <c r="I243" s="158"/>
      <c r="L243" s="154"/>
      <c r="M243" s="159"/>
      <c r="T243" s="160"/>
      <c r="AT243" s="155" t="s">
        <v>278</v>
      </c>
      <c r="AU243" s="155" t="s">
        <v>87</v>
      </c>
      <c r="AV243" s="12" t="s">
        <v>87</v>
      </c>
      <c r="AW243" s="12" t="s">
        <v>38</v>
      </c>
      <c r="AX243" s="12" t="s">
        <v>85</v>
      </c>
      <c r="AY243" s="155" t="s">
        <v>137</v>
      </c>
    </row>
    <row r="244" spans="2:65" s="1" customFormat="1" ht="21.75" customHeight="1">
      <c r="B244" s="33"/>
      <c r="C244" s="145" t="s">
        <v>209</v>
      </c>
      <c r="D244" s="145" t="s">
        <v>153</v>
      </c>
      <c r="E244" s="146" t="s">
        <v>944</v>
      </c>
      <c r="F244" s="147" t="s">
        <v>945</v>
      </c>
      <c r="G244" s="148" t="s">
        <v>196</v>
      </c>
      <c r="H244" s="149">
        <v>1391.25</v>
      </c>
      <c r="I244" s="150"/>
      <c r="J244" s="151">
        <f>ROUND(I244*H244,2)</f>
        <v>0</v>
      </c>
      <c r="K244" s="147" t="s">
        <v>809</v>
      </c>
      <c r="L244" s="33"/>
      <c r="M244" s="152" t="s">
        <v>21</v>
      </c>
      <c r="N244" s="153" t="s">
        <v>48</v>
      </c>
      <c r="P244" s="136">
        <f>O244*H244</f>
        <v>0</v>
      </c>
      <c r="Q244" s="136">
        <v>0</v>
      </c>
      <c r="R244" s="136">
        <f>Q244*H244</f>
        <v>0</v>
      </c>
      <c r="S244" s="136">
        <v>0</v>
      </c>
      <c r="T244" s="137">
        <f>S244*H244</f>
        <v>0</v>
      </c>
      <c r="AR244" s="138" t="s">
        <v>143</v>
      </c>
      <c r="AT244" s="138" t="s">
        <v>153</v>
      </c>
      <c r="AU244" s="138" t="s">
        <v>87</v>
      </c>
      <c r="AY244" s="18" t="s">
        <v>137</v>
      </c>
      <c r="BE244" s="139">
        <f>IF(N244="základní",J244,0)</f>
        <v>0</v>
      </c>
      <c r="BF244" s="139">
        <f>IF(N244="snížená",J244,0)</f>
        <v>0</v>
      </c>
      <c r="BG244" s="139">
        <f>IF(N244="zákl. přenesená",J244,0)</f>
        <v>0</v>
      </c>
      <c r="BH244" s="139">
        <f>IF(N244="sníž. přenesená",J244,0)</f>
        <v>0</v>
      </c>
      <c r="BI244" s="139">
        <f>IF(N244="nulová",J244,0)</f>
        <v>0</v>
      </c>
      <c r="BJ244" s="18" t="s">
        <v>85</v>
      </c>
      <c r="BK244" s="139">
        <f>ROUND(I244*H244,2)</f>
        <v>0</v>
      </c>
      <c r="BL244" s="18" t="s">
        <v>143</v>
      </c>
      <c r="BM244" s="138" t="s">
        <v>946</v>
      </c>
    </row>
    <row r="245" spans="2:65" s="1" customFormat="1" ht="11.25">
      <c r="B245" s="33"/>
      <c r="D245" s="140" t="s">
        <v>144</v>
      </c>
      <c r="F245" s="141" t="s">
        <v>947</v>
      </c>
      <c r="I245" s="142"/>
      <c r="L245" s="33"/>
      <c r="M245" s="143"/>
      <c r="T245" s="54"/>
      <c r="AT245" s="18" t="s">
        <v>144</v>
      </c>
      <c r="AU245" s="18" t="s">
        <v>87</v>
      </c>
    </row>
    <row r="246" spans="2:65" s="1" customFormat="1" ht="11.25">
      <c r="B246" s="33"/>
      <c r="D246" s="183" t="s">
        <v>812</v>
      </c>
      <c r="F246" s="184" t="s">
        <v>948</v>
      </c>
      <c r="I246" s="142"/>
      <c r="L246" s="33"/>
      <c r="M246" s="143"/>
      <c r="T246" s="54"/>
      <c r="AT246" s="18" t="s">
        <v>812</v>
      </c>
      <c r="AU246" s="18" t="s">
        <v>87</v>
      </c>
    </row>
    <row r="247" spans="2:65" s="1" customFormat="1" ht="19.5">
      <c r="B247" s="33"/>
      <c r="D247" s="140" t="s">
        <v>145</v>
      </c>
      <c r="F247" s="144" t="s">
        <v>949</v>
      </c>
      <c r="I247" s="142"/>
      <c r="L247" s="33"/>
      <c r="M247" s="143"/>
      <c r="T247" s="54"/>
      <c r="AT247" s="18" t="s">
        <v>145</v>
      </c>
      <c r="AU247" s="18" t="s">
        <v>87</v>
      </c>
    </row>
    <row r="248" spans="2:65" s="14" customFormat="1" ht="11.25">
      <c r="B248" s="170"/>
      <c r="D248" s="140" t="s">
        <v>278</v>
      </c>
      <c r="E248" s="171" t="s">
        <v>21</v>
      </c>
      <c r="F248" s="172" t="s">
        <v>848</v>
      </c>
      <c r="H248" s="171" t="s">
        <v>21</v>
      </c>
      <c r="I248" s="173"/>
      <c r="L248" s="170"/>
      <c r="M248" s="174"/>
      <c r="T248" s="175"/>
      <c r="AT248" s="171" t="s">
        <v>278</v>
      </c>
      <c r="AU248" s="171" t="s">
        <v>87</v>
      </c>
      <c r="AV248" s="14" t="s">
        <v>85</v>
      </c>
      <c r="AW248" s="14" t="s">
        <v>38</v>
      </c>
      <c r="AX248" s="14" t="s">
        <v>77</v>
      </c>
      <c r="AY248" s="171" t="s">
        <v>137</v>
      </c>
    </row>
    <row r="249" spans="2:65" s="12" customFormat="1" ht="11.25">
      <c r="B249" s="154"/>
      <c r="D249" s="140" t="s">
        <v>278</v>
      </c>
      <c r="E249" s="155" t="s">
        <v>21</v>
      </c>
      <c r="F249" s="156" t="s">
        <v>950</v>
      </c>
      <c r="H249" s="157">
        <v>1391.25</v>
      </c>
      <c r="I249" s="158"/>
      <c r="L249" s="154"/>
      <c r="M249" s="159"/>
      <c r="T249" s="160"/>
      <c r="AT249" s="155" t="s">
        <v>278</v>
      </c>
      <c r="AU249" s="155" t="s">
        <v>87</v>
      </c>
      <c r="AV249" s="12" t="s">
        <v>87</v>
      </c>
      <c r="AW249" s="12" t="s">
        <v>38</v>
      </c>
      <c r="AX249" s="12" t="s">
        <v>77</v>
      </c>
      <c r="AY249" s="155" t="s">
        <v>137</v>
      </c>
    </row>
    <row r="250" spans="2:65" s="13" customFormat="1" ht="11.25">
      <c r="B250" s="161"/>
      <c r="D250" s="140" t="s">
        <v>278</v>
      </c>
      <c r="E250" s="162" t="s">
        <v>652</v>
      </c>
      <c r="F250" s="163" t="s">
        <v>280</v>
      </c>
      <c r="H250" s="164">
        <v>1391.25</v>
      </c>
      <c r="I250" s="165"/>
      <c r="L250" s="161"/>
      <c r="M250" s="166"/>
      <c r="T250" s="167"/>
      <c r="AT250" s="162" t="s">
        <v>278</v>
      </c>
      <c r="AU250" s="162" t="s">
        <v>87</v>
      </c>
      <c r="AV250" s="13" t="s">
        <v>143</v>
      </c>
      <c r="AW250" s="13" t="s">
        <v>38</v>
      </c>
      <c r="AX250" s="13" t="s">
        <v>85</v>
      </c>
      <c r="AY250" s="162" t="s">
        <v>137</v>
      </c>
    </row>
    <row r="251" spans="2:65" s="1" customFormat="1" ht="16.5" customHeight="1">
      <c r="B251" s="33"/>
      <c r="C251" s="145" t="s">
        <v>178</v>
      </c>
      <c r="D251" s="145" t="s">
        <v>153</v>
      </c>
      <c r="E251" s="146" t="s">
        <v>951</v>
      </c>
      <c r="F251" s="147" t="s">
        <v>952</v>
      </c>
      <c r="G251" s="148" t="s">
        <v>196</v>
      </c>
      <c r="H251" s="149">
        <v>1391.25</v>
      </c>
      <c r="I251" s="150"/>
      <c r="J251" s="151">
        <f>ROUND(I251*H251,2)</f>
        <v>0</v>
      </c>
      <c r="K251" s="147" t="s">
        <v>809</v>
      </c>
      <c r="L251" s="33"/>
      <c r="M251" s="152" t="s">
        <v>21</v>
      </c>
      <c r="N251" s="153" t="s">
        <v>48</v>
      </c>
      <c r="P251" s="136">
        <f>O251*H251</f>
        <v>0</v>
      </c>
      <c r="Q251" s="136">
        <v>0</v>
      </c>
      <c r="R251" s="136">
        <f>Q251*H251</f>
        <v>0</v>
      </c>
      <c r="S251" s="136">
        <v>0</v>
      </c>
      <c r="T251" s="137">
        <f>S251*H251</f>
        <v>0</v>
      </c>
      <c r="AR251" s="138" t="s">
        <v>143</v>
      </c>
      <c r="AT251" s="138" t="s">
        <v>153</v>
      </c>
      <c r="AU251" s="138" t="s">
        <v>87</v>
      </c>
      <c r="AY251" s="18" t="s">
        <v>137</v>
      </c>
      <c r="BE251" s="139">
        <f>IF(N251="základní",J251,0)</f>
        <v>0</v>
      </c>
      <c r="BF251" s="139">
        <f>IF(N251="snížená",J251,0)</f>
        <v>0</v>
      </c>
      <c r="BG251" s="139">
        <f>IF(N251="zákl. přenesená",J251,0)</f>
        <v>0</v>
      </c>
      <c r="BH251" s="139">
        <f>IF(N251="sníž. přenesená",J251,0)</f>
        <v>0</v>
      </c>
      <c r="BI251" s="139">
        <f>IF(N251="nulová",J251,0)</f>
        <v>0</v>
      </c>
      <c r="BJ251" s="18" t="s">
        <v>85</v>
      </c>
      <c r="BK251" s="139">
        <f>ROUND(I251*H251,2)</f>
        <v>0</v>
      </c>
      <c r="BL251" s="18" t="s">
        <v>143</v>
      </c>
      <c r="BM251" s="138" t="s">
        <v>953</v>
      </c>
    </row>
    <row r="252" spans="2:65" s="1" customFormat="1" ht="11.25">
      <c r="B252" s="33"/>
      <c r="D252" s="140" t="s">
        <v>144</v>
      </c>
      <c r="F252" s="141" t="s">
        <v>954</v>
      </c>
      <c r="I252" s="142"/>
      <c r="L252" s="33"/>
      <c r="M252" s="143"/>
      <c r="T252" s="54"/>
      <c r="AT252" s="18" t="s">
        <v>144</v>
      </c>
      <c r="AU252" s="18" t="s">
        <v>87</v>
      </c>
    </row>
    <row r="253" spans="2:65" s="1" customFormat="1" ht="11.25">
      <c r="B253" s="33"/>
      <c r="D253" s="183" t="s">
        <v>812</v>
      </c>
      <c r="F253" s="184" t="s">
        <v>955</v>
      </c>
      <c r="I253" s="142"/>
      <c r="L253" s="33"/>
      <c r="M253" s="143"/>
      <c r="T253" s="54"/>
      <c r="AT253" s="18" t="s">
        <v>812</v>
      </c>
      <c r="AU253" s="18" t="s">
        <v>87</v>
      </c>
    </row>
    <row r="254" spans="2:65" s="12" customFormat="1" ht="11.25">
      <c r="B254" s="154"/>
      <c r="D254" s="140" t="s">
        <v>278</v>
      </c>
      <c r="E254" s="155" t="s">
        <v>21</v>
      </c>
      <c r="F254" s="156" t="s">
        <v>652</v>
      </c>
      <c r="H254" s="157">
        <v>1391.25</v>
      </c>
      <c r="I254" s="158"/>
      <c r="L254" s="154"/>
      <c r="M254" s="159"/>
      <c r="T254" s="160"/>
      <c r="AT254" s="155" t="s">
        <v>278</v>
      </c>
      <c r="AU254" s="155" t="s">
        <v>87</v>
      </c>
      <c r="AV254" s="12" t="s">
        <v>87</v>
      </c>
      <c r="AW254" s="12" t="s">
        <v>38</v>
      </c>
      <c r="AX254" s="12" t="s">
        <v>85</v>
      </c>
      <c r="AY254" s="155" t="s">
        <v>137</v>
      </c>
    </row>
    <row r="255" spans="2:65" s="1" customFormat="1" ht="16.5" customHeight="1">
      <c r="B255" s="33"/>
      <c r="C255" s="126" t="s">
        <v>7</v>
      </c>
      <c r="D255" s="126" t="s">
        <v>138</v>
      </c>
      <c r="E255" s="127" t="s">
        <v>956</v>
      </c>
      <c r="F255" s="128" t="s">
        <v>957</v>
      </c>
      <c r="G255" s="129" t="s">
        <v>141</v>
      </c>
      <c r="H255" s="130">
        <v>41.738</v>
      </c>
      <c r="I255" s="131"/>
      <c r="J255" s="132">
        <f>ROUND(I255*H255,2)</f>
        <v>0</v>
      </c>
      <c r="K255" s="128" t="s">
        <v>809</v>
      </c>
      <c r="L255" s="133"/>
      <c r="M255" s="134" t="s">
        <v>21</v>
      </c>
      <c r="N255" s="135" t="s">
        <v>48</v>
      </c>
      <c r="P255" s="136">
        <f>O255*H255</f>
        <v>0</v>
      </c>
      <c r="Q255" s="136">
        <v>1E-3</v>
      </c>
      <c r="R255" s="136">
        <f>Q255*H255</f>
        <v>4.1737999999999997E-2</v>
      </c>
      <c r="S255" s="136">
        <v>0</v>
      </c>
      <c r="T255" s="137">
        <f>S255*H255</f>
        <v>0</v>
      </c>
      <c r="AR255" s="138" t="s">
        <v>142</v>
      </c>
      <c r="AT255" s="138" t="s">
        <v>138</v>
      </c>
      <c r="AU255" s="138" t="s">
        <v>87</v>
      </c>
      <c r="AY255" s="18" t="s">
        <v>137</v>
      </c>
      <c r="BE255" s="139">
        <f>IF(N255="základní",J255,0)</f>
        <v>0</v>
      </c>
      <c r="BF255" s="139">
        <f>IF(N255="snížená",J255,0)</f>
        <v>0</v>
      </c>
      <c r="BG255" s="139">
        <f>IF(N255="zákl. přenesená",J255,0)</f>
        <v>0</v>
      </c>
      <c r="BH255" s="139">
        <f>IF(N255="sníž. přenesená",J255,0)</f>
        <v>0</v>
      </c>
      <c r="BI255" s="139">
        <f>IF(N255="nulová",J255,0)</f>
        <v>0</v>
      </c>
      <c r="BJ255" s="18" t="s">
        <v>85</v>
      </c>
      <c r="BK255" s="139">
        <f>ROUND(I255*H255,2)</f>
        <v>0</v>
      </c>
      <c r="BL255" s="18" t="s">
        <v>143</v>
      </c>
      <c r="BM255" s="138" t="s">
        <v>958</v>
      </c>
    </row>
    <row r="256" spans="2:65" s="1" customFormat="1" ht="11.25">
      <c r="B256" s="33"/>
      <c r="D256" s="140" t="s">
        <v>144</v>
      </c>
      <c r="F256" s="141" t="s">
        <v>957</v>
      </c>
      <c r="I256" s="142"/>
      <c r="L256" s="33"/>
      <c r="M256" s="143"/>
      <c r="T256" s="54"/>
      <c r="AT256" s="18" t="s">
        <v>144</v>
      </c>
      <c r="AU256" s="18" t="s">
        <v>87</v>
      </c>
    </row>
    <row r="257" spans="2:65" s="12" customFormat="1" ht="11.25">
      <c r="B257" s="154"/>
      <c r="D257" s="140" t="s">
        <v>278</v>
      </c>
      <c r="E257" s="155" t="s">
        <v>21</v>
      </c>
      <c r="F257" s="156" t="s">
        <v>959</v>
      </c>
      <c r="H257" s="157">
        <v>41.738</v>
      </c>
      <c r="I257" s="158"/>
      <c r="L257" s="154"/>
      <c r="M257" s="159"/>
      <c r="T257" s="160"/>
      <c r="AT257" s="155" t="s">
        <v>278</v>
      </c>
      <c r="AU257" s="155" t="s">
        <v>87</v>
      </c>
      <c r="AV257" s="12" t="s">
        <v>87</v>
      </c>
      <c r="AW257" s="12" t="s">
        <v>38</v>
      </c>
      <c r="AX257" s="12" t="s">
        <v>85</v>
      </c>
      <c r="AY257" s="155" t="s">
        <v>137</v>
      </c>
    </row>
    <row r="258" spans="2:65" s="1" customFormat="1" ht="16.5" customHeight="1">
      <c r="B258" s="33"/>
      <c r="C258" s="145" t="s">
        <v>182</v>
      </c>
      <c r="D258" s="145" t="s">
        <v>153</v>
      </c>
      <c r="E258" s="146" t="s">
        <v>960</v>
      </c>
      <c r="F258" s="147" t="s">
        <v>961</v>
      </c>
      <c r="G258" s="148" t="s">
        <v>196</v>
      </c>
      <c r="H258" s="149">
        <v>343.17</v>
      </c>
      <c r="I258" s="150"/>
      <c r="J258" s="151">
        <f>ROUND(I258*H258,2)</f>
        <v>0</v>
      </c>
      <c r="K258" s="147" t="s">
        <v>809</v>
      </c>
      <c r="L258" s="33"/>
      <c r="M258" s="152" t="s">
        <v>21</v>
      </c>
      <c r="N258" s="153" t="s">
        <v>48</v>
      </c>
      <c r="P258" s="136">
        <f>O258*H258</f>
        <v>0</v>
      </c>
      <c r="Q258" s="136">
        <v>0</v>
      </c>
      <c r="R258" s="136">
        <f>Q258*H258</f>
        <v>0</v>
      </c>
      <c r="S258" s="136">
        <v>0</v>
      </c>
      <c r="T258" s="137">
        <f>S258*H258</f>
        <v>0</v>
      </c>
      <c r="AR258" s="138" t="s">
        <v>143</v>
      </c>
      <c r="AT258" s="138" t="s">
        <v>153</v>
      </c>
      <c r="AU258" s="138" t="s">
        <v>87</v>
      </c>
      <c r="AY258" s="18" t="s">
        <v>137</v>
      </c>
      <c r="BE258" s="139">
        <f>IF(N258="základní",J258,0)</f>
        <v>0</v>
      </c>
      <c r="BF258" s="139">
        <f>IF(N258="snížená",J258,0)</f>
        <v>0</v>
      </c>
      <c r="BG258" s="139">
        <f>IF(N258="zákl. přenesená",J258,0)</f>
        <v>0</v>
      </c>
      <c r="BH258" s="139">
        <f>IF(N258="sníž. přenesená",J258,0)</f>
        <v>0</v>
      </c>
      <c r="BI258" s="139">
        <f>IF(N258="nulová",J258,0)</f>
        <v>0</v>
      </c>
      <c r="BJ258" s="18" t="s">
        <v>85</v>
      </c>
      <c r="BK258" s="139">
        <f>ROUND(I258*H258,2)</f>
        <v>0</v>
      </c>
      <c r="BL258" s="18" t="s">
        <v>143</v>
      </c>
      <c r="BM258" s="138" t="s">
        <v>962</v>
      </c>
    </row>
    <row r="259" spans="2:65" s="1" customFormat="1" ht="11.25">
      <c r="B259" s="33"/>
      <c r="D259" s="140" t="s">
        <v>144</v>
      </c>
      <c r="F259" s="141" t="s">
        <v>963</v>
      </c>
      <c r="I259" s="142"/>
      <c r="L259" s="33"/>
      <c r="M259" s="143"/>
      <c r="T259" s="54"/>
      <c r="AT259" s="18" t="s">
        <v>144</v>
      </c>
      <c r="AU259" s="18" t="s">
        <v>87</v>
      </c>
    </row>
    <row r="260" spans="2:65" s="1" customFormat="1" ht="11.25">
      <c r="B260" s="33"/>
      <c r="D260" s="183" t="s">
        <v>812</v>
      </c>
      <c r="F260" s="184" t="s">
        <v>964</v>
      </c>
      <c r="I260" s="142"/>
      <c r="L260" s="33"/>
      <c r="M260" s="143"/>
      <c r="T260" s="54"/>
      <c r="AT260" s="18" t="s">
        <v>812</v>
      </c>
      <c r="AU260" s="18" t="s">
        <v>87</v>
      </c>
    </row>
    <row r="261" spans="2:65" s="12" customFormat="1" ht="11.25">
      <c r="B261" s="154"/>
      <c r="D261" s="140" t="s">
        <v>278</v>
      </c>
      <c r="E261" s="155" t="s">
        <v>21</v>
      </c>
      <c r="F261" s="156" t="s">
        <v>655</v>
      </c>
      <c r="H261" s="157">
        <v>343.17</v>
      </c>
      <c r="I261" s="158"/>
      <c r="L261" s="154"/>
      <c r="M261" s="159"/>
      <c r="T261" s="160"/>
      <c r="AT261" s="155" t="s">
        <v>278</v>
      </c>
      <c r="AU261" s="155" t="s">
        <v>87</v>
      </c>
      <c r="AV261" s="12" t="s">
        <v>87</v>
      </c>
      <c r="AW261" s="12" t="s">
        <v>38</v>
      </c>
      <c r="AX261" s="12" t="s">
        <v>85</v>
      </c>
      <c r="AY261" s="155" t="s">
        <v>137</v>
      </c>
    </row>
    <row r="262" spans="2:65" s="1" customFormat="1" ht="16.5" customHeight="1">
      <c r="B262" s="33"/>
      <c r="C262" s="126" t="s">
        <v>225</v>
      </c>
      <c r="D262" s="126" t="s">
        <v>138</v>
      </c>
      <c r="E262" s="127" t="s">
        <v>965</v>
      </c>
      <c r="F262" s="128" t="s">
        <v>966</v>
      </c>
      <c r="G262" s="129" t="s">
        <v>141</v>
      </c>
      <c r="H262" s="130">
        <v>10.295</v>
      </c>
      <c r="I262" s="131"/>
      <c r="J262" s="132">
        <f>ROUND(I262*H262,2)</f>
        <v>0</v>
      </c>
      <c r="K262" s="128" t="s">
        <v>809</v>
      </c>
      <c r="L262" s="133"/>
      <c r="M262" s="134" t="s">
        <v>21</v>
      </c>
      <c r="N262" s="135" t="s">
        <v>48</v>
      </c>
      <c r="P262" s="136">
        <f>O262*H262</f>
        <v>0</v>
      </c>
      <c r="Q262" s="136">
        <v>1E-3</v>
      </c>
      <c r="R262" s="136">
        <f>Q262*H262</f>
        <v>1.0295E-2</v>
      </c>
      <c r="S262" s="136">
        <v>0</v>
      </c>
      <c r="T262" s="137">
        <f>S262*H262</f>
        <v>0</v>
      </c>
      <c r="AR262" s="138" t="s">
        <v>142</v>
      </c>
      <c r="AT262" s="138" t="s">
        <v>138</v>
      </c>
      <c r="AU262" s="138" t="s">
        <v>87</v>
      </c>
      <c r="AY262" s="18" t="s">
        <v>137</v>
      </c>
      <c r="BE262" s="139">
        <f>IF(N262="základní",J262,0)</f>
        <v>0</v>
      </c>
      <c r="BF262" s="139">
        <f>IF(N262="snížená",J262,0)</f>
        <v>0</v>
      </c>
      <c r="BG262" s="139">
        <f>IF(N262="zákl. přenesená",J262,0)</f>
        <v>0</v>
      </c>
      <c r="BH262" s="139">
        <f>IF(N262="sníž. přenesená",J262,0)</f>
        <v>0</v>
      </c>
      <c r="BI262" s="139">
        <f>IF(N262="nulová",J262,0)</f>
        <v>0</v>
      </c>
      <c r="BJ262" s="18" t="s">
        <v>85</v>
      </c>
      <c r="BK262" s="139">
        <f>ROUND(I262*H262,2)</f>
        <v>0</v>
      </c>
      <c r="BL262" s="18" t="s">
        <v>143</v>
      </c>
      <c r="BM262" s="138" t="s">
        <v>967</v>
      </c>
    </row>
    <row r="263" spans="2:65" s="1" customFormat="1" ht="11.25">
      <c r="B263" s="33"/>
      <c r="D263" s="140" t="s">
        <v>144</v>
      </c>
      <c r="F263" s="141" t="s">
        <v>966</v>
      </c>
      <c r="I263" s="142"/>
      <c r="L263" s="33"/>
      <c r="M263" s="143"/>
      <c r="T263" s="54"/>
      <c r="AT263" s="18" t="s">
        <v>144</v>
      </c>
      <c r="AU263" s="18" t="s">
        <v>87</v>
      </c>
    </row>
    <row r="264" spans="2:65" s="12" customFormat="1" ht="11.25">
      <c r="B264" s="154"/>
      <c r="D264" s="140" t="s">
        <v>278</v>
      </c>
      <c r="E264" s="155" t="s">
        <v>21</v>
      </c>
      <c r="F264" s="156" t="s">
        <v>968</v>
      </c>
      <c r="H264" s="157">
        <v>10.295</v>
      </c>
      <c r="I264" s="158"/>
      <c r="L264" s="154"/>
      <c r="M264" s="159"/>
      <c r="T264" s="160"/>
      <c r="AT264" s="155" t="s">
        <v>278</v>
      </c>
      <c r="AU264" s="155" t="s">
        <v>87</v>
      </c>
      <c r="AV264" s="12" t="s">
        <v>87</v>
      </c>
      <c r="AW264" s="12" t="s">
        <v>38</v>
      </c>
      <c r="AX264" s="12" t="s">
        <v>85</v>
      </c>
      <c r="AY264" s="155" t="s">
        <v>137</v>
      </c>
    </row>
    <row r="265" spans="2:65" s="1" customFormat="1" ht="16.5" customHeight="1">
      <c r="B265" s="33"/>
      <c r="C265" s="145" t="s">
        <v>185</v>
      </c>
      <c r="D265" s="145" t="s">
        <v>153</v>
      </c>
      <c r="E265" s="146" t="s">
        <v>969</v>
      </c>
      <c r="F265" s="147" t="s">
        <v>970</v>
      </c>
      <c r="G265" s="148" t="s">
        <v>196</v>
      </c>
      <c r="H265" s="149">
        <v>1391.25</v>
      </c>
      <c r="I265" s="150"/>
      <c r="J265" s="151">
        <f>ROUND(I265*H265,2)</f>
        <v>0</v>
      </c>
      <c r="K265" s="147" t="s">
        <v>809</v>
      </c>
      <c r="L265" s="33"/>
      <c r="M265" s="152" t="s">
        <v>21</v>
      </c>
      <c r="N265" s="153" t="s">
        <v>48</v>
      </c>
      <c r="P265" s="136">
        <f>O265*H265</f>
        <v>0</v>
      </c>
      <c r="Q265" s="136">
        <v>0</v>
      </c>
      <c r="R265" s="136">
        <f>Q265*H265</f>
        <v>0</v>
      </c>
      <c r="S265" s="136">
        <v>0</v>
      </c>
      <c r="T265" s="137">
        <f>S265*H265</f>
        <v>0</v>
      </c>
      <c r="AR265" s="138" t="s">
        <v>143</v>
      </c>
      <c r="AT265" s="138" t="s">
        <v>153</v>
      </c>
      <c r="AU265" s="138" t="s">
        <v>87</v>
      </c>
      <c r="AY265" s="18" t="s">
        <v>137</v>
      </c>
      <c r="BE265" s="139">
        <f>IF(N265="základní",J265,0)</f>
        <v>0</v>
      </c>
      <c r="BF265" s="139">
        <f>IF(N265="snížená",J265,0)</f>
        <v>0</v>
      </c>
      <c r="BG265" s="139">
        <f>IF(N265="zákl. přenesená",J265,0)</f>
        <v>0</v>
      </c>
      <c r="BH265" s="139">
        <f>IF(N265="sníž. přenesená",J265,0)</f>
        <v>0</v>
      </c>
      <c r="BI265" s="139">
        <f>IF(N265="nulová",J265,0)</f>
        <v>0</v>
      </c>
      <c r="BJ265" s="18" t="s">
        <v>85</v>
      </c>
      <c r="BK265" s="139">
        <f>ROUND(I265*H265,2)</f>
        <v>0</v>
      </c>
      <c r="BL265" s="18" t="s">
        <v>143</v>
      </c>
      <c r="BM265" s="138" t="s">
        <v>971</v>
      </c>
    </row>
    <row r="266" spans="2:65" s="1" customFormat="1" ht="11.25">
      <c r="B266" s="33"/>
      <c r="D266" s="140" t="s">
        <v>144</v>
      </c>
      <c r="F266" s="141" t="s">
        <v>972</v>
      </c>
      <c r="I266" s="142"/>
      <c r="L266" s="33"/>
      <c r="M266" s="143"/>
      <c r="T266" s="54"/>
      <c r="AT266" s="18" t="s">
        <v>144</v>
      </c>
      <c r="AU266" s="18" t="s">
        <v>87</v>
      </c>
    </row>
    <row r="267" spans="2:65" s="1" customFormat="1" ht="11.25">
      <c r="B267" s="33"/>
      <c r="D267" s="183" t="s">
        <v>812</v>
      </c>
      <c r="F267" s="184" t="s">
        <v>973</v>
      </c>
      <c r="I267" s="142"/>
      <c r="L267" s="33"/>
      <c r="M267" s="143"/>
      <c r="T267" s="54"/>
      <c r="AT267" s="18" t="s">
        <v>812</v>
      </c>
      <c r="AU267" s="18" t="s">
        <v>87</v>
      </c>
    </row>
    <row r="268" spans="2:65" s="12" customFormat="1" ht="11.25">
      <c r="B268" s="154"/>
      <c r="D268" s="140" t="s">
        <v>278</v>
      </c>
      <c r="E268" s="155" t="s">
        <v>21</v>
      </c>
      <c r="F268" s="156" t="s">
        <v>652</v>
      </c>
      <c r="H268" s="157">
        <v>1391.25</v>
      </c>
      <c r="I268" s="158"/>
      <c r="L268" s="154"/>
      <c r="M268" s="159"/>
      <c r="T268" s="160"/>
      <c r="AT268" s="155" t="s">
        <v>278</v>
      </c>
      <c r="AU268" s="155" t="s">
        <v>87</v>
      </c>
      <c r="AV268" s="12" t="s">
        <v>87</v>
      </c>
      <c r="AW268" s="12" t="s">
        <v>38</v>
      </c>
      <c r="AX268" s="12" t="s">
        <v>85</v>
      </c>
      <c r="AY268" s="155" t="s">
        <v>137</v>
      </c>
    </row>
    <row r="269" spans="2:65" s="1" customFormat="1" ht="16.5" customHeight="1">
      <c r="B269" s="33"/>
      <c r="C269" s="145" t="s">
        <v>235</v>
      </c>
      <c r="D269" s="145" t="s">
        <v>153</v>
      </c>
      <c r="E269" s="146" t="s">
        <v>974</v>
      </c>
      <c r="F269" s="147" t="s">
        <v>975</v>
      </c>
      <c r="G269" s="148" t="s">
        <v>196</v>
      </c>
      <c r="H269" s="149">
        <v>2933.3</v>
      </c>
      <c r="I269" s="150"/>
      <c r="J269" s="151">
        <f>ROUND(I269*H269,2)</f>
        <v>0</v>
      </c>
      <c r="K269" s="147" t="s">
        <v>809</v>
      </c>
      <c r="L269" s="33"/>
      <c r="M269" s="152" t="s">
        <v>21</v>
      </c>
      <c r="N269" s="153" t="s">
        <v>48</v>
      </c>
      <c r="P269" s="136">
        <f>O269*H269</f>
        <v>0</v>
      </c>
      <c r="Q269" s="136">
        <v>0</v>
      </c>
      <c r="R269" s="136">
        <f>Q269*H269</f>
        <v>0</v>
      </c>
      <c r="S269" s="136">
        <v>0</v>
      </c>
      <c r="T269" s="137">
        <f>S269*H269</f>
        <v>0</v>
      </c>
      <c r="AR269" s="138" t="s">
        <v>143</v>
      </c>
      <c r="AT269" s="138" t="s">
        <v>153</v>
      </c>
      <c r="AU269" s="138" t="s">
        <v>87</v>
      </c>
      <c r="AY269" s="18" t="s">
        <v>137</v>
      </c>
      <c r="BE269" s="139">
        <f>IF(N269="základní",J269,0)</f>
        <v>0</v>
      </c>
      <c r="BF269" s="139">
        <f>IF(N269="snížená",J269,0)</f>
        <v>0</v>
      </c>
      <c r="BG269" s="139">
        <f>IF(N269="zákl. přenesená",J269,0)</f>
        <v>0</v>
      </c>
      <c r="BH269" s="139">
        <f>IF(N269="sníž. přenesená",J269,0)</f>
        <v>0</v>
      </c>
      <c r="BI269" s="139">
        <f>IF(N269="nulová",J269,0)</f>
        <v>0</v>
      </c>
      <c r="BJ269" s="18" t="s">
        <v>85</v>
      </c>
      <c r="BK269" s="139">
        <f>ROUND(I269*H269,2)</f>
        <v>0</v>
      </c>
      <c r="BL269" s="18" t="s">
        <v>143</v>
      </c>
      <c r="BM269" s="138" t="s">
        <v>976</v>
      </c>
    </row>
    <row r="270" spans="2:65" s="1" customFormat="1" ht="11.25">
      <c r="B270" s="33"/>
      <c r="D270" s="140" t="s">
        <v>144</v>
      </c>
      <c r="F270" s="141" t="s">
        <v>977</v>
      </c>
      <c r="I270" s="142"/>
      <c r="L270" s="33"/>
      <c r="M270" s="143"/>
      <c r="T270" s="54"/>
      <c r="AT270" s="18" t="s">
        <v>144</v>
      </c>
      <c r="AU270" s="18" t="s">
        <v>87</v>
      </c>
    </row>
    <row r="271" spans="2:65" s="1" customFormat="1" ht="11.25">
      <c r="B271" s="33"/>
      <c r="D271" s="183" t="s">
        <v>812</v>
      </c>
      <c r="F271" s="184" t="s">
        <v>978</v>
      </c>
      <c r="I271" s="142"/>
      <c r="L271" s="33"/>
      <c r="M271" s="143"/>
      <c r="T271" s="54"/>
      <c r="AT271" s="18" t="s">
        <v>812</v>
      </c>
      <c r="AU271" s="18" t="s">
        <v>87</v>
      </c>
    </row>
    <row r="272" spans="2:65" s="14" customFormat="1" ht="11.25">
      <c r="B272" s="170"/>
      <c r="D272" s="140" t="s">
        <v>278</v>
      </c>
      <c r="E272" s="171" t="s">
        <v>21</v>
      </c>
      <c r="F272" s="172" t="s">
        <v>979</v>
      </c>
      <c r="H272" s="171" t="s">
        <v>21</v>
      </c>
      <c r="I272" s="173"/>
      <c r="L272" s="170"/>
      <c r="M272" s="174"/>
      <c r="T272" s="175"/>
      <c r="AT272" s="171" t="s">
        <v>278</v>
      </c>
      <c r="AU272" s="171" t="s">
        <v>87</v>
      </c>
      <c r="AV272" s="14" t="s">
        <v>85</v>
      </c>
      <c r="AW272" s="14" t="s">
        <v>38</v>
      </c>
      <c r="AX272" s="14" t="s">
        <v>77</v>
      </c>
      <c r="AY272" s="171" t="s">
        <v>137</v>
      </c>
    </row>
    <row r="273" spans="2:65" s="12" customFormat="1" ht="11.25">
      <c r="B273" s="154"/>
      <c r="D273" s="140" t="s">
        <v>278</v>
      </c>
      <c r="E273" s="155" t="s">
        <v>21</v>
      </c>
      <c r="F273" s="156" t="s">
        <v>699</v>
      </c>
      <c r="H273" s="157">
        <v>2826.5</v>
      </c>
      <c r="I273" s="158"/>
      <c r="L273" s="154"/>
      <c r="M273" s="159"/>
      <c r="T273" s="160"/>
      <c r="AT273" s="155" t="s">
        <v>278</v>
      </c>
      <c r="AU273" s="155" t="s">
        <v>87</v>
      </c>
      <c r="AV273" s="12" t="s">
        <v>87</v>
      </c>
      <c r="AW273" s="12" t="s">
        <v>38</v>
      </c>
      <c r="AX273" s="12" t="s">
        <v>77</v>
      </c>
      <c r="AY273" s="155" t="s">
        <v>137</v>
      </c>
    </row>
    <row r="274" spans="2:65" s="12" customFormat="1" ht="11.25">
      <c r="B274" s="154"/>
      <c r="D274" s="140" t="s">
        <v>278</v>
      </c>
      <c r="E274" s="155" t="s">
        <v>21</v>
      </c>
      <c r="F274" s="156" t="s">
        <v>702</v>
      </c>
      <c r="H274" s="157">
        <v>106.8</v>
      </c>
      <c r="I274" s="158"/>
      <c r="L274" s="154"/>
      <c r="M274" s="159"/>
      <c r="T274" s="160"/>
      <c r="AT274" s="155" t="s">
        <v>278</v>
      </c>
      <c r="AU274" s="155" t="s">
        <v>87</v>
      </c>
      <c r="AV274" s="12" t="s">
        <v>87</v>
      </c>
      <c r="AW274" s="12" t="s">
        <v>38</v>
      </c>
      <c r="AX274" s="12" t="s">
        <v>77</v>
      </c>
      <c r="AY274" s="155" t="s">
        <v>137</v>
      </c>
    </row>
    <row r="275" spans="2:65" s="13" customFormat="1" ht="11.25">
      <c r="B275" s="161"/>
      <c r="D275" s="140" t="s">
        <v>278</v>
      </c>
      <c r="E275" s="162" t="s">
        <v>21</v>
      </c>
      <c r="F275" s="163" t="s">
        <v>280</v>
      </c>
      <c r="H275" s="164">
        <v>2933.3</v>
      </c>
      <c r="I275" s="165"/>
      <c r="L275" s="161"/>
      <c r="M275" s="166"/>
      <c r="T275" s="167"/>
      <c r="AT275" s="162" t="s">
        <v>278</v>
      </c>
      <c r="AU275" s="162" t="s">
        <v>87</v>
      </c>
      <c r="AV275" s="13" t="s">
        <v>143</v>
      </c>
      <c r="AW275" s="13" t="s">
        <v>38</v>
      </c>
      <c r="AX275" s="13" t="s">
        <v>85</v>
      </c>
      <c r="AY275" s="162" t="s">
        <v>137</v>
      </c>
    </row>
    <row r="276" spans="2:65" s="1" customFormat="1" ht="16.5" customHeight="1">
      <c r="B276" s="33"/>
      <c r="C276" s="145" t="s">
        <v>189</v>
      </c>
      <c r="D276" s="145" t="s">
        <v>153</v>
      </c>
      <c r="E276" s="146" t="s">
        <v>980</v>
      </c>
      <c r="F276" s="147" t="s">
        <v>981</v>
      </c>
      <c r="G276" s="148" t="s">
        <v>196</v>
      </c>
      <c r="H276" s="149">
        <v>343.17</v>
      </c>
      <c r="I276" s="150"/>
      <c r="J276" s="151">
        <f>ROUND(I276*H276,2)</f>
        <v>0</v>
      </c>
      <c r="K276" s="147" t="s">
        <v>809</v>
      </c>
      <c r="L276" s="33"/>
      <c r="M276" s="152" t="s">
        <v>21</v>
      </c>
      <c r="N276" s="153" t="s">
        <v>48</v>
      </c>
      <c r="P276" s="136">
        <f>O276*H276</f>
        <v>0</v>
      </c>
      <c r="Q276" s="136">
        <v>0</v>
      </c>
      <c r="R276" s="136">
        <f>Q276*H276</f>
        <v>0</v>
      </c>
      <c r="S276" s="136">
        <v>0</v>
      </c>
      <c r="T276" s="137">
        <f>S276*H276</f>
        <v>0</v>
      </c>
      <c r="AR276" s="138" t="s">
        <v>143</v>
      </c>
      <c r="AT276" s="138" t="s">
        <v>153</v>
      </c>
      <c r="AU276" s="138" t="s">
        <v>87</v>
      </c>
      <c r="AY276" s="18" t="s">
        <v>137</v>
      </c>
      <c r="BE276" s="139">
        <f>IF(N276="základní",J276,0)</f>
        <v>0</v>
      </c>
      <c r="BF276" s="139">
        <f>IF(N276="snížená",J276,0)</f>
        <v>0</v>
      </c>
      <c r="BG276" s="139">
        <f>IF(N276="zákl. přenesená",J276,0)</f>
        <v>0</v>
      </c>
      <c r="BH276" s="139">
        <f>IF(N276="sníž. přenesená",J276,0)</f>
        <v>0</v>
      </c>
      <c r="BI276" s="139">
        <f>IF(N276="nulová",J276,0)</f>
        <v>0</v>
      </c>
      <c r="BJ276" s="18" t="s">
        <v>85</v>
      </c>
      <c r="BK276" s="139">
        <f>ROUND(I276*H276,2)</f>
        <v>0</v>
      </c>
      <c r="BL276" s="18" t="s">
        <v>143</v>
      </c>
      <c r="BM276" s="138" t="s">
        <v>982</v>
      </c>
    </row>
    <row r="277" spans="2:65" s="1" customFormat="1" ht="19.5">
      <c r="B277" s="33"/>
      <c r="D277" s="140" t="s">
        <v>144</v>
      </c>
      <c r="F277" s="141" t="s">
        <v>983</v>
      </c>
      <c r="I277" s="142"/>
      <c r="L277" s="33"/>
      <c r="M277" s="143"/>
      <c r="T277" s="54"/>
      <c r="AT277" s="18" t="s">
        <v>144</v>
      </c>
      <c r="AU277" s="18" t="s">
        <v>87</v>
      </c>
    </row>
    <row r="278" spans="2:65" s="1" customFormat="1" ht="11.25">
      <c r="B278" s="33"/>
      <c r="D278" s="183" t="s">
        <v>812</v>
      </c>
      <c r="F278" s="184" t="s">
        <v>984</v>
      </c>
      <c r="I278" s="142"/>
      <c r="L278" s="33"/>
      <c r="M278" s="143"/>
      <c r="T278" s="54"/>
      <c r="AT278" s="18" t="s">
        <v>812</v>
      </c>
      <c r="AU278" s="18" t="s">
        <v>87</v>
      </c>
    </row>
    <row r="279" spans="2:65" s="12" customFormat="1" ht="11.25">
      <c r="B279" s="154"/>
      <c r="D279" s="140" t="s">
        <v>278</v>
      </c>
      <c r="E279" s="155" t="s">
        <v>21</v>
      </c>
      <c r="F279" s="156" t="s">
        <v>655</v>
      </c>
      <c r="H279" s="157">
        <v>343.17</v>
      </c>
      <c r="I279" s="158"/>
      <c r="L279" s="154"/>
      <c r="M279" s="159"/>
      <c r="T279" s="160"/>
      <c r="AT279" s="155" t="s">
        <v>278</v>
      </c>
      <c r="AU279" s="155" t="s">
        <v>87</v>
      </c>
      <c r="AV279" s="12" t="s">
        <v>87</v>
      </c>
      <c r="AW279" s="12" t="s">
        <v>38</v>
      </c>
      <c r="AX279" s="12" t="s">
        <v>85</v>
      </c>
      <c r="AY279" s="155" t="s">
        <v>137</v>
      </c>
    </row>
    <row r="280" spans="2:65" s="1" customFormat="1" ht="16.5" customHeight="1">
      <c r="B280" s="33"/>
      <c r="C280" s="145" t="s">
        <v>244</v>
      </c>
      <c r="D280" s="145" t="s">
        <v>153</v>
      </c>
      <c r="E280" s="146" t="s">
        <v>985</v>
      </c>
      <c r="F280" s="147" t="s">
        <v>986</v>
      </c>
      <c r="G280" s="148" t="s">
        <v>196</v>
      </c>
      <c r="H280" s="149">
        <v>343.17</v>
      </c>
      <c r="I280" s="150"/>
      <c r="J280" s="151">
        <f>ROUND(I280*H280,2)</f>
        <v>0</v>
      </c>
      <c r="K280" s="147" t="s">
        <v>809</v>
      </c>
      <c r="L280" s="33"/>
      <c r="M280" s="152" t="s">
        <v>21</v>
      </c>
      <c r="N280" s="153" t="s">
        <v>48</v>
      </c>
      <c r="P280" s="136">
        <f>O280*H280</f>
        <v>0</v>
      </c>
      <c r="Q280" s="136">
        <v>0</v>
      </c>
      <c r="R280" s="136">
        <f>Q280*H280</f>
        <v>0</v>
      </c>
      <c r="S280" s="136">
        <v>0</v>
      </c>
      <c r="T280" s="137">
        <f>S280*H280</f>
        <v>0</v>
      </c>
      <c r="AR280" s="138" t="s">
        <v>143</v>
      </c>
      <c r="AT280" s="138" t="s">
        <v>153</v>
      </c>
      <c r="AU280" s="138" t="s">
        <v>87</v>
      </c>
      <c r="AY280" s="18" t="s">
        <v>137</v>
      </c>
      <c r="BE280" s="139">
        <f>IF(N280="základní",J280,0)</f>
        <v>0</v>
      </c>
      <c r="BF280" s="139">
        <f>IF(N280="snížená",J280,0)</f>
        <v>0</v>
      </c>
      <c r="BG280" s="139">
        <f>IF(N280="zákl. přenesená",J280,0)</f>
        <v>0</v>
      </c>
      <c r="BH280" s="139">
        <f>IF(N280="sníž. přenesená",J280,0)</f>
        <v>0</v>
      </c>
      <c r="BI280" s="139">
        <f>IF(N280="nulová",J280,0)</f>
        <v>0</v>
      </c>
      <c r="BJ280" s="18" t="s">
        <v>85</v>
      </c>
      <c r="BK280" s="139">
        <f>ROUND(I280*H280,2)</f>
        <v>0</v>
      </c>
      <c r="BL280" s="18" t="s">
        <v>143</v>
      </c>
      <c r="BM280" s="138" t="s">
        <v>987</v>
      </c>
    </row>
    <row r="281" spans="2:65" s="1" customFormat="1" ht="11.25">
      <c r="B281" s="33"/>
      <c r="D281" s="140" t="s">
        <v>144</v>
      </c>
      <c r="F281" s="141" t="s">
        <v>988</v>
      </c>
      <c r="I281" s="142"/>
      <c r="L281" s="33"/>
      <c r="M281" s="143"/>
      <c r="T281" s="54"/>
      <c r="AT281" s="18" t="s">
        <v>144</v>
      </c>
      <c r="AU281" s="18" t="s">
        <v>87</v>
      </c>
    </row>
    <row r="282" spans="2:65" s="1" customFormat="1" ht="11.25">
      <c r="B282" s="33"/>
      <c r="D282" s="183" t="s">
        <v>812</v>
      </c>
      <c r="F282" s="184" t="s">
        <v>989</v>
      </c>
      <c r="I282" s="142"/>
      <c r="L282" s="33"/>
      <c r="M282" s="143"/>
      <c r="T282" s="54"/>
      <c r="AT282" s="18" t="s">
        <v>812</v>
      </c>
      <c r="AU282" s="18" t="s">
        <v>87</v>
      </c>
    </row>
    <row r="283" spans="2:65" s="14" customFormat="1" ht="11.25">
      <c r="B283" s="170"/>
      <c r="D283" s="140" t="s">
        <v>278</v>
      </c>
      <c r="E283" s="171" t="s">
        <v>21</v>
      </c>
      <c r="F283" s="172" t="s">
        <v>990</v>
      </c>
      <c r="H283" s="171" t="s">
        <v>21</v>
      </c>
      <c r="I283" s="173"/>
      <c r="L283" s="170"/>
      <c r="M283" s="174"/>
      <c r="T283" s="175"/>
      <c r="AT283" s="171" t="s">
        <v>278</v>
      </c>
      <c r="AU283" s="171" t="s">
        <v>87</v>
      </c>
      <c r="AV283" s="14" t="s">
        <v>85</v>
      </c>
      <c r="AW283" s="14" t="s">
        <v>38</v>
      </c>
      <c r="AX283" s="14" t="s">
        <v>77</v>
      </c>
      <c r="AY283" s="171" t="s">
        <v>137</v>
      </c>
    </row>
    <row r="284" spans="2:65" s="12" customFormat="1" ht="11.25">
      <c r="B284" s="154"/>
      <c r="D284" s="140" t="s">
        <v>278</v>
      </c>
      <c r="E284" s="155" t="s">
        <v>21</v>
      </c>
      <c r="F284" s="156" t="s">
        <v>991</v>
      </c>
      <c r="H284" s="157">
        <v>343.17</v>
      </c>
      <c r="I284" s="158"/>
      <c r="L284" s="154"/>
      <c r="M284" s="159"/>
      <c r="T284" s="160"/>
      <c r="AT284" s="155" t="s">
        <v>278</v>
      </c>
      <c r="AU284" s="155" t="s">
        <v>87</v>
      </c>
      <c r="AV284" s="12" t="s">
        <v>87</v>
      </c>
      <c r="AW284" s="12" t="s">
        <v>38</v>
      </c>
      <c r="AX284" s="12" t="s">
        <v>77</v>
      </c>
      <c r="AY284" s="155" t="s">
        <v>137</v>
      </c>
    </row>
    <row r="285" spans="2:65" s="13" customFormat="1" ht="11.25">
      <c r="B285" s="161"/>
      <c r="D285" s="140" t="s">
        <v>278</v>
      </c>
      <c r="E285" s="162" t="s">
        <v>655</v>
      </c>
      <c r="F285" s="163" t="s">
        <v>280</v>
      </c>
      <c r="H285" s="164">
        <v>343.17</v>
      </c>
      <c r="I285" s="165"/>
      <c r="L285" s="161"/>
      <c r="M285" s="166"/>
      <c r="T285" s="167"/>
      <c r="AT285" s="162" t="s">
        <v>278</v>
      </c>
      <c r="AU285" s="162" t="s">
        <v>87</v>
      </c>
      <c r="AV285" s="13" t="s">
        <v>143</v>
      </c>
      <c r="AW285" s="13" t="s">
        <v>38</v>
      </c>
      <c r="AX285" s="13" t="s">
        <v>85</v>
      </c>
      <c r="AY285" s="162" t="s">
        <v>137</v>
      </c>
    </row>
    <row r="286" spans="2:65" s="1" customFormat="1" ht="16.5" customHeight="1">
      <c r="B286" s="33"/>
      <c r="C286" s="145" t="s">
        <v>192</v>
      </c>
      <c r="D286" s="145" t="s">
        <v>153</v>
      </c>
      <c r="E286" s="146" t="s">
        <v>992</v>
      </c>
      <c r="F286" s="147" t="s">
        <v>993</v>
      </c>
      <c r="G286" s="148" t="s">
        <v>196</v>
      </c>
      <c r="H286" s="149">
        <v>1391.25</v>
      </c>
      <c r="I286" s="150"/>
      <c r="J286" s="151">
        <f>ROUND(I286*H286,2)</f>
        <v>0</v>
      </c>
      <c r="K286" s="147" t="s">
        <v>809</v>
      </c>
      <c r="L286" s="33"/>
      <c r="M286" s="152" t="s">
        <v>21</v>
      </c>
      <c r="N286" s="153" t="s">
        <v>48</v>
      </c>
      <c r="P286" s="136">
        <f>O286*H286</f>
        <v>0</v>
      </c>
      <c r="Q286" s="136">
        <v>0</v>
      </c>
      <c r="R286" s="136">
        <f>Q286*H286</f>
        <v>0</v>
      </c>
      <c r="S286" s="136">
        <v>0</v>
      </c>
      <c r="T286" s="137">
        <f>S286*H286</f>
        <v>0</v>
      </c>
      <c r="AR286" s="138" t="s">
        <v>143</v>
      </c>
      <c r="AT286" s="138" t="s">
        <v>153</v>
      </c>
      <c r="AU286" s="138" t="s">
        <v>87</v>
      </c>
      <c r="AY286" s="18" t="s">
        <v>137</v>
      </c>
      <c r="BE286" s="139">
        <f>IF(N286="základní",J286,0)</f>
        <v>0</v>
      </c>
      <c r="BF286" s="139">
        <f>IF(N286="snížená",J286,0)</f>
        <v>0</v>
      </c>
      <c r="BG286" s="139">
        <f>IF(N286="zákl. přenesená",J286,0)</f>
        <v>0</v>
      </c>
      <c r="BH286" s="139">
        <f>IF(N286="sníž. přenesená",J286,0)</f>
        <v>0</v>
      </c>
      <c r="BI286" s="139">
        <f>IF(N286="nulová",J286,0)</f>
        <v>0</v>
      </c>
      <c r="BJ286" s="18" t="s">
        <v>85</v>
      </c>
      <c r="BK286" s="139">
        <f>ROUND(I286*H286,2)</f>
        <v>0</v>
      </c>
      <c r="BL286" s="18" t="s">
        <v>143</v>
      </c>
      <c r="BM286" s="138" t="s">
        <v>994</v>
      </c>
    </row>
    <row r="287" spans="2:65" s="1" customFormat="1" ht="11.25">
      <c r="B287" s="33"/>
      <c r="D287" s="140" t="s">
        <v>144</v>
      </c>
      <c r="F287" s="141" t="s">
        <v>995</v>
      </c>
      <c r="I287" s="142"/>
      <c r="L287" s="33"/>
      <c r="M287" s="143"/>
      <c r="T287" s="54"/>
      <c r="AT287" s="18" t="s">
        <v>144</v>
      </c>
      <c r="AU287" s="18" t="s">
        <v>87</v>
      </c>
    </row>
    <row r="288" spans="2:65" s="1" customFormat="1" ht="11.25">
      <c r="B288" s="33"/>
      <c r="D288" s="183" t="s">
        <v>812</v>
      </c>
      <c r="F288" s="184" t="s">
        <v>996</v>
      </c>
      <c r="I288" s="142"/>
      <c r="L288" s="33"/>
      <c r="M288" s="143"/>
      <c r="T288" s="54"/>
      <c r="AT288" s="18" t="s">
        <v>812</v>
      </c>
      <c r="AU288" s="18" t="s">
        <v>87</v>
      </c>
    </row>
    <row r="289" spans="2:65" s="12" customFormat="1" ht="11.25">
      <c r="B289" s="154"/>
      <c r="D289" s="140" t="s">
        <v>278</v>
      </c>
      <c r="E289" s="155" t="s">
        <v>21</v>
      </c>
      <c r="F289" s="156" t="s">
        <v>652</v>
      </c>
      <c r="H289" s="157">
        <v>1391.25</v>
      </c>
      <c r="I289" s="158"/>
      <c r="L289" s="154"/>
      <c r="M289" s="159"/>
      <c r="T289" s="160"/>
      <c r="AT289" s="155" t="s">
        <v>278</v>
      </c>
      <c r="AU289" s="155" t="s">
        <v>87</v>
      </c>
      <c r="AV289" s="12" t="s">
        <v>87</v>
      </c>
      <c r="AW289" s="12" t="s">
        <v>38</v>
      </c>
      <c r="AX289" s="12" t="s">
        <v>85</v>
      </c>
      <c r="AY289" s="155" t="s">
        <v>137</v>
      </c>
    </row>
    <row r="290" spans="2:65" s="1" customFormat="1" ht="16.5" customHeight="1">
      <c r="B290" s="33"/>
      <c r="C290" s="145" t="s">
        <v>253</v>
      </c>
      <c r="D290" s="145" t="s">
        <v>153</v>
      </c>
      <c r="E290" s="146" t="s">
        <v>997</v>
      </c>
      <c r="F290" s="147" t="s">
        <v>998</v>
      </c>
      <c r="G290" s="148" t="s">
        <v>196</v>
      </c>
      <c r="H290" s="149">
        <v>343.17</v>
      </c>
      <c r="I290" s="150"/>
      <c r="J290" s="151">
        <f>ROUND(I290*H290,2)</f>
        <v>0</v>
      </c>
      <c r="K290" s="147" t="s">
        <v>809</v>
      </c>
      <c r="L290" s="33"/>
      <c r="M290" s="152" t="s">
        <v>21</v>
      </c>
      <c r="N290" s="153" t="s">
        <v>48</v>
      </c>
      <c r="P290" s="136">
        <f>O290*H290</f>
        <v>0</v>
      </c>
      <c r="Q290" s="136">
        <v>0</v>
      </c>
      <c r="R290" s="136">
        <f>Q290*H290</f>
        <v>0</v>
      </c>
      <c r="S290" s="136">
        <v>0</v>
      </c>
      <c r="T290" s="137">
        <f>S290*H290</f>
        <v>0</v>
      </c>
      <c r="AR290" s="138" t="s">
        <v>143</v>
      </c>
      <c r="AT290" s="138" t="s">
        <v>153</v>
      </c>
      <c r="AU290" s="138" t="s">
        <v>87</v>
      </c>
      <c r="AY290" s="18" t="s">
        <v>137</v>
      </c>
      <c r="BE290" s="139">
        <f>IF(N290="základní",J290,0)</f>
        <v>0</v>
      </c>
      <c r="BF290" s="139">
        <f>IF(N290="snížená",J290,0)</f>
        <v>0</v>
      </c>
      <c r="BG290" s="139">
        <f>IF(N290="zákl. přenesená",J290,0)</f>
        <v>0</v>
      </c>
      <c r="BH290" s="139">
        <f>IF(N290="sníž. přenesená",J290,0)</f>
        <v>0</v>
      </c>
      <c r="BI290" s="139">
        <f>IF(N290="nulová",J290,0)</f>
        <v>0</v>
      </c>
      <c r="BJ290" s="18" t="s">
        <v>85</v>
      </c>
      <c r="BK290" s="139">
        <f>ROUND(I290*H290,2)</f>
        <v>0</v>
      </c>
      <c r="BL290" s="18" t="s">
        <v>143</v>
      </c>
      <c r="BM290" s="138" t="s">
        <v>999</v>
      </c>
    </row>
    <row r="291" spans="2:65" s="1" customFormat="1" ht="11.25">
      <c r="B291" s="33"/>
      <c r="D291" s="140" t="s">
        <v>144</v>
      </c>
      <c r="F291" s="141" t="s">
        <v>1000</v>
      </c>
      <c r="I291" s="142"/>
      <c r="L291" s="33"/>
      <c r="M291" s="143"/>
      <c r="T291" s="54"/>
      <c r="AT291" s="18" t="s">
        <v>144</v>
      </c>
      <c r="AU291" s="18" t="s">
        <v>87</v>
      </c>
    </row>
    <row r="292" spans="2:65" s="1" customFormat="1" ht="11.25">
      <c r="B292" s="33"/>
      <c r="D292" s="183" t="s">
        <v>812</v>
      </c>
      <c r="F292" s="184" t="s">
        <v>1001</v>
      </c>
      <c r="I292" s="142"/>
      <c r="L292" s="33"/>
      <c r="M292" s="143"/>
      <c r="T292" s="54"/>
      <c r="AT292" s="18" t="s">
        <v>812</v>
      </c>
      <c r="AU292" s="18" t="s">
        <v>87</v>
      </c>
    </row>
    <row r="293" spans="2:65" s="12" customFormat="1" ht="11.25">
      <c r="B293" s="154"/>
      <c r="D293" s="140" t="s">
        <v>278</v>
      </c>
      <c r="E293" s="155" t="s">
        <v>21</v>
      </c>
      <c r="F293" s="156" t="s">
        <v>655</v>
      </c>
      <c r="H293" s="157">
        <v>343.17</v>
      </c>
      <c r="I293" s="158"/>
      <c r="L293" s="154"/>
      <c r="M293" s="159"/>
      <c r="T293" s="160"/>
      <c r="AT293" s="155" t="s">
        <v>278</v>
      </c>
      <c r="AU293" s="155" t="s">
        <v>87</v>
      </c>
      <c r="AV293" s="12" t="s">
        <v>87</v>
      </c>
      <c r="AW293" s="12" t="s">
        <v>38</v>
      </c>
      <c r="AX293" s="12" t="s">
        <v>85</v>
      </c>
      <c r="AY293" s="155" t="s">
        <v>137</v>
      </c>
    </row>
    <row r="294" spans="2:65" s="1" customFormat="1" ht="16.5" customHeight="1">
      <c r="B294" s="33"/>
      <c r="C294" s="145" t="s">
        <v>197</v>
      </c>
      <c r="D294" s="145" t="s">
        <v>153</v>
      </c>
      <c r="E294" s="146" t="s">
        <v>1002</v>
      </c>
      <c r="F294" s="147" t="s">
        <v>1003</v>
      </c>
      <c r="G294" s="148" t="s">
        <v>569</v>
      </c>
      <c r="H294" s="149">
        <v>52.033000000000001</v>
      </c>
      <c r="I294" s="150"/>
      <c r="J294" s="151">
        <f>ROUND(I294*H294,2)</f>
        <v>0</v>
      </c>
      <c r="K294" s="147" t="s">
        <v>809</v>
      </c>
      <c r="L294" s="33"/>
      <c r="M294" s="152" t="s">
        <v>21</v>
      </c>
      <c r="N294" s="153" t="s">
        <v>48</v>
      </c>
      <c r="P294" s="136">
        <f>O294*H294</f>
        <v>0</v>
      </c>
      <c r="Q294" s="136">
        <v>0</v>
      </c>
      <c r="R294" s="136">
        <f>Q294*H294</f>
        <v>0</v>
      </c>
      <c r="S294" s="136">
        <v>0</v>
      </c>
      <c r="T294" s="137">
        <f>S294*H294</f>
        <v>0</v>
      </c>
      <c r="AR294" s="138" t="s">
        <v>143</v>
      </c>
      <c r="AT294" s="138" t="s">
        <v>153</v>
      </c>
      <c r="AU294" s="138" t="s">
        <v>87</v>
      </c>
      <c r="AY294" s="18" t="s">
        <v>137</v>
      </c>
      <c r="BE294" s="139">
        <f>IF(N294="základní",J294,0)</f>
        <v>0</v>
      </c>
      <c r="BF294" s="139">
        <f>IF(N294="snížená",J294,0)</f>
        <v>0</v>
      </c>
      <c r="BG294" s="139">
        <f>IF(N294="zákl. přenesená",J294,0)</f>
        <v>0</v>
      </c>
      <c r="BH294" s="139">
        <f>IF(N294="sníž. přenesená",J294,0)</f>
        <v>0</v>
      </c>
      <c r="BI294" s="139">
        <f>IF(N294="nulová",J294,0)</f>
        <v>0</v>
      </c>
      <c r="BJ294" s="18" t="s">
        <v>85</v>
      </c>
      <c r="BK294" s="139">
        <f>ROUND(I294*H294,2)</f>
        <v>0</v>
      </c>
      <c r="BL294" s="18" t="s">
        <v>143</v>
      </c>
      <c r="BM294" s="138" t="s">
        <v>1004</v>
      </c>
    </row>
    <row r="295" spans="2:65" s="1" customFormat="1" ht="11.25">
      <c r="B295" s="33"/>
      <c r="D295" s="140" t="s">
        <v>144</v>
      </c>
      <c r="F295" s="141" t="s">
        <v>1005</v>
      </c>
      <c r="I295" s="142"/>
      <c r="L295" s="33"/>
      <c r="M295" s="143"/>
      <c r="T295" s="54"/>
      <c r="AT295" s="18" t="s">
        <v>144</v>
      </c>
      <c r="AU295" s="18" t="s">
        <v>87</v>
      </c>
    </row>
    <row r="296" spans="2:65" s="1" customFormat="1" ht="11.25">
      <c r="B296" s="33"/>
      <c r="D296" s="183" t="s">
        <v>812</v>
      </c>
      <c r="F296" s="184" t="s">
        <v>1006</v>
      </c>
      <c r="I296" s="142"/>
      <c r="L296" s="33"/>
      <c r="M296" s="143"/>
      <c r="T296" s="54"/>
      <c r="AT296" s="18" t="s">
        <v>812</v>
      </c>
      <c r="AU296" s="18" t="s">
        <v>87</v>
      </c>
    </row>
    <row r="297" spans="2:65" s="12" customFormat="1" ht="11.25">
      <c r="B297" s="154"/>
      <c r="D297" s="140" t="s">
        <v>278</v>
      </c>
      <c r="E297" s="155" t="s">
        <v>21</v>
      </c>
      <c r="F297" s="156" t="s">
        <v>1007</v>
      </c>
      <c r="H297" s="157">
        <v>52.033000000000001</v>
      </c>
      <c r="I297" s="158"/>
      <c r="L297" s="154"/>
      <c r="M297" s="159"/>
      <c r="T297" s="160"/>
      <c r="AT297" s="155" t="s">
        <v>278</v>
      </c>
      <c r="AU297" s="155" t="s">
        <v>87</v>
      </c>
      <c r="AV297" s="12" t="s">
        <v>87</v>
      </c>
      <c r="AW297" s="12" t="s">
        <v>38</v>
      </c>
      <c r="AX297" s="12" t="s">
        <v>85</v>
      </c>
      <c r="AY297" s="155" t="s">
        <v>137</v>
      </c>
    </row>
    <row r="298" spans="2:65" s="11" customFormat="1" ht="22.9" customHeight="1">
      <c r="B298" s="116"/>
      <c r="D298" s="117" t="s">
        <v>76</v>
      </c>
      <c r="E298" s="168" t="s">
        <v>87</v>
      </c>
      <c r="F298" s="168" t="s">
        <v>1008</v>
      </c>
      <c r="I298" s="119"/>
      <c r="J298" s="169">
        <f>BK298</f>
        <v>0</v>
      </c>
      <c r="L298" s="116"/>
      <c r="M298" s="121"/>
      <c r="P298" s="122">
        <f>SUM(P299:P328)</f>
        <v>0</v>
      </c>
      <c r="R298" s="122">
        <f>SUM(R299:R328)</f>
        <v>20.590805</v>
      </c>
      <c r="T298" s="123">
        <f>SUM(T299:T328)</f>
        <v>0</v>
      </c>
      <c r="AR298" s="117" t="s">
        <v>85</v>
      </c>
      <c r="AT298" s="124" t="s">
        <v>76</v>
      </c>
      <c r="AU298" s="124" t="s">
        <v>85</v>
      </c>
      <c r="AY298" s="117" t="s">
        <v>137</v>
      </c>
      <c r="BK298" s="125">
        <f>SUM(BK299:BK328)</f>
        <v>0</v>
      </c>
    </row>
    <row r="299" spans="2:65" s="1" customFormat="1" ht="16.5" customHeight="1">
      <c r="B299" s="33"/>
      <c r="C299" s="145" t="s">
        <v>261</v>
      </c>
      <c r="D299" s="145" t="s">
        <v>153</v>
      </c>
      <c r="E299" s="146" t="s">
        <v>1009</v>
      </c>
      <c r="F299" s="147" t="s">
        <v>1010</v>
      </c>
      <c r="G299" s="148" t="s">
        <v>569</v>
      </c>
      <c r="H299" s="149">
        <v>10.425000000000001</v>
      </c>
      <c r="I299" s="150"/>
      <c r="J299" s="151">
        <f>ROUND(I299*H299,2)</f>
        <v>0</v>
      </c>
      <c r="K299" s="147" t="s">
        <v>809</v>
      </c>
      <c r="L299" s="33"/>
      <c r="M299" s="152" t="s">
        <v>21</v>
      </c>
      <c r="N299" s="153" t="s">
        <v>48</v>
      </c>
      <c r="P299" s="136">
        <f>O299*H299</f>
        <v>0</v>
      </c>
      <c r="Q299" s="136">
        <v>1.63</v>
      </c>
      <c r="R299" s="136">
        <f>Q299*H299</f>
        <v>16.992750000000001</v>
      </c>
      <c r="S299" s="136">
        <v>0</v>
      </c>
      <c r="T299" s="137">
        <f>S299*H299</f>
        <v>0</v>
      </c>
      <c r="AR299" s="138" t="s">
        <v>143</v>
      </c>
      <c r="AT299" s="138" t="s">
        <v>153</v>
      </c>
      <c r="AU299" s="138" t="s">
        <v>87</v>
      </c>
      <c r="AY299" s="18" t="s">
        <v>137</v>
      </c>
      <c r="BE299" s="139">
        <f>IF(N299="základní",J299,0)</f>
        <v>0</v>
      </c>
      <c r="BF299" s="139">
        <f>IF(N299="snížená",J299,0)</f>
        <v>0</v>
      </c>
      <c r="BG299" s="139">
        <f>IF(N299="zákl. přenesená",J299,0)</f>
        <v>0</v>
      </c>
      <c r="BH299" s="139">
        <f>IF(N299="sníž. přenesená",J299,0)</f>
        <v>0</v>
      </c>
      <c r="BI299" s="139">
        <f>IF(N299="nulová",J299,0)</f>
        <v>0</v>
      </c>
      <c r="BJ299" s="18" t="s">
        <v>85</v>
      </c>
      <c r="BK299" s="139">
        <f>ROUND(I299*H299,2)</f>
        <v>0</v>
      </c>
      <c r="BL299" s="18" t="s">
        <v>143</v>
      </c>
      <c r="BM299" s="138" t="s">
        <v>1011</v>
      </c>
    </row>
    <row r="300" spans="2:65" s="1" customFormat="1" ht="19.5">
      <c r="B300" s="33"/>
      <c r="D300" s="140" t="s">
        <v>144</v>
      </c>
      <c r="F300" s="141" t="s">
        <v>1012</v>
      </c>
      <c r="I300" s="142"/>
      <c r="L300" s="33"/>
      <c r="M300" s="143"/>
      <c r="T300" s="54"/>
      <c r="AT300" s="18" t="s">
        <v>144</v>
      </c>
      <c r="AU300" s="18" t="s">
        <v>87</v>
      </c>
    </row>
    <row r="301" spans="2:65" s="1" customFormat="1" ht="11.25">
      <c r="B301" s="33"/>
      <c r="D301" s="183" t="s">
        <v>812</v>
      </c>
      <c r="F301" s="184" t="s">
        <v>1013</v>
      </c>
      <c r="I301" s="142"/>
      <c r="L301" s="33"/>
      <c r="M301" s="143"/>
      <c r="T301" s="54"/>
      <c r="AT301" s="18" t="s">
        <v>812</v>
      </c>
      <c r="AU301" s="18" t="s">
        <v>87</v>
      </c>
    </row>
    <row r="302" spans="2:65" s="1" customFormat="1" ht="19.5">
      <c r="B302" s="33"/>
      <c r="D302" s="140" t="s">
        <v>145</v>
      </c>
      <c r="F302" s="144" t="s">
        <v>1014</v>
      </c>
      <c r="I302" s="142"/>
      <c r="L302" s="33"/>
      <c r="M302" s="143"/>
      <c r="T302" s="54"/>
      <c r="AT302" s="18" t="s">
        <v>145</v>
      </c>
      <c r="AU302" s="18" t="s">
        <v>87</v>
      </c>
    </row>
    <row r="303" spans="2:65" s="12" customFormat="1" ht="11.25">
      <c r="B303" s="154"/>
      <c r="D303" s="140" t="s">
        <v>278</v>
      </c>
      <c r="E303" s="155" t="s">
        <v>21</v>
      </c>
      <c r="F303" s="156" t="s">
        <v>1015</v>
      </c>
      <c r="H303" s="157">
        <v>10.425000000000001</v>
      </c>
      <c r="I303" s="158"/>
      <c r="L303" s="154"/>
      <c r="M303" s="159"/>
      <c r="T303" s="160"/>
      <c r="AT303" s="155" t="s">
        <v>278</v>
      </c>
      <c r="AU303" s="155" t="s">
        <v>87</v>
      </c>
      <c r="AV303" s="12" t="s">
        <v>87</v>
      </c>
      <c r="AW303" s="12" t="s">
        <v>38</v>
      </c>
      <c r="AX303" s="12" t="s">
        <v>85</v>
      </c>
      <c r="AY303" s="155" t="s">
        <v>137</v>
      </c>
    </row>
    <row r="304" spans="2:65" s="1" customFormat="1" ht="16.5" customHeight="1">
      <c r="B304" s="33"/>
      <c r="C304" s="145" t="s">
        <v>201</v>
      </c>
      <c r="D304" s="145" t="s">
        <v>153</v>
      </c>
      <c r="E304" s="146" t="s">
        <v>1016</v>
      </c>
      <c r="F304" s="147" t="s">
        <v>1017</v>
      </c>
      <c r="G304" s="148" t="s">
        <v>228</v>
      </c>
      <c r="H304" s="149">
        <v>69.5</v>
      </c>
      <c r="I304" s="150"/>
      <c r="J304" s="151">
        <f>ROUND(I304*H304,2)</f>
        <v>0</v>
      </c>
      <c r="K304" s="147" t="s">
        <v>809</v>
      </c>
      <c r="L304" s="33"/>
      <c r="M304" s="152" t="s">
        <v>21</v>
      </c>
      <c r="N304" s="153" t="s">
        <v>48</v>
      </c>
      <c r="P304" s="136">
        <f>O304*H304</f>
        <v>0</v>
      </c>
      <c r="Q304" s="136">
        <v>4.8999999999999998E-4</v>
      </c>
      <c r="R304" s="136">
        <f>Q304*H304</f>
        <v>3.4055000000000002E-2</v>
      </c>
      <c r="S304" s="136">
        <v>0</v>
      </c>
      <c r="T304" s="137">
        <f>S304*H304</f>
        <v>0</v>
      </c>
      <c r="AR304" s="138" t="s">
        <v>143</v>
      </c>
      <c r="AT304" s="138" t="s">
        <v>153</v>
      </c>
      <c r="AU304" s="138" t="s">
        <v>87</v>
      </c>
      <c r="AY304" s="18" t="s">
        <v>137</v>
      </c>
      <c r="BE304" s="139">
        <f>IF(N304="základní",J304,0)</f>
        <v>0</v>
      </c>
      <c r="BF304" s="139">
        <f>IF(N304="snížená",J304,0)</f>
        <v>0</v>
      </c>
      <c r="BG304" s="139">
        <f>IF(N304="zákl. přenesená",J304,0)</f>
        <v>0</v>
      </c>
      <c r="BH304" s="139">
        <f>IF(N304="sníž. přenesená",J304,0)</f>
        <v>0</v>
      </c>
      <c r="BI304" s="139">
        <f>IF(N304="nulová",J304,0)</f>
        <v>0</v>
      </c>
      <c r="BJ304" s="18" t="s">
        <v>85</v>
      </c>
      <c r="BK304" s="139">
        <f>ROUND(I304*H304,2)</f>
        <v>0</v>
      </c>
      <c r="BL304" s="18" t="s">
        <v>143</v>
      </c>
      <c r="BM304" s="138" t="s">
        <v>1018</v>
      </c>
    </row>
    <row r="305" spans="2:65" s="1" customFormat="1" ht="11.25">
      <c r="B305" s="33"/>
      <c r="D305" s="140" t="s">
        <v>144</v>
      </c>
      <c r="F305" s="141" t="s">
        <v>1019</v>
      </c>
      <c r="I305" s="142"/>
      <c r="L305" s="33"/>
      <c r="M305" s="143"/>
      <c r="T305" s="54"/>
      <c r="AT305" s="18" t="s">
        <v>144</v>
      </c>
      <c r="AU305" s="18" t="s">
        <v>87</v>
      </c>
    </row>
    <row r="306" spans="2:65" s="1" customFormat="1" ht="11.25">
      <c r="B306" s="33"/>
      <c r="D306" s="183" t="s">
        <v>812</v>
      </c>
      <c r="F306" s="184" t="s">
        <v>1020</v>
      </c>
      <c r="I306" s="142"/>
      <c r="L306" s="33"/>
      <c r="M306" s="143"/>
      <c r="T306" s="54"/>
      <c r="AT306" s="18" t="s">
        <v>812</v>
      </c>
      <c r="AU306" s="18" t="s">
        <v>87</v>
      </c>
    </row>
    <row r="307" spans="2:65" s="14" customFormat="1" ht="11.25">
      <c r="B307" s="170"/>
      <c r="D307" s="140" t="s">
        <v>278</v>
      </c>
      <c r="E307" s="171" t="s">
        <v>21</v>
      </c>
      <c r="F307" s="172" t="s">
        <v>1021</v>
      </c>
      <c r="H307" s="171" t="s">
        <v>21</v>
      </c>
      <c r="I307" s="173"/>
      <c r="L307" s="170"/>
      <c r="M307" s="174"/>
      <c r="T307" s="175"/>
      <c r="AT307" s="171" t="s">
        <v>278</v>
      </c>
      <c r="AU307" s="171" t="s">
        <v>87</v>
      </c>
      <c r="AV307" s="14" t="s">
        <v>85</v>
      </c>
      <c r="AW307" s="14" t="s">
        <v>38</v>
      </c>
      <c r="AX307" s="14" t="s">
        <v>77</v>
      </c>
      <c r="AY307" s="171" t="s">
        <v>137</v>
      </c>
    </row>
    <row r="308" spans="2:65" s="12" customFormat="1" ht="11.25">
      <c r="B308" s="154"/>
      <c r="D308" s="140" t="s">
        <v>278</v>
      </c>
      <c r="E308" s="155" t="s">
        <v>599</v>
      </c>
      <c r="F308" s="156" t="s">
        <v>1022</v>
      </c>
      <c r="H308" s="157">
        <v>69.5</v>
      </c>
      <c r="I308" s="158"/>
      <c r="L308" s="154"/>
      <c r="M308" s="159"/>
      <c r="T308" s="160"/>
      <c r="AT308" s="155" t="s">
        <v>278</v>
      </c>
      <c r="AU308" s="155" t="s">
        <v>87</v>
      </c>
      <c r="AV308" s="12" t="s">
        <v>87</v>
      </c>
      <c r="AW308" s="12" t="s">
        <v>38</v>
      </c>
      <c r="AX308" s="12" t="s">
        <v>85</v>
      </c>
      <c r="AY308" s="155" t="s">
        <v>137</v>
      </c>
    </row>
    <row r="309" spans="2:65" s="1" customFormat="1" ht="16.5" customHeight="1">
      <c r="B309" s="33"/>
      <c r="C309" s="145" t="s">
        <v>269</v>
      </c>
      <c r="D309" s="145" t="s">
        <v>153</v>
      </c>
      <c r="E309" s="146" t="s">
        <v>1023</v>
      </c>
      <c r="F309" s="147" t="s">
        <v>1024</v>
      </c>
      <c r="G309" s="148" t="s">
        <v>228</v>
      </c>
      <c r="H309" s="149">
        <v>2700</v>
      </c>
      <c r="I309" s="150"/>
      <c r="J309" s="151">
        <f>ROUND(I309*H309,2)</f>
        <v>0</v>
      </c>
      <c r="K309" s="147" t="s">
        <v>809</v>
      </c>
      <c r="L309" s="33"/>
      <c r="M309" s="152" t="s">
        <v>21</v>
      </c>
      <c r="N309" s="153" t="s">
        <v>48</v>
      </c>
      <c r="P309" s="136">
        <f>O309*H309</f>
        <v>0</v>
      </c>
      <c r="Q309" s="136">
        <v>1.1E-4</v>
      </c>
      <c r="R309" s="136">
        <f>Q309*H309</f>
        <v>0.29699999999999999</v>
      </c>
      <c r="S309" s="136">
        <v>0</v>
      </c>
      <c r="T309" s="137">
        <f>S309*H309</f>
        <v>0</v>
      </c>
      <c r="AR309" s="138" t="s">
        <v>143</v>
      </c>
      <c r="AT309" s="138" t="s">
        <v>153</v>
      </c>
      <c r="AU309" s="138" t="s">
        <v>87</v>
      </c>
      <c r="AY309" s="18" t="s">
        <v>137</v>
      </c>
      <c r="BE309" s="139">
        <f>IF(N309="základní",J309,0)</f>
        <v>0</v>
      </c>
      <c r="BF309" s="139">
        <f>IF(N309="snížená",J309,0)</f>
        <v>0</v>
      </c>
      <c r="BG309" s="139">
        <f>IF(N309="zákl. přenesená",J309,0)</f>
        <v>0</v>
      </c>
      <c r="BH309" s="139">
        <f>IF(N309="sníž. přenesená",J309,0)</f>
        <v>0</v>
      </c>
      <c r="BI309" s="139">
        <f>IF(N309="nulová",J309,0)</f>
        <v>0</v>
      </c>
      <c r="BJ309" s="18" t="s">
        <v>85</v>
      </c>
      <c r="BK309" s="139">
        <f>ROUND(I309*H309,2)</f>
        <v>0</v>
      </c>
      <c r="BL309" s="18" t="s">
        <v>143</v>
      </c>
      <c r="BM309" s="138" t="s">
        <v>1025</v>
      </c>
    </row>
    <row r="310" spans="2:65" s="1" customFormat="1" ht="19.5">
      <c r="B310" s="33"/>
      <c r="D310" s="140" t="s">
        <v>144</v>
      </c>
      <c r="F310" s="141" t="s">
        <v>1026</v>
      </c>
      <c r="I310" s="142"/>
      <c r="L310" s="33"/>
      <c r="M310" s="143"/>
      <c r="T310" s="54"/>
      <c r="AT310" s="18" t="s">
        <v>144</v>
      </c>
      <c r="AU310" s="18" t="s">
        <v>87</v>
      </c>
    </row>
    <row r="311" spans="2:65" s="1" customFormat="1" ht="11.25">
      <c r="B311" s="33"/>
      <c r="D311" s="183" t="s">
        <v>812</v>
      </c>
      <c r="F311" s="184" t="s">
        <v>1027</v>
      </c>
      <c r="I311" s="142"/>
      <c r="L311" s="33"/>
      <c r="M311" s="143"/>
      <c r="T311" s="54"/>
      <c r="AT311" s="18" t="s">
        <v>812</v>
      </c>
      <c r="AU311" s="18" t="s">
        <v>87</v>
      </c>
    </row>
    <row r="312" spans="2:65" s="12" customFormat="1" ht="11.25">
      <c r="B312" s="154"/>
      <c r="D312" s="140" t="s">
        <v>278</v>
      </c>
      <c r="E312" s="155" t="s">
        <v>21</v>
      </c>
      <c r="F312" s="156" t="s">
        <v>1028</v>
      </c>
      <c r="H312" s="157">
        <v>1350</v>
      </c>
      <c r="I312" s="158"/>
      <c r="L312" s="154"/>
      <c r="M312" s="159"/>
      <c r="T312" s="160"/>
      <c r="AT312" s="155" t="s">
        <v>278</v>
      </c>
      <c r="AU312" s="155" t="s">
        <v>87</v>
      </c>
      <c r="AV312" s="12" t="s">
        <v>87</v>
      </c>
      <c r="AW312" s="12" t="s">
        <v>38</v>
      </c>
      <c r="AX312" s="12" t="s">
        <v>77</v>
      </c>
      <c r="AY312" s="155" t="s">
        <v>137</v>
      </c>
    </row>
    <row r="313" spans="2:65" s="12" customFormat="1" ht="11.25">
      <c r="B313" s="154"/>
      <c r="D313" s="140" t="s">
        <v>278</v>
      </c>
      <c r="E313" s="155" t="s">
        <v>21</v>
      </c>
      <c r="F313" s="156" t="s">
        <v>1029</v>
      </c>
      <c r="H313" s="157">
        <v>1350</v>
      </c>
      <c r="I313" s="158"/>
      <c r="L313" s="154"/>
      <c r="M313" s="159"/>
      <c r="T313" s="160"/>
      <c r="AT313" s="155" t="s">
        <v>278</v>
      </c>
      <c r="AU313" s="155" t="s">
        <v>87</v>
      </c>
      <c r="AV313" s="12" t="s">
        <v>87</v>
      </c>
      <c r="AW313" s="12" t="s">
        <v>38</v>
      </c>
      <c r="AX313" s="12" t="s">
        <v>77</v>
      </c>
      <c r="AY313" s="155" t="s">
        <v>137</v>
      </c>
    </row>
    <row r="314" spans="2:65" s="13" customFormat="1" ht="11.25">
      <c r="B314" s="161"/>
      <c r="D314" s="140" t="s">
        <v>278</v>
      </c>
      <c r="E314" s="162" t="s">
        <v>21</v>
      </c>
      <c r="F314" s="163" t="s">
        <v>280</v>
      </c>
      <c r="H314" s="164">
        <v>2700</v>
      </c>
      <c r="I314" s="165"/>
      <c r="L314" s="161"/>
      <c r="M314" s="166"/>
      <c r="T314" s="167"/>
      <c r="AT314" s="162" t="s">
        <v>278</v>
      </c>
      <c r="AU314" s="162" t="s">
        <v>87</v>
      </c>
      <c r="AV314" s="13" t="s">
        <v>143</v>
      </c>
      <c r="AW314" s="13" t="s">
        <v>38</v>
      </c>
      <c r="AX314" s="13" t="s">
        <v>85</v>
      </c>
      <c r="AY314" s="162" t="s">
        <v>137</v>
      </c>
    </row>
    <row r="315" spans="2:65" s="1" customFormat="1" ht="16.5" customHeight="1">
      <c r="B315" s="33"/>
      <c r="C315" s="145" t="s">
        <v>205</v>
      </c>
      <c r="D315" s="145" t="s">
        <v>153</v>
      </c>
      <c r="E315" s="146" t="s">
        <v>1030</v>
      </c>
      <c r="F315" s="147" t="s">
        <v>1031</v>
      </c>
      <c r="G315" s="148" t="s">
        <v>492</v>
      </c>
      <c r="H315" s="149">
        <v>4500</v>
      </c>
      <c r="I315" s="150"/>
      <c r="J315" s="151">
        <f>ROUND(I315*H315,2)</f>
        <v>0</v>
      </c>
      <c r="K315" s="147" t="s">
        <v>21</v>
      </c>
      <c r="L315" s="33"/>
      <c r="M315" s="152" t="s">
        <v>21</v>
      </c>
      <c r="N315" s="153" t="s">
        <v>48</v>
      </c>
      <c r="P315" s="136">
        <f>O315*H315</f>
        <v>0</v>
      </c>
      <c r="Q315" s="136">
        <v>0</v>
      </c>
      <c r="R315" s="136">
        <f>Q315*H315</f>
        <v>0</v>
      </c>
      <c r="S315" s="136">
        <v>0</v>
      </c>
      <c r="T315" s="137">
        <f>S315*H315</f>
        <v>0</v>
      </c>
      <c r="AR315" s="138" t="s">
        <v>143</v>
      </c>
      <c r="AT315" s="138" t="s">
        <v>153</v>
      </c>
      <c r="AU315" s="138" t="s">
        <v>87</v>
      </c>
      <c r="AY315" s="18" t="s">
        <v>137</v>
      </c>
      <c r="BE315" s="139">
        <f>IF(N315="základní",J315,0)</f>
        <v>0</v>
      </c>
      <c r="BF315" s="139">
        <f>IF(N315="snížená",J315,0)</f>
        <v>0</v>
      </c>
      <c r="BG315" s="139">
        <f>IF(N315="zákl. přenesená",J315,0)</f>
        <v>0</v>
      </c>
      <c r="BH315" s="139">
        <f>IF(N315="sníž. přenesená",J315,0)</f>
        <v>0</v>
      </c>
      <c r="BI315" s="139">
        <f>IF(N315="nulová",J315,0)</f>
        <v>0</v>
      </c>
      <c r="BJ315" s="18" t="s">
        <v>85</v>
      </c>
      <c r="BK315" s="139">
        <f>ROUND(I315*H315,2)</f>
        <v>0</v>
      </c>
      <c r="BL315" s="18" t="s">
        <v>143</v>
      </c>
      <c r="BM315" s="138" t="s">
        <v>1032</v>
      </c>
    </row>
    <row r="316" spans="2:65" s="1" customFormat="1" ht="11.25">
      <c r="B316" s="33"/>
      <c r="D316" s="140" t="s">
        <v>144</v>
      </c>
      <c r="F316" s="141" t="s">
        <v>1031</v>
      </c>
      <c r="I316" s="142"/>
      <c r="L316" s="33"/>
      <c r="M316" s="143"/>
      <c r="T316" s="54"/>
      <c r="AT316" s="18" t="s">
        <v>144</v>
      </c>
      <c r="AU316" s="18" t="s">
        <v>87</v>
      </c>
    </row>
    <row r="317" spans="2:65" s="12" customFormat="1" ht="11.25">
      <c r="B317" s="154"/>
      <c r="D317" s="140" t="s">
        <v>278</v>
      </c>
      <c r="E317" s="155" t="s">
        <v>714</v>
      </c>
      <c r="F317" s="156" t="s">
        <v>1033</v>
      </c>
      <c r="H317" s="157">
        <v>4500</v>
      </c>
      <c r="I317" s="158"/>
      <c r="L317" s="154"/>
      <c r="M317" s="159"/>
      <c r="T317" s="160"/>
      <c r="AT317" s="155" t="s">
        <v>278</v>
      </c>
      <c r="AU317" s="155" t="s">
        <v>87</v>
      </c>
      <c r="AV317" s="12" t="s">
        <v>87</v>
      </c>
      <c r="AW317" s="12" t="s">
        <v>38</v>
      </c>
      <c r="AX317" s="12" t="s">
        <v>85</v>
      </c>
      <c r="AY317" s="155" t="s">
        <v>137</v>
      </c>
    </row>
    <row r="318" spans="2:65" s="1" customFormat="1" ht="16.5" customHeight="1">
      <c r="B318" s="33"/>
      <c r="C318" s="145" t="s">
        <v>281</v>
      </c>
      <c r="D318" s="145" t="s">
        <v>153</v>
      </c>
      <c r="E318" s="146" t="s">
        <v>1034</v>
      </c>
      <c r="F318" s="147" t="s">
        <v>1035</v>
      </c>
      <c r="G318" s="148" t="s">
        <v>1036</v>
      </c>
      <c r="H318" s="149">
        <v>405</v>
      </c>
      <c r="I318" s="150"/>
      <c r="J318" s="151">
        <f>ROUND(I318*H318,2)</f>
        <v>0</v>
      </c>
      <c r="K318" s="147" t="s">
        <v>809</v>
      </c>
      <c r="L318" s="33"/>
      <c r="M318" s="152" t="s">
        <v>21</v>
      </c>
      <c r="N318" s="153" t="s">
        <v>48</v>
      </c>
      <c r="P318" s="136">
        <f>O318*H318</f>
        <v>0</v>
      </c>
      <c r="Q318" s="136">
        <v>1.4E-3</v>
      </c>
      <c r="R318" s="136">
        <f>Q318*H318</f>
        <v>0.56699999999999995</v>
      </c>
      <c r="S318" s="136">
        <v>0</v>
      </c>
      <c r="T318" s="137">
        <f>S318*H318</f>
        <v>0</v>
      </c>
      <c r="AR318" s="138" t="s">
        <v>143</v>
      </c>
      <c r="AT318" s="138" t="s">
        <v>153</v>
      </c>
      <c r="AU318" s="138" t="s">
        <v>87</v>
      </c>
      <c r="AY318" s="18" t="s">
        <v>137</v>
      </c>
      <c r="BE318" s="139">
        <f>IF(N318="základní",J318,0)</f>
        <v>0</v>
      </c>
      <c r="BF318" s="139">
        <f>IF(N318="snížená",J318,0)</f>
        <v>0</v>
      </c>
      <c r="BG318" s="139">
        <f>IF(N318="zákl. přenesená",J318,0)</f>
        <v>0</v>
      </c>
      <c r="BH318" s="139">
        <f>IF(N318="sníž. přenesená",J318,0)</f>
        <v>0</v>
      </c>
      <c r="BI318" s="139">
        <f>IF(N318="nulová",J318,0)</f>
        <v>0</v>
      </c>
      <c r="BJ318" s="18" t="s">
        <v>85</v>
      </c>
      <c r="BK318" s="139">
        <f>ROUND(I318*H318,2)</f>
        <v>0</v>
      </c>
      <c r="BL318" s="18" t="s">
        <v>143</v>
      </c>
      <c r="BM318" s="138" t="s">
        <v>1037</v>
      </c>
    </row>
    <row r="319" spans="2:65" s="1" customFormat="1" ht="11.25">
      <c r="B319" s="33"/>
      <c r="D319" s="140" t="s">
        <v>144</v>
      </c>
      <c r="F319" s="141" t="s">
        <v>1038</v>
      </c>
      <c r="I319" s="142"/>
      <c r="L319" s="33"/>
      <c r="M319" s="143"/>
      <c r="T319" s="54"/>
      <c r="AT319" s="18" t="s">
        <v>144</v>
      </c>
      <c r="AU319" s="18" t="s">
        <v>87</v>
      </c>
    </row>
    <row r="320" spans="2:65" s="1" customFormat="1" ht="11.25">
      <c r="B320" s="33"/>
      <c r="D320" s="183" t="s">
        <v>812</v>
      </c>
      <c r="F320" s="184" t="s">
        <v>1039</v>
      </c>
      <c r="I320" s="142"/>
      <c r="L320" s="33"/>
      <c r="M320" s="143"/>
      <c r="T320" s="54"/>
      <c r="AT320" s="18" t="s">
        <v>812</v>
      </c>
      <c r="AU320" s="18" t="s">
        <v>87</v>
      </c>
    </row>
    <row r="321" spans="2:65" s="14" customFormat="1" ht="11.25">
      <c r="B321" s="170"/>
      <c r="D321" s="140" t="s">
        <v>278</v>
      </c>
      <c r="E321" s="171" t="s">
        <v>21</v>
      </c>
      <c r="F321" s="172" t="s">
        <v>1040</v>
      </c>
      <c r="H321" s="171" t="s">
        <v>21</v>
      </c>
      <c r="I321" s="173"/>
      <c r="L321" s="170"/>
      <c r="M321" s="174"/>
      <c r="T321" s="175"/>
      <c r="AT321" s="171" t="s">
        <v>278</v>
      </c>
      <c r="AU321" s="171" t="s">
        <v>87</v>
      </c>
      <c r="AV321" s="14" t="s">
        <v>85</v>
      </c>
      <c r="AW321" s="14" t="s">
        <v>38</v>
      </c>
      <c r="AX321" s="14" t="s">
        <v>77</v>
      </c>
      <c r="AY321" s="171" t="s">
        <v>137</v>
      </c>
    </row>
    <row r="322" spans="2:65" s="12" customFormat="1" ht="11.25">
      <c r="B322" s="154"/>
      <c r="D322" s="140" t="s">
        <v>278</v>
      </c>
      <c r="E322" s="155" t="s">
        <v>21</v>
      </c>
      <c r="F322" s="156" t="s">
        <v>1041</v>
      </c>
      <c r="H322" s="157">
        <v>405</v>
      </c>
      <c r="I322" s="158"/>
      <c r="L322" s="154"/>
      <c r="M322" s="159"/>
      <c r="T322" s="160"/>
      <c r="AT322" s="155" t="s">
        <v>278</v>
      </c>
      <c r="AU322" s="155" t="s">
        <v>87</v>
      </c>
      <c r="AV322" s="12" t="s">
        <v>87</v>
      </c>
      <c r="AW322" s="12" t="s">
        <v>38</v>
      </c>
      <c r="AX322" s="12" t="s">
        <v>85</v>
      </c>
      <c r="AY322" s="155" t="s">
        <v>137</v>
      </c>
    </row>
    <row r="323" spans="2:65" s="1" customFormat="1" ht="16.5" customHeight="1">
      <c r="B323" s="33"/>
      <c r="C323" s="126" t="s">
        <v>208</v>
      </c>
      <c r="D323" s="126" t="s">
        <v>138</v>
      </c>
      <c r="E323" s="127" t="s">
        <v>1042</v>
      </c>
      <c r="F323" s="128" t="s">
        <v>1043</v>
      </c>
      <c r="G323" s="129" t="s">
        <v>141</v>
      </c>
      <c r="H323" s="130">
        <v>2700</v>
      </c>
      <c r="I323" s="131"/>
      <c r="J323" s="132">
        <f>ROUND(I323*H323,2)</f>
        <v>0</v>
      </c>
      <c r="K323" s="128" t="s">
        <v>21</v>
      </c>
      <c r="L323" s="133"/>
      <c r="M323" s="134" t="s">
        <v>21</v>
      </c>
      <c r="N323" s="135" t="s">
        <v>48</v>
      </c>
      <c r="P323" s="136">
        <f>O323*H323</f>
        <v>0</v>
      </c>
      <c r="Q323" s="136">
        <v>1E-3</v>
      </c>
      <c r="R323" s="136">
        <f>Q323*H323</f>
        <v>2.7</v>
      </c>
      <c r="S323" s="136">
        <v>0</v>
      </c>
      <c r="T323" s="137">
        <f>S323*H323</f>
        <v>0</v>
      </c>
      <c r="AR323" s="138" t="s">
        <v>142</v>
      </c>
      <c r="AT323" s="138" t="s">
        <v>138</v>
      </c>
      <c r="AU323" s="138" t="s">
        <v>87</v>
      </c>
      <c r="AY323" s="18" t="s">
        <v>137</v>
      </c>
      <c r="BE323" s="139">
        <f>IF(N323="základní",J323,0)</f>
        <v>0</v>
      </c>
      <c r="BF323" s="139">
        <f>IF(N323="snížená",J323,0)</f>
        <v>0</v>
      </c>
      <c r="BG323" s="139">
        <f>IF(N323="zákl. přenesená",J323,0)</f>
        <v>0</v>
      </c>
      <c r="BH323" s="139">
        <f>IF(N323="sníž. přenesená",J323,0)</f>
        <v>0</v>
      </c>
      <c r="BI323" s="139">
        <f>IF(N323="nulová",J323,0)</f>
        <v>0</v>
      </c>
      <c r="BJ323" s="18" t="s">
        <v>85</v>
      </c>
      <c r="BK323" s="139">
        <f>ROUND(I323*H323,2)</f>
        <v>0</v>
      </c>
      <c r="BL323" s="18" t="s">
        <v>143</v>
      </c>
      <c r="BM323" s="138" t="s">
        <v>1044</v>
      </c>
    </row>
    <row r="324" spans="2:65" s="1" customFormat="1" ht="11.25">
      <c r="B324" s="33"/>
      <c r="D324" s="140" t="s">
        <v>144</v>
      </c>
      <c r="F324" s="141" t="s">
        <v>1045</v>
      </c>
      <c r="I324" s="142"/>
      <c r="L324" s="33"/>
      <c r="M324" s="143"/>
      <c r="T324" s="54"/>
      <c r="AT324" s="18" t="s">
        <v>144</v>
      </c>
      <c r="AU324" s="18" t="s">
        <v>87</v>
      </c>
    </row>
    <row r="325" spans="2:65" s="12" customFormat="1" ht="11.25">
      <c r="B325" s="154"/>
      <c r="D325" s="140" t="s">
        <v>278</v>
      </c>
      <c r="E325" s="155" t="s">
        <v>21</v>
      </c>
      <c r="F325" s="156" t="s">
        <v>1046</v>
      </c>
      <c r="H325" s="157">
        <v>2700</v>
      </c>
      <c r="I325" s="158"/>
      <c r="L325" s="154"/>
      <c r="M325" s="159"/>
      <c r="T325" s="160"/>
      <c r="AT325" s="155" t="s">
        <v>278</v>
      </c>
      <c r="AU325" s="155" t="s">
        <v>87</v>
      </c>
      <c r="AV325" s="12" t="s">
        <v>87</v>
      </c>
      <c r="AW325" s="12" t="s">
        <v>38</v>
      </c>
      <c r="AX325" s="12" t="s">
        <v>85</v>
      </c>
      <c r="AY325" s="155" t="s">
        <v>137</v>
      </c>
    </row>
    <row r="326" spans="2:65" s="1" customFormat="1" ht="16.5" customHeight="1">
      <c r="B326" s="33"/>
      <c r="C326" s="145" t="s">
        <v>291</v>
      </c>
      <c r="D326" s="145" t="s">
        <v>153</v>
      </c>
      <c r="E326" s="146" t="s">
        <v>1047</v>
      </c>
      <c r="F326" s="147" t="s">
        <v>1048</v>
      </c>
      <c r="G326" s="148" t="s">
        <v>492</v>
      </c>
      <c r="H326" s="149">
        <v>4500</v>
      </c>
      <c r="I326" s="150"/>
      <c r="J326" s="151">
        <f>ROUND(I326*H326,2)</f>
        <v>0</v>
      </c>
      <c r="K326" s="147" t="s">
        <v>21</v>
      </c>
      <c r="L326" s="33"/>
      <c r="M326" s="152" t="s">
        <v>21</v>
      </c>
      <c r="N326" s="153" t="s">
        <v>48</v>
      </c>
      <c r="P326" s="136">
        <f>O326*H326</f>
        <v>0</v>
      </c>
      <c r="Q326" s="136">
        <v>0</v>
      </c>
      <c r="R326" s="136">
        <f>Q326*H326</f>
        <v>0</v>
      </c>
      <c r="S326" s="136">
        <v>0</v>
      </c>
      <c r="T326" s="137">
        <f>S326*H326</f>
        <v>0</v>
      </c>
      <c r="AR326" s="138" t="s">
        <v>143</v>
      </c>
      <c r="AT326" s="138" t="s">
        <v>153</v>
      </c>
      <c r="AU326" s="138" t="s">
        <v>87</v>
      </c>
      <c r="AY326" s="18" t="s">
        <v>137</v>
      </c>
      <c r="BE326" s="139">
        <f>IF(N326="základní",J326,0)</f>
        <v>0</v>
      </c>
      <c r="BF326" s="139">
        <f>IF(N326="snížená",J326,0)</f>
        <v>0</v>
      </c>
      <c r="BG326" s="139">
        <f>IF(N326="zákl. přenesená",J326,0)</f>
        <v>0</v>
      </c>
      <c r="BH326" s="139">
        <f>IF(N326="sníž. přenesená",J326,0)</f>
        <v>0</v>
      </c>
      <c r="BI326" s="139">
        <f>IF(N326="nulová",J326,0)</f>
        <v>0</v>
      </c>
      <c r="BJ326" s="18" t="s">
        <v>85</v>
      </c>
      <c r="BK326" s="139">
        <f>ROUND(I326*H326,2)</f>
        <v>0</v>
      </c>
      <c r="BL326" s="18" t="s">
        <v>143</v>
      </c>
      <c r="BM326" s="138" t="s">
        <v>1049</v>
      </c>
    </row>
    <row r="327" spans="2:65" s="1" customFormat="1" ht="11.25">
      <c r="B327" s="33"/>
      <c r="D327" s="140" t="s">
        <v>144</v>
      </c>
      <c r="F327" s="141" t="s">
        <v>1048</v>
      </c>
      <c r="I327" s="142"/>
      <c r="L327" s="33"/>
      <c r="M327" s="143"/>
      <c r="T327" s="54"/>
      <c r="AT327" s="18" t="s">
        <v>144</v>
      </c>
      <c r="AU327" s="18" t="s">
        <v>87</v>
      </c>
    </row>
    <row r="328" spans="2:65" s="12" customFormat="1" ht="11.25">
      <c r="B328" s="154"/>
      <c r="D328" s="140" t="s">
        <v>278</v>
      </c>
      <c r="E328" s="155" t="s">
        <v>21</v>
      </c>
      <c r="F328" s="156" t="s">
        <v>714</v>
      </c>
      <c r="H328" s="157">
        <v>4500</v>
      </c>
      <c r="I328" s="158"/>
      <c r="L328" s="154"/>
      <c r="M328" s="159"/>
      <c r="T328" s="160"/>
      <c r="AT328" s="155" t="s">
        <v>278</v>
      </c>
      <c r="AU328" s="155" t="s">
        <v>87</v>
      </c>
      <c r="AV328" s="12" t="s">
        <v>87</v>
      </c>
      <c r="AW328" s="12" t="s">
        <v>38</v>
      </c>
      <c r="AX328" s="12" t="s">
        <v>85</v>
      </c>
      <c r="AY328" s="155" t="s">
        <v>137</v>
      </c>
    </row>
    <row r="329" spans="2:65" s="11" customFormat="1" ht="22.9" customHeight="1">
      <c r="B329" s="116"/>
      <c r="D329" s="117" t="s">
        <v>76</v>
      </c>
      <c r="E329" s="168" t="s">
        <v>149</v>
      </c>
      <c r="F329" s="168" t="s">
        <v>1050</v>
      </c>
      <c r="I329" s="119"/>
      <c r="J329" s="169">
        <f>BK329</f>
        <v>0</v>
      </c>
      <c r="L329" s="116"/>
      <c r="M329" s="121"/>
      <c r="P329" s="122">
        <f>SUM(P330:P458)</f>
        <v>0</v>
      </c>
      <c r="R329" s="122">
        <f>SUM(R330:R458)</f>
        <v>50.777641369999998</v>
      </c>
      <c r="T329" s="123">
        <f>SUM(T330:T458)</f>
        <v>0</v>
      </c>
      <c r="AR329" s="117" t="s">
        <v>85</v>
      </c>
      <c r="AT329" s="124" t="s">
        <v>76</v>
      </c>
      <c r="AU329" s="124" t="s">
        <v>85</v>
      </c>
      <c r="AY329" s="117" t="s">
        <v>137</v>
      </c>
      <c r="BK329" s="125">
        <f>SUM(BK330:BK458)</f>
        <v>0</v>
      </c>
    </row>
    <row r="330" spans="2:65" s="1" customFormat="1" ht="16.5" customHeight="1">
      <c r="B330" s="33"/>
      <c r="C330" s="145" t="s">
        <v>213</v>
      </c>
      <c r="D330" s="145" t="s">
        <v>153</v>
      </c>
      <c r="E330" s="146" t="s">
        <v>1051</v>
      </c>
      <c r="F330" s="147" t="s">
        <v>1052</v>
      </c>
      <c r="G330" s="148" t="s">
        <v>569</v>
      </c>
      <c r="H330" s="149">
        <v>29.774999999999999</v>
      </c>
      <c r="I330" s="150"/>
      <c r="J330" s="151">
        <f>ROUND(I330*H330,2)</f>
        <v>0</v>
      </c>
      <c r="K330" s="147" t="s">
        <v>809</v>
      </c>
      <c r="L330" s="33"/>
      <c r="M330" s="152" t="s">
        <v>21</v>
      </c>
      <c r="N330" s="153" t="s">
        <v>48</v>
      </c>
      <c r="P330" s="136">
        <f>O330*H330</f>
        <v>0</v>
      </c>
      <c r="Q330" s="136">
        <v>0.36037999999999998</v>
      </c>
      <c r="R330" s="136">
        <f>Q330*H330</f>
        <v>10.730314499999999</v>
      </c>
      <c r="S330" s="136">
        <v>0</v>
      </c>
      <c r="T330" s="137">
        <f>S330*H330</f>
        <v>0</v>
      </c>
      <c r="AR330" s="138" t="s">
        <v>143</v>
      </c>
      <c r="AT330" s="138" t="s">
        <v>153</v>
      </c>
      <c r="AU330" s="138" t="s">
        <v>87</v>
      </c>
      <c r="AY330" s="18" t="s">
        <v>137</v>
      </c>
      <c r="BE330" s="139">
        <f>IF(N330="základní",J330,0)</f>
        <v>0</v>
      </c>
      <c r="BF330" s="139">
        <f>IF(N330="snížená",J330,0)</f>
        <v>0</v>
      </c>
      <c r="BG330" s="139">
        <f>IF(N330="zákl. přenesená",J330,0)</f>
        <v>0</v>
      </c>
      <c r="BH330" s="139">
        <f>IF(N330="sníž. přenesená",J330,0)</f>
        <v>0</v>
      </c>
      <c r="BI330" s="139">
        <f>IF(N330="nulová",J330,0)</f>
        <v>0</v>
      </c>
      <c r="BJ330" s="18" t="s">
        <v>85</v>
      </c>
      <c r="BK330" s="139">
        <f>ROUND(I330*H330,2)</f>
        <v>0</v>
      </c>
      <c r="BL330" s="18" t="s">
        <v>143</v>
      </c>
      <c r="BM330" s="138" t="s">
        <v>1053</v>
      </c>
    </row>
    <row r="331" spans="2:65" s="1" customFormat="1" ht="29.25">
      <c r="B331" s="33"/>
      <c r="D331" s="140" t="s">
        <v>144</v>
      </c>
      <c r="F331" s="141" t="s">
        <v>1054</v>
      </c>
      <c r="I331" s="142"/>
      <c r="L331" s="33"/>
      <c r="M331" s="143"/>
      <c r="T331" s="54"/>
      <c r="AT331" s="18" t="s">
        <v>144</v>
      </c>
      <c r="AU331" s="18" t="s">
        <v>87</v>
      </c>
    </row>
    <row r="332" spans="2:65" s="1" customFormat="1" ht="11.25">
      <c r="B332" s="33"/>
      <c r="D332" s="183" t="s">
        <v>812</v>
      </c>
      <c r="F332" s="184" t="s">
        <v>1055</v>
      </c>
      <c r="I332" s="142"/>
      <c r="L332" s="33"/>
      <c r="M332" s="143"/>
      <c r="T332" s="54"/>
      <c r="AT332" s="18" t="s">
        <v>812</v>
      </c>
      <c r="AU332" s="18" t="s">
        <v>87</v>
      </c>
    </row>
    <row r="333" spans="2:65" s="14" customFormat="1" ht="11.25">
      <c r="B333" s="170"/>
      <c r="D333" s="140" t="s">
        <v>278</v>
      </c>
      <c r="E333" s="171" t="s">
        <v>21</v>
      </c>
      <c r="F333" s="172" t="s">
        <v>1056</v>
      </c>
      <c r="H333" s="171" t="s">
        <v>21</v>
      </c>
      <c r="I333" s="173"/>
      <c r="L333" s="170"/>
      <c r="M333" s="174"/>
      <c r="T333" s="175"/>
      <c r="AT333" s="171" t="s">
        <v>278</v>
      </c>
      <c r="AU333" s="171" t="s">
        <v>87</v>
      </c>
      <c r="AV333" s="14" t="s">
        <v>85</v>
      </c>
      <c r="AW333" s="14" t="s">
        <v>38</v>
      </c>
      <c r="AX333" s="14" t="s">
        <v>77</v>
      </c>
      <c r="AY333" s="171" t="s">
        <v>137</v>
      </c>
    </row>
    <row r="334" spans="2:65" s="12" customFormat="1" ht="11.25">
      <c r="B334" s="154"/>
      <c r="D334" s="140" t="s">
        <v>278</v>
      </c>
      <c r="E334" s="155" t="s">
        <v>21</v>
      </c>
      <c r="F334" s="156" t="s">
        <v>643</v>
      </c>
      <c r="H334" s="157">
        <v>29.774999999999999</v>
      </c>
      <c r="I334" s="158"/>
      <c r="L334" s="154"/>
      <c r="M334" s="159"/>
      <c r="T334" s="160"/>
      <c r="AT334" s="155" t="s">
        <v>278</v>
      </c>
      <c r="AU334" s="155" t="s">
        <v>87</v>
      </c>
      <c r="AV334" s="12" t="s">
        <v>87</v>
      </c>
      <c r="AW334" s="12" t="s">
        <v>38</v>
      </c>
      <c r="AX334" s="12" t="s">
        <v>85</v>
      </c>
      <c r="AY334" s="155" t="s">
        <v>137</v>
      </c>
    </row>
    <row r="335" spans="2:65" s="1" customFormat="1" ht="16.5" customHeight="1">
      <c r="B335" s="33"/>
      <c r="C335" s="126" t="s">
        <v>298</v>
      </c>
      <c r="D335" s="126" t="s">
        <v>138</v>
      </c>
      <c r="E335" s="127" t="s">
        <v>1057</v>
      </c>
      <c r="F335" s="128" t="s">
        <v>1058</v>
      </c>
      <c r="G335" s="129" t="s">
        <v>569</v>
      </c>
      <c r="H335" s="130">
        <v>4.4660000000000002</v>
      </c>
      <c r="I335" s="131"/>
      <c r="J335" s="132">
        <f>ROUND(I335*H335,2)</f>
        <v>0</v>
      </c>
      <c r="K335" s="128" t="s">
        <v>21</v>
      </c>
      <c r="L335" s="133"/>
      <c r="M335" s="134" t="s">
        <v>21</v>
      </c>
      <c r="N335" s="135" t="s">
        <v>48</v>
      </c>
      <c r="P335" s="136">
        <f>O335*H335</f>
        <v>0</v>
      </c>
      <c r="Q335" s="136">
        <v>0</v>
      </c>
      <c r="R335" s="136">
        <f>Q335*H335</f>
        <v>0</v>
      </c>
      <c r="S335" s="136">
        <v>0</v>
      </c>
      <c r="T335" s="137">
        <f>S335*H335</f>
        <v>0</v>
      </c>
      <c r="AR335" s="138" t="s">
        <v>142</v>
      </c>
      <c r="AT335" s="138" t="s">
        <v>138</v>
      </c>
      <c r="AU335" s="138" t="s">
        <v>87</v>
      </c>
      <c r="AY335" s="18" t="s">
        <v>137</v>
      </c>
      <c r="BE335" s="139">
        <f>IF(N335="základní",J335,0)</f>
        <v>0</v>
      </c>
      <c r="BF335" s="139">
        <f>IF(N335="snížená",J335,0)</f>
        <v>0</v>
      </c>
      <c r="BG335" s="139">
        <f>IF(N335="zákl. přenesená",J335,0)</f>
        <v>0</v>
      </c>
      <c r="BH335" s="139">
        <f>IF(N335="sníž. přenesená",J335,0)</f>
        <v>0</v>
      </c>
      <c r="BI335" s="139">
        <f>IF(N335="nulová",J335,0)</f>
        <v>0</v>
      </c>
      <c r="BJ335" s="18" t="s">
        <v>85</v>
      </c>
      <c r="BK335" s="139">
        <f>ROUND(I335*H335,2)</f>
        <v>0</v>
      </c>
      <c r="BL335" s="18" t="s">
        <v>143</v>
      </c>
      <c r="BM335" s="138" t="s">
        <v>1059</v>
      </c>
    </row>
    <row r="336" spans="2:65" s="1" customFormat="1" ht="11.25">
      <c r="B336" s="33"/>
      <c r="D336" s="140" t="s">
        <v>144</v>
      </c>
      <c r="F336" s="141" t="s">
        <v>1058</v>
      </c>
      <c r="I336" s="142"/>
      <c r="L336" s="33"/>
      <c r="M336" s="143"/>
      <c r="T336" s="54"/>
      <c r="AT336" s="18" t="s">
        <v>144</v>
      </c>
      <c r="AU336" s="18" t="s">
        <v>87</v>
      </c>
    </row>
    <row r="337" spans="2:65" s="1" customFormat="1" ht="19.5">
      <c r="B337" s="33"/>
      <c r="D337" s="140" t="s">
        <v>145</v>
      </c>
      <c r="F337" s="144" t="s">
        <v>1060</v>
      </c>
      <c r="I337" s="142"/>
      <c r="L337" s="33"/>
      <c r="M337" s="143"/>
      <c r="T337" s="54"/>
      <c r="AT337" s="18" t="s">
        <v>145</v>
      </c>
      <c r="AU337" s="18" t="s">
        <v>87</v>
      </c>
    </row>
    <row r="338" spans="2:65" s="12" customFormat="1" ht="11.25">
      <c r="B338" s="154"/>
      <c r="D338" s="140" t="s">
        <v>278</v>
      </c>
      <c r="E338" s="155" t="s">
        <v>21</v>
      </c>
      <c r="F338" s="156" t="s">
        <v>1061</v>
      </c>
      <c r="H338" s="157">
        <v>4.4660000000000002</v>
      </c>
      <c r="I338" s="158"/>
      <c r="L338" s="154"/>
      <c r="M338" s="159"/>
      <c r="T338" s="160"/>
      <c r="AT338" s="155" t="s">
        <v>278</v>
      </c>
      <c r="AU338" s="155" t="s">
        <v>87</v>
      </c>
      <c r="AV338" s="12" t="s">
        <v>87</v>
      </c>
      <c r="AW338" s="12" t="s">
        <v>38</v>
      </c>
      <c r="AX338" s="12" t="s">
        <v>85</v>
      </c>
      <c r="AY338" s="155" t="s">
        <v>137</v>
      </c>
    </row>
    <row r="339" spans="2:65" s="1" customFormat="1" ht="16.5" customHeight="1">
      <c r="B339" s="33"/>
      <c r="C339" s="145" t="s">
        <v>217</v>
      </c>
      <c r="D339" s="145" t="s">
        <v>153</v>
      </c>
      <c r="E339" s="146" t="s">
        <v>1062</v>
      </c>
      <c r="F339" s="147" t="s">
        <v>1063</v>
      </c>
      <c r="G339" s="148" t="s">
        <v>569</v>
      </c>
      <c r="H339" s="149">
        <v>325.29700000000003</v>
      </c>
      <c r="I339" s="150"/>
      <c r="J339" s="151">
        <f>ROUND(I339*H339,2)</f>
        <v>0</v>
      </c>
      <c r="K339" s="147" t="s">
        <v>809</v>
      </c>
      <c r="L339" s="33"/>
      <c r="M339" s="152" t="s">
        <v>21</v>
      </c>
      <c r="N339" s="153" t="s">
        <v>48</v>
      </c>
      <c r="P339" s="136">
        <f>O339*H339</f>
        <v>0</v>
      </c>
      <c r="Q339" s="136">
        <v>0</v>
      </c>
      <c r="R339" s="136">
        <f>Q339*H339</f>
        <v>0</v>
      </c>
      <c r="S339" s="136">
        <v>0</v>
      </c>
      <c r="T339" s="137">
        <f>S339*H339</f>
        <v>0</v>
      </c>
      <c r="AR339" s="138" t="s">
        <v>143</v>
      </c>
      <c r="AT339" s="138" t="s">
        <v>153</v>
      </c>
      <c r="AU339" s="138" t="s">
        <v>87</v>
      </c>
      <c r="AY339" s="18" t="s">
        <v>137</v>
      </c>
      <c r="BE339" s="139">
        <f>IF(N339="základní",J339,0)</f>
        <v>0</v>
      </c>
      <c r="BF339" s="139">
        <f>IF(N339="snížená",J339,0)</f>
        <v>0</v>
      </c>
      <c r="BG339" s="139">
        <f>IF(N339="zákl. přenesená",J339,0)</f>
        <v>0</v>
      </c>
      <c r="BH339" s="139">
        <f>IF(N339="sníž. přenesená",J339,0)</f>
        <v>0</v>
      </c>
      <c r="BI339" s="139">
        <f>IF(N339="nulová",J339,0)</f>
        <v>0</v>
      </c>
      <c r="BJ339" s="18" t="s">
        <v>85</v>
      </c>
      <c r="BK339" s="139">
        <f>ROUND(I339*H339,2)</f>
        <v>0</v>
      </c>
      <c r="BL339" s="18" t="s">
        <v>143</v>
      </c>
      <c r="BM339" s="138" t="s">
        <v>1064</v>
      </c>
    </row>
    <row r="340" spans="2:65" s="1" customFormat="1" ht="19.5">
      <c r="B340" s="33"/>
      <c r="D340" s="140" t="s">
        <v>144</v>
      </c>
      <c r="F340" s="141" t="s">
        <v>1065</v>
      </c>
      <c r="I340" s="142"/>
      <c r="L340" s="33"/>
      <c r="M340" s="143"/>
      <c r="T340" s="54"/>
      <c r="AT340" s="18" t="s">
        <v>144</v>
      </c>
      <c r="AU340" s="18" t="s">
        <v>87</v>
      </c>
    </row>
    <row r="341" spans="2:65" s="1" customFormat="1" ht="11.25">
      <c r="B341" s="33"/>
      <c r="D341" s="183" t="s">
        <v>812</v>
      </c>
      <c r="F341" s="184" t="s">
        <v>1066</v>
      </c>
      <c r="I341" s="142"/>
      <c r="L341" s="33"/>
      <c r="M341" s="143"/>
      <c r="T341" s="54"/>
      <c r="AT341" s="18" t="s">
        <v>812</v>
      </c>
      <c r="AU341" s="18" t="s">
        <v>87</v>
      </c>
    </row>
    <row r="342" spans="2:65" s="1" customFormat="1" ht="48.75">
      <c r="B342" s="33"/>
      <c r="D342" s="140" t="s">
        <v>145</v>
      </c>
      <c r="F342" s="144" t="s">
        <v>1067</v>
      </c>
      <c r="I342" s="142"/>
      <c r="L342" s="33"/>
      <c r="M342" s="143"/>
      <c r="T342" s="54"/>
      <c r="AT342" s="18" t="s">
        <v>145</v>
      </c>
      <c r="AU342" s="18" t="s">
        <v>87</v>
      </c>
    </row>
    <row r="343" spans="2:65" s="14" customFormat="1" ht="11.25">
      <c r="B343" s="170"/>
      <c r="D343" s="140" t="s">
        <v>278</v>
      </c>
      <c r="E343" s="171" t="s">
        <v>21</v>
      </c>
      <c r="F343" s="172" t="s">
        <v>1068</v>
      </c>
      <c r="H343" s="171" t="s">
        <v>21</v>
      </c>
      <c r="I343" s="173"/>
      <c r="L343" s="170"/>
      <c r="M343" s="174"/>
      <c r="T343" s="175"/>
      <c r="AT343" s="171" t="s">
        <v>278</v>
      </c>
      <c r="AU343" s="171" t="s">
        <v>87</v>
      </c>
      <c r="AV343" s="14" t="s">
        <v>85</v>
      </c>
      <c r="AW343" s="14" t="s">
        <v>38</v>
      </c>
      <c r="AX343" s="14" t="s">
        <v>77</v>
      </c>
      <c r="AY343" s="171" t="s">
        <v>137</v>
      </c>
    </row>
    <row r="344" spans="2:65" s="12" customFormat="1" ht="11.25">
      <c r="B344" s="154"/>
      <c r="D344" s="140" t="s">
        <v>278</v>
      </c>
      <c r="E344" s="155" t="s">
        <v>21</v>
      </c>
      <c r="F344" s="156" t="s">
        <v>1069</v>
      </c>
      <c r="H344" s="157">
        <v>3.83</v>
      </c>
      <c r="I344" s="158"/>
      <c r="L344" s="154"/>
      <c r="M344" s="159"/>
      <c r="T344" s="160"/>
      <c r="AT344" s="155" t="s">
        <v>278</v>
      </c>
      <c r="AU344" s="155" t="s">
        <v>87</v>
      </c>
      <c r="AV344" s="12" t="s">
        <v>87</v>
      </c>
      <c r="AW344" s="12" t="s">
        <v>38</v>
      </c>
      <c r="AX344" s="12" t="s">
        <v>77</v>
      </c>
      <c r="AY344" s="155" t="s">
        <v>137</v>
      </c>
    </row>
    <row r="345" spans="2:65" s="12" customFormat="1" ht="11.25">
      <c r="B345" s="154"/>
      <c r="D345" s="140" t="s">
        <v>278</v>
      </c>
      <c r="E345" s="155" t="s">
        <v>21</v>
      </c>
      <c r="F345" s="156" t="s">
        <v>1070</v>
      </c>
      <c r="H345" s="157">
        <v>12.525</v>
      </c>
      <c r="I345" s="158"/>
      <c r="L345" s="154"/>
      <c r="M345" s="159"/>
      <c r="T345" s="160"/>
      <c r="AT345" s="155" t="s">
        <v>278</v>
      </c>
      <c r="AU345" s="155" t="s">
        <v>87</v>
      </c>
      <c r="AV345" s="12" t="s">
        <v>87</v>
      </c>
      <c r="AW345" s="12" t="s">
        <v>38</v>
      </c>
      <c r="AX345" s="12" t="s">
        <v>77</v>
      </c>
      <c r="AY345" s="155" t="s">
        <v>137</v>
      </c>
    </row>
    <row r="346" spans="2:65" s="14" customFormat="1" ht="11.25">
      <c r="B346" s="170"/>
      <c r="D346" s="140" t="s">
        <v>278</v>
      </c>
      <c r="E346" s="171" t="s">
        <v>21</v>
      </c>
      <c r="F346" s="172" t="s">
        <v>1071</v>
      </c>
      <c r="H346" s="171" t="s">
        <v>21</v>
      </c>
      <c r="I346" s="173"/>
      <c r="L346" s="170"/>
      <c r="M346" s="174"/>
      <c r="T346" s="175"/>
      <c r="AT346" s="171" t="s">
        <v>278</v>
      </c>
      <c r="AU346" s="171" t="s">
        <v>87</v>
      </c>
      <c r="AV346" s="14" t="s">
        <v>85</v>
      </c>
      <c r="AW346" s="14" t="s">
        <v>38</v>
      </c>
      <c r="AX346" s="14" t="s">
        <v>77</v>
      </c>
      <c r="AY346" s="171" t="s">
        <v>137</v>
      </c>
    </row>
    <row r="347" spans="2:65" s="12" customFormat="1" ht="11.25">
      <c r="B347" s="154"/>
      <c r="D347" s="140" t="s">
        <v>278</v>
      </c>
      <c r="E347" s="155" t="s">
        <v>21</v>
      </c>
      <c r="F347" s="156" t="s">
        <v>1072</v>
      </c>
      <c r="H347" s="157">
        <v>0.62</v>
      </c>
      <c r="I347" s="158"/>
      <c r="L347" s="154"/>
      <c r="M347" s="159"/>
      <c r="T347" s="160"/>
      <c r="AT347" s="155" t="s">
        <v>278</v>
      </c>
      <c r="AU347" s="155" t="s">
        <v>87</v>
      </c>
      <c r="AV347" s="12" t="s">
        <v>87</v>
      </c>
      <c r="AW347" s="12" t="s">
        <v>38</v>
      </c>
      <c r="AX347" s="12" t="s">
        <v>77</v>
      </c>
      <c r="AY347" s="155" t="s">
        <v>137</v>
      </c>
    </row>
    <row r="348" spans="2:65" s="12" customFormat="1" ht="11.25">
      <c r="B348" s="154"/>
      <c r="D348" s="140" t="s">
        <v>278</v>
      </c>
      <c r="E348" s="155" t="s">
        <v>21</v>
      </c>
      <c r="F348" s="156" t="s">
        <v>1073</v>
      </c>
      <c r="H348" s="157">
        <v>5.375</v>
      </c>
      <c r="I348" s="158"/>
      <c r="L348" s="154"/>
      <c r="M348" s="159"/>
      <c r="T348" s="160"/>
      <c r="AT348" s="155" t="s">
        <v>278</v>
      </c>
      <c r="AU348" s="155" t="s">
        <v>87</v>
      </c>
      <c r="AV348" s="12" t="s">
        <v>87</v>
      </c>
      <c r="AW348" s="12" t="s">
        <v>38</v>
      </c>
      <c r="AX348" s="12" t="s">
        <v>77</v>
      </c>
      <c r="AY348" s="155" t="s">
        <v>137</v>
      </c>
    </row>
    <row r="349" spans="2:65" s="15" customFormat="1" ht="11.25">
      <c r="B349" s="185"/>
      <c r="D349" s="140" t="s">
        <v>278</v>
      </c>
      <c r="E349" s="186" t="s">
        <v>21</v>
      </c>
      <c r="F349" s="187" t="s">
        <v>851</v>
      </c>
      <c r="H349" s="188">
        <v>22.35</v>
      </c>
      <c r="I349" s="189"/>
      <c r="L349" s="185"/>
      <c r="M349" s="190"/>
      <c r="T349" s="191"/>
      <c r="AT349" s="186" t="s">
        <v>278</v>
      </c>
      <c r="AU349" s="186" t="s">
        <v>87</v>
      </c>
      <c r="AV349" s="15" t="s">
        <v>149</v>
      </c>
      <c r="AW349" s="15" t="s">
        <v>38</v>
      </c>
      <c r="AX349" s="15" t="s">
        <v>77</v>
      </c>
      <c r="AY349" s="186" t="s">
        <v>137</v>
      </c>
    </row>
    <row r="350" spans="2:65" s="14" customFormat="1" ht="11.25">
      <c r="B350" s="170"/>
      <c r="D350" s="140" t="s">
        <v>278</v>
      </c>
      <c r="E350" s="171" t="s">
        <v>21</v>
      </c>
      <c r="F350" s="172" t="s">
        <v>1074</v>
      </c>
      <c r="H350" s="171" t="s">
        <v>21</v>
      </c>
      <c r="I350" s="173"/>
      <c r="L350" s="170"/>
      <c r="M350" s="174"/>
      <c r="T350" s="175"/>
      <c r="AT350" s="171" t="s">
        <v>278</v>
      </c>
      <c r="AU350" s="171" t="s">
        <v>87</v>
      </c>
      <c r="AV350" s="14" t="s">
        <v>85</v>
      </c>
      <c r="AW350" s="14" t="s">
        <v>38</v>
      </c>
      <c r="AX350" s="14" t="s">
        <v>77</v>
      </c>
      <c r="AY350" s="171" t="s">
        <v>137</v>
      </c>
    </row>
    <row r="351" spans="2:65" s="12" customFormat="1" ht="11.25">
      <c r="B351" s="154"/>
      <c r="D351" s="140" t="s">
        <v>278</v>
      </c>
      <c r="E351" s="155" t="s">
        <v>21</v>
      </c>
      <c r="F351" s="156" t="s">
        <v>1075</v>
      </c>
      <c r="H351" s="157">
        <v>53.79</v>
      </c>
      <c r="I351" s="158"/>
      <c r="L351" s="154"/>
      <c r="M351" s="159"/>
      <c r="T351" s="160"/>
      <c r="AT351" s="155" t="s">
        <v>278</v>
      </c>
      <c r="AU351" s="155" t="s">
        <v>87</v>
      </c>
      <c r="AV351" s="12" t="s">
        <v>87</v>
      </c>
      <c r="AW351" s="12" t="s">
        <v>38</v>
      </c>
      <c r="AX351" s="12" t="s">
        <v>77</v>
      </c>
      <c r="AY351" s="155" t="s">
        <v>137</v>
      </c>
    </row>
    <row r="352" spans="2:65" s="12" customFormat="1" ht="11.25">
      <c r="B352" s="154"/>
      <c r="D352" s="140" t="s">
        <v>278</v>
      </c>
      <c r="E352" s="155" t="s">
        <v>21</v>
      </c>
      <c r="F352" s="156" t="s">
        <v>1076</v>
      </c>
      <c r="H352" s="157">
        <v>49.94</v>
      </c>
      <c r="I352" s="158"/>
      <c r="L352" s="154"/>
      <c r="M352" s="159"/>
      <c r="T352" s="160"/>
      <c r="AT352" s="155" t="s">
        <v>278</v>
      </c>
      <c r="AU352" s="155" t="s">
        <v>87</v>
      </c>
      <c r="AV352" s="12" t="s">
        <v>87</v>
      </c>
      <c r="AW352" s="12" t="s">
        <v>38</v>
      </c>
      <c r="AX352" s="12" t="s">
        <v>77</v>
      </c>
      <c r="AY352" s="155" t="s">
        <v>137</v>
      </c>
    </row>
    <row r="353" spans="2:51" s="14" customFormat="1" ht="11.25">
      <c r="B353" s="170"/>
      <c r="D353" s="140" t="s">
        <v>278</v>
      </c>
      <c r="E353" s="171" t="s">
        <v>21</v>
      </c>
      <c r="F353" s="172" t="s">
        <v>1077</v>
      </c>
      <c r="H353" s="171" t="s">
        <v>21</v>
      </c>
      <c r="I353" s="173"/>
      <c r="L353" s="170"/>
      <c r="M353" s="174"/>
      <c r="T353" s="175"/>
      <c r="AT353" s="171" t="s">
        <v>278</v>
      </c>
      <c r="AU353" s="171" t="s">
        <v>87</v>
      </c>
      <c r="AV353" s="14" t="s">
        <v>85</v>
      </c>
      <c r="AW353" s="14" t="s">
        <v>38</v>
      </c>
      <c r="AX353" s="14" t="s">
        <v>77</v>
      </c>
      <c r="AY353" s="171" t="s">
        <v>137</v>
      </c>
    </row>
    <row r="354" spans="2:51" s="12" customFormat="1" ht="11.25">
      <c r="B354" s="154"/>
      <c r="D354" s="140" t="s">
        <v>278</v>
      </c>
      <c r="E354" s="155" t="s">
        <v>21</v>
      </c>
      <c r="F354" s="156" t="s">
        <v>1078</v>
      </c>
      <c r="H354" s="157">
        <v>64.162999999999997</v>
      </c>
      <c r="I354" s="158"/>
      <c r="L354" s="154"/>
      <c r="M354" s="159"/>
      <c r="T354" s="160"/>
      <c r="AT354" s="155" t="s">
        <v>278</v>
      </c>
      <c r="AU354" s="155" t="s">
        <v>87</v>
      </c>
      <c r="AV354" s="12" t="s">
        <v>87</v>
      </c>
      <c r="AW354" s="12" t="s">
        <v>38</v>
      </c>
      <c r="AX354" s="12" t="s">
        <v>77</v>
      </c>
      <c r="AY354" s="155" t="s">
        <v>137</v>
      </c>
    </row>
    <row r="355" spans="2:51" s="12" customFormat="1" ht="11.25">
      <c r="B355" s="154"/>
      <c r="D355" s="140" t="s">
        <v>278</v>
      </c>
      <c r="E355" s="155" t="s">
        <v>21</v>
      </c>
      <c r="F355" s="156" t="s">
        <v>1079</v>
      </c>
      <c r="H355" s="157">
        <v>60.41</v>
      </c>
      <c r="I355" s="158"/>
      <c r="L355" s="154"/>
      <c r="M355" s="159"/>
      <c r="T355" s="160"/>
      <c r="AT355" s="155" t="s">
        <v>278</v>
      </c>
      <c r="AU355" s="155" t="s">
        <v>87</v>
      </c>
      <c r="AV355" s="12" t="s">
        <v>87</v>
      </c>
      <c r="AW355" s="12" t="s">
        <v>38</v>
      </c>
      <c r="AX355" s="12" t="s">
        <v>77</v>
      </c>
      <c r="AY355" s="155" t="s">
        <v>137</v>
      </c>
    </row>
    <row r="356" spans="2:51" s="14" customFormat="1" ht="11.25">
      <c r="B356" s="170"/>
      <c r="D356" s="140" t="s">
        <v>278</v>
      </c>
      <c r="E356" s="171" t="s">
        <v>21</v>
      </c>
      <c r="F356" s="172" t="s">
        <v>1080</v>
      </c>
      <c r="H356" s="171" t="s">
        <v>21</v>
      </c>
      <c r="I356" s="173"/>
      <c r="L356" s="170"/>
      <c r="M356" s="174"/>
      <c r="T356" s="175"/>
      <c r="AT356" s="171" t="s">
        <v>278</v>
      </c>
      <c r="AU356" s="171" t="s">
        <v>87</v>
      </c>
      <c r="AV356" s="14" t="s">
        <v>85</v>
      </c>
      <c r="AW356" s="14" t="s">
        <v>38</v>
      </c>
      <c r="AX356" s="14" t="s">
        <v>77</v>
      </c>
      <c r="AY356" s="171" t="s">
        <v>137</v>
      </c>
    </row>
    <row r="357" spans="2:51" s="12" customFormat="1" ht="11.25">
      <c r="B357" s="154"/>
      <c r="D357" s="140" t="s">
        <v>278</v>
      </c>
      <c r="E357" s="155" t="s">
        <v>21</v>
      </c>
      <c r="F357" s="156" t="s">
        <v>1081</v>
      </c>
      <c r="H357" s="157">
        <v>1.0289999999999999</v>
      </c>
      <c r="I357" s="158"/>
      <c r="L357" s="154"/>
      <c r="M357" s="159"/>
      <c r="T357" s="160"/>
      <c r="AT357" s="155" t="s">
        <v>278</v>
      </c>
      <c r="AU357" s="155" t="s">
        <v>87</v>
      </c>
      <c r="AV357" s="12" t="s">
        <v>87</v>
      </c>
      <c r="AW357" s="12" t="s">
        <v>38</v>
      </c>
      <c r="AX357" s="12" t="s">
        <v>77</v>
      </c>
      <c r="AY357" s="155" t="s">
        <v>137</v>
      </c>
    </row>
    <row r="358" spans="2:51" s="15" customFormat="1" ht="11.25">
      <c r="B358" s="185"/>
      <c r="D358" s="140" t="s">
        <v>278</v>
      </c>
      <c r="E358" s="186" t="s">
        <v>576</v>
      </c>
      <c r="F358" s="187" t="s">
        <v>851</v>
      </c>
      <c r="H358" s="188">
        <v>229.33199999999999</v>
      </c>
      <c r="I358" s="189"/>
      <c r="L358" s="185"/>
      <c r="M358" s="190"/>
      <c r="T358" s="191"/>
      <c r="AT358" s="186" t="s">
        <v>278</v>
      </c>
      <c r="AU358" s="186" t="s">
        <v>87</v>
      </c>
      <c r="AV358" s="15" t="s">
        <v>149</v>
      </c>
      <c r="AW358" s="15" t="s">
        <v>38</v>
      </c>
      <c r="AX358" s="15" t="s">
        <v>77</v>
      </c>
      <c r="AY358" s="186" t="s">
        <v>137</v>
      </c>
    </row>
    <row r="359" spans="2:51" s="14" customFormat="1" ht="11.25">
      <c r="B359" s="170"/>
      <c r="D359" s="140" t="s">
        <v>278</v>
      </c>
      <c r="E359" s="171" t="s">
        <v>21</v>
      </c>
      <c r="F359" s="172" t="s">
        <v>1082</v>
      </c>
      <c r="H359" s="171" t="s">
        <v>21</v>
      </c>
      <c r="I359" s="173"/>
      <c r="L359" s="170"/>
      <c r="M359" s="174"/>
      <c r="T359" s="175"/>
      <c r="AT359" s="171" t="s">
        <v>278</v>
      </c>
      <c r="AU359" s="171" t="s">
        <v>87</v>
      </c>
      <c r="AV359" s="14" t="s">
        <v>85</v>
      </c>
      <c r="AW359" s="14" t="s">
        <v>38</v>
      </c>
      <c r="AX359" s="14" t="s">
        <v>77</v>
      </c>
      <c r="AY359" s="171" t="s">
        <v>137</v>
      </c>
    </row>
    <row r="360" spans="2:51" s="14" customFormat="1" ht="11.25">
      <c r="B360" s="170"/>
      <c r="D360" s="140" t="s">
        <v>278</v>
      </c>
      <c r="E360" s="171" t="s">
        <v>21</v>
      </c>
      <c r="F360" s="172" t="s">
        <v>1083</v>
      </c>
      <c r="H360" s="171" t="s">
        <v>21</v>
      </c>
      <c r="I360" s="173"/>
      <c r="L360" s="170"/>
      <c r="M360" s="174"/>
      <c r="T360" s="175"/>
      <c r="AT360" s="171" t="s">
        <v>278</v>
      </c>
      <c r="AU360" s="171" t="s">
        <v>87</v>
      </c>
      <c r="AV360" s="14" t="s">
        <v>85</v>
      </c>
      <c r="AW360" s="14" t="s">
        <v>38</v>
      </c>
      <c r="AX360" s="14" t="s">
        <v>77</v>
      </c>
      <c r="AY360" s="171" t="s">
        <v>137</v>
      </c>
    </row>
    <row r="361" spans="2:51" s="12" customFormat="1" ht="11.25">
      <c r="B361" s="154"/>
      <c r="D361" s="140" t="s">
        <v>278</v>
      </c>
      <c r="E361" s="155" t="s">
        <v>21</v>
      </c>
      <c r="F361" s="156" t="s">
        <v>1084</v>
      </c>
      <c r="H361" s="157">
        <v>30.25</v>
      </c>
      <c r="I361" s="158"/>
      <c r="L361" s="154"/>
      <c r="M361" s="159"/>
      <c r="T361" s="160"/>
      <c r="AT361" s="155" t="s">
        <v>278</v>
      </c>
      <c r="AU361" s="155" t="s">
        <v>87</v>
      </c>
      <c r="AV361" s="12" t="s">
        <v>87</v>
      </c>
      <c r="AW361" s="12" t="s">
        <v>38</v>
      </c>
      <c r="AX361" s="12" t="s">
        <v>77</v>
      </c>
      <c r="AY361" s="155" t="s">
        <v>137</v>
      </c>
    </row>
    <row r="362" spans="2:51" s="15" customFormat="1" ht="11.25">
      <c r="B362" s="185"/>
      <c r="D362" s="140" t="s">
        <v>278</v>
      </c>
      <c r="E362" s="186" t="s">
        <v>21</v>
      </c>
      <c r="F362" s="187" t="s">
        <v>851</v>
      </c>
      <c r="H362" s="188">
        <v>30.25</v>
      </c>
      <c r="I362" s="189"/>
      <c r="L362" s="185"/>
      <c r="M362" s="190"/>
      <c r="T362" s="191"/>
      <c r="AT362" s="186" t="s">
        <v>278</v>
      </c>
      <c r="AU362" s="186" t="s">
        <v>87</v>
      </c>
      <c r="AV362" s="15" t="s">
        <v>149</v>
      </c>
      <c r="AW362" s="15" t="s">
        <v>38</v>
      </c>
      <c r="AX362" s="15" t="s">
        <v>77</v>
      </c>
      <c r="AY362" s="186" t="s">
        <v>137</v>
      </c>
    </row>
    <row r="363" spans="2:51" s="14" customFormat="1" ht="11.25">
      <c r="B363" s="170"/>
      <c r="D363" s="140" t="s">
        <v>278</v>
      </c>
      <c r="E363" s="171" t="s">
        <v>21</v>
      </c>
      <c r="F363" s="172" t="s">
        <v>1085</v>
      </c>
      <c r="H363" s="171" t="s">
        <v>21</v>
      </c>
      <c r="I363" s="173"/>
      <c r="L363" s="170"/>
      <c r="M363" s="174"/>
      <c r="T363" s="175"/>
      <c r="AT363" s="171" t="s">
        <v>278</v>
      </c>
      <c r="AU363" s="171" t="s">
        <v>87</v>
      </c>
      <c r="AV363" s="14" t="s">
        <v>85</v>
      </c>
      <c r="AW363" s="14" t="s">
        <v>38</v>
      </c>
      <c r="AX363" s="14" t="s">
        <v>77</v>
      </c>
      <c r="AY363" s="171" t="s">
        <v>137</v>
      </c>
    </row>
    <row r="364" spans="2:51" s="12" customFormat="1" ht="11.25">
      <c r="B364" s="154"/>
      <c r="D364" s="140" t="s">
        <v>278</v>
      </c>
      <c r="E364" s="155" t="s">
        <v>21</v>
      </c>
      <c r="F364" s="156" t="s">
        <v>1086</v>
      </c>
      <c r="H364" s="157">
        <v>3.3119999999999998</v>
      </c>
      <c r="I364" s="158"/>
      <c r="L364" s="154"/>
      <c r="M364" s="159"/>
      <c r="T364" s="160"/>
      <c r="AT364" s="155" t="s">
        <v>278</v>
      </c>
      <c r="AU364" s="155" t="s">
        <v>87</v>
      </c>
      <c r="AV364" s="12" t="s">
        <v>87</v>
      </c>
      <c r="AW364" s="12" t="s">
        <v>38</v>
      </c>
      <c r="AX364" s="12" t="s">
        <v>77</v>
      </c>
      <c r="AY364" s="155" t="s">
        <v>137</v>
      </c>
    </row>
    <row r="365" spans="2:51" s="12" customFormat="1" ht="11.25">
      <c r="B365" s="154"/>
      <c r="D365" s="140" t="s">
        <v>278</v>
      </c>
      <c r="E365" s="155" t="s">
        <v>21</v>
      </c>
      <c r="F365" s="156" t="s">
        <v>1087</v>
      </c>
      <c r="H365" s="157">
        <v>3.411</v>
      </c>
      <c r="I365" s="158"/>
      <c r="L365" s="154"/>
      <c r="M365" s="159"/>
      <c r="T365" s="160"/>
      <c r="AT365" s="155" t="s">
        <v>278</v>
      </c>
      <c r="AU365" s="155" t="s">
        <v>87</v>
      </c>
      <c r="AV365" s="12" t="s">
        <v>87</v>
      </c>
      <c r="AW365" s="12" t="s">
        <v>38</v>
      </c>
      <c r="AX365" s="12" t="s">
        <v>77</v>
      </c>
      <c r="AY365" s="155" t="s">
        <v>137</v>
      </c>
    </row>
    <row r="366" spans="2:51" s="14" customFormat="1" ht="11.25">
      <c r="B366" s="170"/>
      <c r="D366" s="140" t="s">
        <v>278</v>
      </c>
      <c r="E366" s="171" t="s">
        <v>21</v>
      </c>
      <c r="F366" s="172" t="s">
        <v>1088</v>
      </c>
      <c r="H366" s="171" t="s">
        <v>21</v>
      </c>
      <c r="I366" s="173"/>
      <c r="L366" s="170"/>
      <c r="M366" s="174"/>
      <c r="T366" s="175"/>
      <c r="AT366" s="171" t="s">
        <v>278</v>
      </c>
      <c r="AU366" s="171" t="s">
        <v>87</v>
      </c>
      <c r="AV366" s="14" t="s">
        <v>85</v>
      </c>
      <c r="AW366" s="14" t="s">
        <v>38</v>
      </c>
      <c r="AX366" s="14" t="s">
        <v>77</v>
      </c>
      <c r="AY366" s="171" t="s">
        <v>137</v>
      </c>
    </row>
    <row r="367" spans="2:51" s="12" customFormat="1" ht="11.25">
      <c r="B367" s="154"/>
      <c r="D367" s="140" t="s">
        <v>278</v>
      </c>
      <c r="E367" s="155" t="s">
        <v>21</v>
      </c>
      <c r="F367" s="156" t="s">
        <v>1089</v>
      </c>
      <c r="H367" s="157">
        <v>8.5020000000000007</v>
      </c>
      <c r="I367" s="158"/>
      <c r="L367" s="154"/>
      <c r="M367" s="159"/>
      <c r="T367" s="160"/>
      <c r="AT367" s="155" t="s">
        <v>278</v>
      </c>
      <c r="AU367" s="155" t="s">
        <v>87</v>
      </c>
      <c r="AV367" s="12" t="s">
        <v>87</v>
      </c>
      <c r="AW367" s="12" t="s">
        <v>38</v>
      </c>
      <c r="AX367" s="12" t="s">
        <v>77</v>
      </c>
      <c r="AY367" s="155" t="s">
        <v>137</v>
      </c>
    </row>
    <row r="368" spans="2:51" s="12" customFormat="1" ht="11.25">
      <c r="B368" s="154"/>
      <c r="D368" s="140" t="s">
        <v>278</v>
      </c>
      <c r="E368" s="155" t="s">
        <v>596</v>
      </c>
      <c r="F368" s="156" t="s">
        <v>1090</v>
      </c>
      <c r="H368" s="157">
        <v>8.3699999999999992</v>
      </c>
      <c r="I368" s="158"/>
      <c r="L368" s="154"/>
      <c r="M368" s="159"/>
      <c r="T368" s="160"/>
      <c r="AT368" s="155" t="s">
        <v>278</v>
      </c>
      <c r="AU368" s="155" t="s">
        <v>87</v>
      </c>
      <c r="AV368" s="12" t="s">
        <v>87</v>
      </c>
      <c r="AW368" s="12" t="s">
        <v>38</v>
      </c>
      <c r="AX368" s="12" t="s">
        <v>77</v>
      </c>
      <c r="AY368" s="155" t="s">
        <v>137</v>
      </c>
    </row>
    <row r="369" spans="2:65" s="14" customFormat="1" ht="11.25">
      <c r="B369" s="170"/>
      <c r="D369" s="140" t="s">
        <v>278</v>
      </c>
      <c r="E369" s="171" t="s">
        <v>21</v>
      </c>
      <c r="F369" s="172" t="s">
        <v>1091</v>
      </c>
      <c r="H369" s="171" t="s">
        <v>21</v>
      </c>
      <c r="I369" s="173"/>
      <c r="L369" s="170"/>
      <c r="M369" s="174"/>
      <c r="T369" s="175"/>
      <c r="AT369" s="171" t="s">
        <v>278</v>
      </c>
      <c r="AU369" s="171" t="s">
        <v>87</v>
      </c>
      <c r="AV369" s="14" t="s">
        <v>85</v>
      </c>
      <c r="AW369" s="14" t="s">
        <v>38</v>
      </c>
      <c r="AX369" s="14" t="s">
        <v>77</v>
      </c>
      <c r="AY369" s="171" t="s">
        <v>137</v>
      </c>
    </row>
    <row r="370" spans="2:65" s="12" customFormat="1" ht="11.25">
      <c r="B370" s="154"/>
      <c r="D370" s="140" t="s">
        <v>278</v>
      </c>
      <c r="E370" s="155" t="s">
        <v>21</v>
      </c>
      <c r="F370" s="156" t="s">
        <v>1092</v>
      </c>
      <c r="H370" s="157">
        <v>0.95499999999999996</v>
      </c>
      <c r="I370" s="158"/>
      <c r="L370" s="154"/>
      <c r="M370" s="159"/>
      <c r="T370" s="160"/>
      <c r="AT370" s="155" t="s">
        <v>278</v>
      </c>
      <c r="AU370" s="155" t="s">
        <v>87</v>
      </c>
      <c r="AV370" s="12" t="s">
        <v>87</v>
      </c>
      <c r="AW370" s="12" t="s">
        <v>38</v>
      </c>
      <c r="AX370" s="12" t="s">
        <v>77</v>
      </c>
      <c r="AY370" s="155" t="s">
        <v>137</v>
      </c>
    </row>
    <row r="371" spans="2:65" s="14" customFormat="1" ht="11.25">
      <c r="B371" s="170"/>
      <c r="D371" s="140" t="s">
        <v>278</v>
      </c>
      <c r="E371" s="171" t="s">
        <v>21</v>
      </c>
      <c r="F371" s="172" t="s">
        <v>1093</v>
      </c>
      <c r="H371" s="171" t="s">
        <v>21</v>
      </c>
      <c r="I371" s="173"/>
      <c r="L371" s="170"/>
      <c r="M371" s="174"/>
      <c r="T371" s="175"/>
      <c r="AT371" s="171" t="s">
        <v>278</v>
      </c>
      <c r="AU371" s="171" t="s">
        <v>87</v>
      </c>
      <c r="AV371" s="14" t="s">
        <v>85</v>
      </c>
      <c r="AW371" s="14" t="s">
        <v>38</v>
      </c>
      <c r="AX371" s="14" t="s">
        <v>77</v>
      </c>
      <c r="AY371" s="171" t="s">
        <v>137</v>
      </c>
    </row>
    <row r="372" spans="2:65" s="12" customFormat="1" ht="11.25">
      <c r="B372" s="154"/>
      <c r="D372" s="140" t="s">
        <v>278</v>
      </c>
      <c r="E372" s="155" t="s">
        <v>711</v>
      </c>
      <c r="F372" s="156" t="s">
        <v>1094</v>
      </c>
      <c r="H372" s="157">
        <v>1.7</v>
      </c>
      <c r="I372" s="158"/>
      <c r="L372" s="154"/>
      <c r="M372" s="159"/>
      <c r="T372" s="160"/>
      <c r="AT372" s="155" t="s">
        <v>278</v>
      </c>
      <c r="AU372" s="155" t="s">
        <v>87</v>
      </c>
      <c r="AV372" s="12" t="s">
        <v>87</v>
      </c>
      <c r="AW372" s="12" t="s">
        <v>38</v>
      </c>
      <c r="AX372" s="12" t="s">
        <v>77</v>
      </c>
      <c r="AY372" s="155" t="s">
        <v>137</v>
      </c>
    </row>
    <row r="373" spans="2:65" s="14" customFormat="1" ht="11.25">
      <c r="B373" s="170"/>
      <c r="D373" s="140" t="s">
        <v>278</v>
      </c>
      <c r="E373" s="171" t="s">
        <v>21</v>
      </c>
      <c r="F373" s="172" t="s">
        <v>1095</v>
      </c>
      <c r="H373" s="171" t="s">
        <v>21</v>
      </c>
      <c r="I373" s="173"/>
      <c r="L373" s="170"/>
      <c r="M373" s="174"/>
      <c r="T373" s="175"/>
      <c r="AT373" s="171" t="s">
        <v>278</v>
      </c>
      <c r="AU373" s="171" t="s">
        <v>87</v>
      </c>
      <c r="AV373" s="14" t="s">
        <v>85</v>
      </c>
      <c r="AW373" s="14" t="s">
        <v>38</v>
      </c>
      <c r="AX373" s="14" t="s">
        <v>77</v>
      </c>
      <c r="AY373" s="171" t="s">
        <v>137</v>
      </c>
    </row>
    <row r="374" spans="2:65" s="12" customFormat="1" ht="11.25">
      <c r="B374" s="154"/>
      <c r="D374" s="140" t="s">
        <v>278</v>
      </c>
      <c r="E374" s="155" t="s">
        <v>676</v>
      </c>
      <c r="F374" s="156" t="s">
        <v>1096</v>
      </c>
      <c r="H374" s="157">
        <v>17.114999999999998</v>
      </c>
      <c r="I374" s="158"/>
      <c r="L374" s="154"/>
      <c r="M374" s="159"/>
      <c r="T374" s="160"/>
      <c r="AT374" s="155" t="s">
        <v>278</v>
      </c>
      <c r="AU374" s="155" t="s">
        <v>87</v>
      </c>
      <c r="AV374" s="12" t="s">
        <v>87</v>
      </c>
      <c r="AW374" s="12" t="s">
        <v>38</v>
      </c>
      <c r="AX374" s="12" t="s">
        <v>77</v>
      </c>
      <c r="AY374" s="155" t="s">
        <v>137</v>
      </c>
    </row>
    <row r="375" spans="2:65" s="13" customFormat="1" ht="11.25">
      <c r="B375" s="161"/>
      <c r="D375" s="140" t="s">
        <v>278</v>
      </c>
      <c r="E375" s="162" t="s">
        <v>568</v>
      </c>
      <c r="F375" s="163" t="s">
        <v>280</v>
      </c>
      <c r="H375" s="164">
        <v>325.29700000000003</v>
      </c>
      <c r="I375" s="165"/>
      <c r="L375" s="161"/>
      <c r="M375" s="166"/>
      <c r="T375" s="167"/>
      <c r="AT375" s="162" t="s">
        <v>278</v>
      </c>
      <c r="AU375" s="162" t="s">
        <v>87</v>
      </c>
      <c r="AV375" s="13" t="s">
        <v>143</v>
      </c>
      <c r="AW375" s="13" t="s">
        <v>38</v>
      </c>
      <c r="AX375" s="13" t="s">
        <v>85</v>
      </c>
      <c r="AY375" s="162" t="s">
        <v>137</v>
      </c>
    </row>
    <row r="376" spans="2:65" s="1" customFormat="1" ht="16.5" customHeight="1">
      <c r="B376" s="33"/>
      <c r="C376" s="145" t="s">
        <v>305</v>
      </c>
      <c r="D376" s="145" t="s">
        <v>153</v>
      </c>
      <c r="E376" s="146" t="s">
        <v>1097</v>
      </c>
      <c r="F376" s="147" t="s">
        <v>1098</v>
      </c>
      <c r="G376" s="148" t="s">
        <v>196</v>
      </c>
      <c r="H376" s="149">
        <v>1595.7750000000001</v>
      </c>
      <c r="I376" s="150"/>
      <c r="J376" s="151">
        <f>ROUND(I376*H376,2)</f>
        <v>0</v>
      </c>
      <c r="K376" s="147" t="s">
        <v>809</v>
      </c>
      <c r="L376" s="33"/>
      <c r="M376" s="152" t="s">
        <v>21</v>
      </c>
      <c r="N376" s="153" t="s">
        <v>48</v>
      </c>
      <c r="P376" s="136">
        <f>O376*H376</f>
        <v>0</v>
      </c>
      <c r="Q376" s="136">
        <v>8.6499999999999997E-3</v>
      </c>
      <c r="R376" s="136">
        <f>Q376*H376</f>
        <v>13.803453750000001</v>
      </c>
      <c r="S376" s="136">
        <v>0</v>
      </c>
      <c r="T376" s="137">
        <f>S376*H376</f>
        <v>0</v>
      </c>
      <c r="AR376" s="138" t="s">
        <v>143</v>
      </c>
      <c r="AT376" s="138" t="s">
        <v>153</v>
      </c>
      <c r="AU376" s="138" t="s">
        <v>87</v>
      </c>
      <c r="AY376" s="18" t="s">
        <v>137</v>
      </c>
      <c r="BE376" s="139">
        <f>IF(N376="základní",J376,0)</f>
        <v>0</v>
      </c>
      <c r="BF376" s="139">
        <f>IF(N376="snížená",J376,0)</f>
        <v>0</v>
      </c>
      <c r="BG376" s="139">
        <f>IF(N376="zákl. přenesená",J376,0)</f>
        <v>0</v>
      </c>
      <c r="BH376" s="139">
        <f>IF(N376="sníž. přenesená",J376,0)</f>
        <v>0</v>
      </c>
      <c r="BI376" s="139">
        <f>IF(N376="nulová",J376,0)</f>
        <v>0</v>
      </c>
      <c r="BJ376" s="18" t="s">
        <v>85</v>
      </c>
      <c r="BK376" s="139">
        <f>ROUND(I376*H376,2)</f>
        <v>0</v>
      </c>
      <c r="BL376" s="18" t="s">
        <v>143</v>
      </c>
      <c r="BM376" s="138" t="s">
        <v>1099</v>
      </c>
    </row>
    <row r="377" spans="2:65" s="1" customFormat="1" ht="29.25">
      <c r="B377" s="33"/>
      <c r="D377" s="140" t="s">
        <v>144</v>
      </c>
      <c r="F377" s="141" t="s">
        <v>1100</v>
      </c>
      <c r="I377" s="142"/>
      <c r="L377" s="33"/>
      <c r="M377" s="143"/>
      <c r="T377" s="54"/>
      <c r="AT377" s="18" t="s">
        <v>144</v>
      </c>
      <c r="AU377" s="18" t="s">
        <v>87</v>
      </c>
    </row>
    <row r="378" spans="2:65" s="1" customFormat="1" ht="11.25">
      <c r="B378" s="33"/>
      <c r="D378" s="183" t="s">
        <v>812</v>
      </c>
      <c r="F378" s="184" t="s">
        <v>1101</v>
      </c>
      <c r="I378" s="142"/>
      <c r="L378" s="33"/>
      <c r="M378" s="143"/>
      <c r="T378" s="54"/>
      <c r="AT378" s="18" t="s">
        <v>812</v>
      </c>
      <c r="AU378" s="18" t="s">
        <v>87</v>
      </c>
    </row>
    <row r="379" spans="2:65" s="14" customFormat="1" ht="11.25">
      <c r="B379" s="170"/>
      <c r="D379" s="140" t="s">
        <v>278</v>
      </c>
      <c r="E379" s="171" t="s">
        <v>21</v>
      </c>
      <c r="F379" s="172" t="s">
        <v>1102</v>
      </c>
      <c r="H379" s="171" t="s">
        <v>21</v>
      </c>
      <c r="I379" s="173"/>
      <c r="L379" s="170"/>
      <c r="M379" s="174"/>
      <c r="T379" s="175"/>
      <c r="AT379" s="171" t="s">
        <v>278</v>
      </c>
      <c r="AU379" s="171" t="s">
        <v>87</v>
      </c>
      <c r="AV379" s="14" t="s">
        <v>85</v>
      </c>
      <c r="AW379" s="14" t="s">
        <v>38</v>
      </c>
      <c r="AX379" s="14" t="s">
        <v>77</v>
      </c>
      <c r="AY379" s="171" t="s">
        <v>137</v>
      </c>
    </row>
    <row r="380" spans="2:65" s="12" customFormat="1" ht="11.25">
      <c r="B380" s="154"/>
      <c r="D380" s="140" t="s">
        <v>278</v>
      </c>
      <c r="E380" s="155" t="s">
        <v>21</v>
      </c>
      <c r="F380" s="156" t="s">
        <v>1103</v>
      </c>
      <c r="H380" s="157">
        <v>7.24</v>
      </c>
      <c r="I380" s="158"/>
      <c r="L380" s="154"/>
      <c r="M380" s="159"/>
      <c r="T380" s="160"/>
      <c r="AT380" s="155" t="s">
        <v>278</v>
      </c>
      <c r="AU380" s="155" t="s">
        <v>87</v>
      </c>
      <c r="AV380" s="12" t="s">
        <v>87</v>
      </c>
      <c r="AW380" s="12" t="s">
        <v>38</v>
      </c>
      <c r="AX380" s="12" t="s">
        <v>77</v>
      </c>
      <c r="AY380" s="155" t="s">
        <v>137</v>
      </c>
    </row>
    <row r="381" spans="2:65" s="14" customFormat="1" ht="11.25">
      <c r="B381" s="170"/>
      <c r="D381" s="140" t="s">
        <v>278</v>
      </c>
      <c r="E381" s="171" t="s">
        <v>21</v>
      </c>
      <c r="F381" s="172" t="s">
        <v>1104</v>
      </c>
      <c r="H381" s="171" t="s">
        <v>21</v>
      </c>
      <c r="I381" s="173"/>
      <c r="L381" s="170"/>
      <c r="M381" s="174"/>
      <c r="T381" s="175"/>
      <c r="AT381" s="171" t="s">
        <v>278</v>
      </c>
      <c r="AU381" s="171" t="s">
        <v>87</v>
      </c>
      <c r="AV381" s="14" t="s">
        <v>85</v>
      </c>
      <c r="AW381" s="14" t="s">
        <v>38</v>
      </c>
      <c r="AX381" s="14" t="s">
        <v>77</v>
      </c>
      <c r="AY381" s="171" t="s">
        <v>137</v>
      </c>
    </row>
    <row r="382" spans="2:65" s="14" customFormat="1" ht="11.25">
      <c r="B382" s="170"/>
      <c r="D382" s="140" t="s">
        <v>278</v>
      </c>
      <c r="E382" s="171" t="s">
        <v>21</v>
      </c>
      <c r="F382" s="172" t="s">
        <v>1105</v>
      </c>
      <c r="H382" s="171" t="s">
        <v>21</v>
      </c>
      <c r="I382" s="173"/>
      <c r="L382" s="170"/>
      <c r="M382" s="174"/>
      <c r="T382" s="175"/>
      <c r="AT382" s="171" t="s">
        <v>278</v>
      </c>
      <c r="AU382" s="171" t="s">
        <v>87</v>
      </c>
      <c r="AV382" s="14" t="s">
        <v>85</v>
      </c>
      <c r="AW382" s="14" t="s">
        <v>38</v>
      </c>
      <c r="AX382" s="14" t="s">
        <v>77</v>
      </c>
      <c r="AY382" s="171" t="s">
        <v>137</v>
      </c>
    </row>
    <row r="383" spans="2:65" s="12" customFormat="1" ht="11.25">
      <c r="B383" s="154"/>
      <c r="D383" s="140" t="s">
        <v>278</v>
      </c>
      <c r="E383" s="155" t="s">
        <v>21</v>
      </c>
      <c r="F383" s="156" t="s">
        <v>1106</v>
      </c>
      <c r="H383" s="157">
        <v>489</v>
      </c>
      <c r="I383" s="158"/>
      <c r="L383" s="154"/>
      <c r="M383" s="159"/>
      <c r="T383" s="160"/>
      <c r="AT383" s="155" t="s">
        <v>278</v>
      </c>
      <c r="AU383" s="155" t="s">
        <v>87</v>
      </c>
      <c r="AV383" s="12" t="s">
        <v>87</v>
      </c>
      <c r="AW383" s="12" t="s">
        <v>38</v>
      </c>
      <c r="AX383" s="12" t="s">
        <v>77</v>
      </c>
      <c r="AY383" s="155" t="s">
        <v>137</v>
      </c>
    </row>
    <row r="384" spans="2:65" s="12" customFormat="1" ht="11.25">
      <c r="B384" s="154"/>
      <c r="D384" s="140" t="s">
        <v>278</v>
      </c>
      <c r="E384" s="155" t="s">
        <v>21</v>
      </c>
      <c r="F384" s="156" t="s">
        <v>1107</v>
      </c>
      <c r="H384" s="157">
        <v>13.6</v>
      </c>
      <c r="I384" s="158"/>
      <c r="L384" s="154"/>
      <c r="M384" s="159"/>
      <c r="T384" s="160"/>
      <c r="AT384" s="155" t="s">
        <v>278</v>
      </c>
      <c r="AU384" s="155" t="s">
        <v>87</v>
      </c>
      <c r="AV384" s="12" t="s">
        <v>87</v>
      </c>
      <c r="AW384" s="12" t="s">
        <v>38</v>
      </c>
      <c r="AX384" s="12" t="s">
        <v>77</v>
      </c>
      <c r="AY384" s="155" t="s">
        <v>137</v>
      </c>
    </row>
    <row r="385" spans="2:51" s="12" customFormat="1" ht="11.25">
      <c r="B385" s="154"/>
      <c r="D385" s="140" t="s">
        <v>278</v>
      </c>
      <c r="E385" s="155" t="s">
        <v>21</v>
      </c>
      <c r="F385" s="156" t="s">
        <v>1108</v>
      </c>
      <c r="H385" s="157">
        <v>19.84</v>
      </c>
      <c r="I385" s="158"/>
      <c r="L385" s="154"/>
      <c r="M385" s="159"/>
      <c r="T385" s="160"/>
      <c r="AT385" s="155" t="s">
        <v>278</v>
      </c>
      <c r="AU385" s="155" t="s">
        <v>87</v>
      </c>
      <c r="AV385" s="12" t="s">
        <v>87</v>
      </c>
      <c r="AW385" s="12" t="s">
        <v>38</v>
      </c>
      <c r="AX385" s="12" t="s">
        <v>77</v>
      </c>
      <c r="AY385" s="155" t="s">
        <v>137</v>
      </c>
    </row>
    <row r="386" spans="2:51" s="14" customFormat="1" ht="11.25">
      <c r="B386" s="170"/>
      <c r="D386" s="140" t="s">
        <v>278</v>
      </c>
      <c r="E386" s="171" t="s">
        <v>21</v>
      </c>
      <c r="F386" s="172" t="s">
        <v>1109</v>
      </c>
      <c r="H386" s="171" t="s">
        <v>21</v>
      </c>
      <c r="I386" s="173"/>
      <c r="L386" s="170"/>
      <c r="M386" s="174"/>
      <c r="T386" s="175"/>
      <c r="AT386" s="171" t="s">
        <v>278</v>
      </c>
      <c r="AU386" s="171" t="s">
        <v>87</v>
      </c>
      <c r="AV386" s="14" t="s">
        <v>85</v>
      </c>
      <c r="AW386" s="14" t="s">
        <v>38</v>
      </c>
      <c r="AX386" s="14" t="s">
        <v>77</v>
      </c>
      <c r="AY386" s="171" t="s">
        <v>137</v>
      </c>
    </row>
    <row r="387" spans="2:51" s="12" customFormat="1" ht="11.25">
      <c r="B387" s="154"/>
      <c r="D387" s="140" t="s">
        <v>278</v>
      </c>
      <c r="E387" s="155" t="s">
        <v>21</v>
      </c>
      <c r="F387" s="156" t="s">
        <v>1110</v>
      </c>
      <c r="H387" s="157">
        <v>583.29999999999995</v>
      </c>
      <c r="I387" s="158"/>
      <c r="L387" s="154"/>
      <c r="M387" s="159"/>
      <c r="T387" s="160"/>
      <c r="AT387" s="155" t="s">
        <v>278</v>
      </c>
      <c r="AU387" s="155" t="s">
        <v>87</v>
      </c>
      <c r="AV387" s="12" t="s">
        <v>87</v>
      </c>
      <c r="AW387" s="12" t="s">
        <v>38</v>
      </c>
      <c r="AX387" s="12" t="s">
        <v>77</v>
      </c>
      <c r="AY387" s="155" t="s">
        <v>137</v>
      </c>
    </row>
    <row r="388" spans="2:51" s="12" customFormat="1" ht="11.25">
      <c r="B388" s="154"/>
      <c r="D388" s="140" t="s">
        <v>278</v>
      </c>
      <c r="E388" s="155" t="s">
        <v>21</v>
      </c>
      <c r="F388" s="156" t="s">
        <v>1111</v>
      </c>
      <c r="H388" s="157">
        <v>27.2</v>
      </c>
      <c r="I388" s="158"/>
      <c r="L388" s="154"/>
      <c r="M388" s="159"/>
      <c r="T388" s="160"/>
      <c r="AT388" s="155" t="s">
        <v>278</v>
      </c>
      <c r="AU388" s="155" t="s">
        <v>87</v>
      </c>
      <c r="AV388" s="12" t="s">
        <v>87</v>
      </c>
      <c r="AW388" s="12" t="s">
        <v>38</v>
      </c>
      <c r="AX388" s="12" t="s">
        <v>77</v>
      </c>
      <c r="AY388" s="155" t="s">
        <v>137</v>
      </c>
    </row>
    <row r="389" spans="2:51" s="12" customFormat="1" ht="11.25">
      <c r="B389" s="154"/>
      <c r="D389" s="140" t="s">
        <v>278</v>
      </c>
      <c r="E389" s="155" t="s">
        <v>21</v>
      </c>
      <c r="F389" s="156" t="s">
        <v>1112</v>
      </c>
      <c r="H389" s="157">
        <v>23.56</v>
      </c>
      <c r="I389" s="158"/>
      <c r="L389" s="154"/>
      <c r="M389" s="159"/>
      <c r="T389" s="160"/>
      <c r="AT389" s="155" t="s">
        <v>278</v>
      </c>
      <c r="AU389" s="155" t="s">
        <v>87</v>
      </c>
      <c r="AV389" s="12" t="s">
        <v>87</v>
      </c>
      <c r="AW389" s="12" t="s">
        <v>38</v>
      </c>
      <c r="AX389" s="12" t="s">
        <v>77</v>
      </c>
      <c r="AY389" s="155" t="s">
        <v>137</v>
      </c>
    </row>
    <row r="390" spans="2:51" s="15" customFormat="1" ht="11.25">
      <c r="B390" s="185"/>
      <c r="D390" s="140" t="s">
        <v>278</v>
      </c>
      <c r="E390" s="186" t="s">
        <v>21</v>
      </c>
      <c r="F390" s="187" t="s">
        <v>851</v>
      </c>
      <c r="H390" s="188">
        <v>1163.74</v>
      </c>
      <c r="I390" s="189"/>
      <c r="L390" s="185"/>
      <c r="M390" s="190"/>
      <c r="T390" s="191"/>
      <c r="AT390" s="186" t="s">
        <v>278</v>
      </c>
      <c r="AU390" s="186" t="s">
        <v>87</v>
      </c>
      <c r="AV390" s="15" t="s">
        <v>149</v>
      </c>
      <c r="AW390" s="15" t="s">
        <v>38</v>
      </c>
      <c r="AX390" s="15" t="s">
        <v>77</v>
      </c>
      <c r="AY390" s="186" t="s">
        <v>137</v>
      </c>
    </row>
    <row r="391" spans="2:51" s="14" customFormat="1" ht="11.25">
      <c r="B391" s="170"/>
      <c r="D391" s="140" t="s">
        <v>278</v>
      </c>
      <c r="E391" s="171" t="s">
        <v>21</v>
      </c>
      <c r="F391" s="172" t="s">
        <v>1113</v>
      </c>
      <c r="H391" s="171" t="s">
        <v>21</v>
      </c>
      <c r="I391" s="173"/>
      <c r="L391" s="170"/>
      <c r="M391" s="174"/>
      <c r="T391" s="175"/>
      <c r="AT391" s="171" t="s">
        <v>278</v>
      </c>
      <c r="AU391" s="171" t="s">
        <v>87</v>
      </c>
      <c r="AV391" s="14" t="s">
        <v>85</v>
      </c>
      <c r="AW391" s="14" t="s">
        <v>38</v>
      </c>
      <c r="AX391" s="14" t="s">
        <v>77</v>
      </c>
      <c r="AY391" s="171" t="s">
        <v>137</v>
      </c>
    </row>
    <row r="392" spans="2:51" s="12" customFormat="1" ht="11.25">
      <c r="B392" s="154"/>
      <c r="D392" s="140" t="s">
        <v>278</v>
      </c>
      <c r="E392" s="155" t="s">
        <v>21</v>
      </c>
      <c r="F392" s="156" t="s">
        <v>1114</v>
      </c>
      <c r="H392" s="157">
        <v>142.33000000000001</v>
      </c>
      <c r="I392" s="158"/>
      <c r="L392" s="154"/>
      <c r="M392" s="159"/>
      <c r="T392" s="160"/>
      <c r="AT392" s="155" t="s">
        <v>278</v>
      </c>
      <c r="AU392" s="155" t="s">
        <v>87</v>
      </c>
      <c r="AV392" s="12" t="s">
        <v>87</v>
      </c>
      <c r="AW392" s="12" t="s">
        <v>38</v>
      </c>
      <c r="AX392" s="12" t="s">
        <v>77</v>
      </c>
      <c r="AY392" s="155" t="s">
        <v>137</v>
      </c>
    </row>
    <row r="393" spans="2:51" s="12" customFormat="1" ht="11.25">
      <c r="B393" s="154"/>
      <c r="D393" s="140" t="s">
        <v>278</v>
      </c>
      <c r="E393" s="155" t="s">
        <v>21</v>
      </c>
      <c r="F393" s="156" t="s">
        <v>1115</v>
      </c>
      <c r="H393" s="157">
        <v>107.6</v>
      </c>
      <c r="I393" s="158"/>
      <c r="L393" s="154"/>
      <c r="M393" s="159"/>
      <c r="T393" s="160"/>
      <c r="AT393" s="155" t="s">
        <v>278</v>
      </c>
      <c r="AU393" s="155" t="s">
        <v>87</v>
      </c>
      <c r="AV393" s="12" t="s">
        <v>87</v>
      </c>
      <c r="AW393" s="12" t="s">
        <v>38</v>
      </c>
      <c r="AX393" s="12" t="s">
        <v>77</v>
      </c>
      <c r="AY393" s="155" t="s">
        <v>137</v>
      </c>
    </row>
    <row r="394" spans="2:51" s="12" customFormat="1" ht="11.25">
      <c r="B394" s="154"/>
      <c r="D394" s="140" t="s">
        <v>278</v>
      </c>
      <c r="E394" s="155" t="s">
        <v>21</v>
      </c>
      <c r="F394" s="156" t="s">
        <v>1116</v>
      </c>
      <c r="H394" s="157">
        <v>122.12</v>
      </c>
      <c r="I394" s="158"/>
      <c r="L394" s="154"/>
      <c r="M394" s="159"/>
      <c r="T394" s="160"/>
      <c r="AT394" s="155" t="s">
        <v>278</v>
      </c>
      <c r="AU394" s="155" t="s">
        <v>87</v>
      </c>
      <c r="AV394" s="12" t="s">
        <v>87</v>
      </c>
      <c r="AW394" s="12" t="s">
        <v>38</v>
      </c>
      <c r="AX394" s="12" t="s">
        <v>77</v>
      </c>
      <c r="AY394" s="155" t="s">
        <v>137</v>
      </c>
    </row>
    <row r="395" spans="2:51" s="12" customFormat="1" ht="11.25">
      <c r="B395" s="154"/>
      <c r="D395" s="140" t="s">
        <v>278</v>
      </c>
      <c r="E395" s="155" t="s">
        <v>21</v>
      </c>
      <c r="F395" s="156" t="s">
        <v>1117</v>
      </c>
      <c r="H395" s="157">
        <v>19.600000000000001</v>
      </c>
      <c r="I395" s="158"/>
      <c r="L395" s="154"/>
      <c r="M395" s="159"/>
      <c r="T395" s="160"/>
      <c r="AT395" s="155" t="s">
        <v>278</v>
      </c>
      <c r="AU395" s="155" t="s">
        <v>87</v>
      </c>
      <c r="AV395" s="12" t="s">
        <v>87</v>
      </c>
      <c r="AW395" s="12" t="s">
        <v>38</v>
      </c>
      <c r="AX395" s="12" t="s">
        <v>77</v>
      </c>
      <c r="AY395" s="155" t="s">
        <v>137</v>
      </c>
    </row>
    <row r="396" spans="2:51" s="15" customFormat="1" ht="11.25">
      <c r="B396" s="185"/>
      <c r="D396" s="140" t="s">
        <v>278</v>
      </c>
      <c r="E396" s="186" t="s">
        <v>21</v>
      </c>
      <c r="F396" s="187" t="s">
        <v>851</v>
      </c>
      <c r="H396" s="188">
        <v>391.65</v>
      </c>
      <c r="I396" s="189"/>
      <c r="L396" s="185"/>
      <c r="M396" s="190"/>
      <c r="T396" s="191"/>
      <c r="AT396" s="186" t="s">
        <v>278</v>
      </c>
      <c r="AU396" s="186" t="s">
        <v>87</v>
      </c>
      <c r="AV396" s="15" t="s">
        <v>149</v>
      </c>
      <c r="AW396" s="15" t="s">
        <v>38</v>
      </c>
      <c r="AX396" s="15" t="s">
        <v>77</v>
      </c>
      <c r="AY396" s="186" t="s">
        <v>137</v>
      </c>
    </row>
    <row r="397" spans="2:51" s="14" customFormat="1" ht="11.25">
      <c r="B397" s="170"/>
      <c r="D397" s="140" t="s">
        <v>278</v>
      </c>
      <c r="E397" s="171" t="s">
        <v>21</v>
      </c>
      <c r="F397" s="172" t="s">
        <v>1085</v>
      </c>
      <c r="H397" s="171" t="s">
        <v>21</v>
      </c>
      <c r="I397" s="173"/>
      <c r="L397" s="170"/>
      <c r="M397" s="174"/>
      <c r="T397" s="175"/>
      <c r="AT397" s="171" t="s">
        <v>278</v>
      </c>
      <c r="AU397" s="171" t="s">
        <v>87</v>
      </c>
      <c r="AV397" s="14" t="s">
        <v>85</v>
      </c>
      <c r="AW397" s="14" t="s">
        <v>38</v>
      </c>
      <c r="AX397" s="14" t="s">
        <v>77</v>
      </c>
      <c r="AY397" s="171" t="s">
        <v>137</v>
      </c>
    </row>
    <row r="398" spans="2:51" s="12" customFormat="1" ht="11.25">
      <c r="B398" s="154"/>
      <c r="D398" s="140" t="s">
        <v>278</v>
      </c>
      <c r="E398" s="155" t="s">
        <v>21</v>
      </c>
      <c r="F398" s="156" t="s">
        <v>1118</v>
      </c>
      <c r="H398" s="157">
        <v>1.8360000000000001</v>
      </c>
      <c r="I398" s="158"/>
      <c r="L398" s="154"/>
      <c r="M398" s="159"/>
      <c r="T398" s="160"/>
      <c r="AT398" s="155" t="s">
        <v>278</v>
      </c>
      <c r="AU398" s="155" t="s">
        <v>87</v>
      </c>
      <c r="AV398" s="12" t="s">
        <v>87</v>
      </c>
      <c r="AW398" s="12" t="s">
        <v>38</v>
      </c>
      <c r="AX398" s="12" t="s">
        <v>77</v>
      </c>
      <c r="AY398" s="155" t="s">
        <v>137</v>
      </c>
    </row>
    <row r="399" spans="2:51" s="14" customFormat="1" ht="11.25">
      <c r="B399" s="170"/>
      <c r="D399" s="140" t="s">
        <v>278</v>
      </c>
      <c r="E399" s="171" t="s">
        <v>21</v>
      </c>
      <c r="F399" s="172" t="s">
        <v>1088</v>
      </c>
      <c r="H399" s="171" t="s">
        <v>21</v>
      </c>
      <c r="I399" s="173"/>
      <c r="L399" s="170"/>
      <c r="M399" s="174"/>
      <c r="T399" s="175"/>
      <c r="AT399" s="171" t="s">
        <v>278</v>
      </c>
      <c r="AU399" s="171" t="s">
        <v>87</v>
      </c>
      <c r="AV399" s="14" t="s">
        <v>85</v>
      </c>
      <c r="AW399" s="14" t="s">
        <v>38</v>
      </c>
      <c r="AX399" s="14" t="s">
        <v>77</v>
      </c>
      <c r="AY399" s="171" t="s">
        <v>137</v>
      </c>
    </row>
    <row r="400" spans="2:51" s="12" customFormat="1" ht="11.25">
      <c r="B400" s="154"/>
      <c r="D400" s="140" t="s">
        <v>278</v>
      </c>
      <c r="E400" s="155" t="s">
        <v>21</v>
      </c>
      <c r="F400" s="156" t="s">
        <v>1119</v>
      </c>
      <c r="H400" s="157">
        <v>14.914</v>
      </c>
      <c r="I400" s="158"/>
      <c r="L400" s="154"/>
      <c r="M400" s="159"/>
      <c r="T400" s="160"/>
      <c r="AT400" s="155" t="s">
        <v>278</v>
      </c>
      <c r="AU400" s="155" t="s">
        <v>87</v>
      </c>
      <c r="AV400" s="12" t="s">
        <v>87</v>
      </c>
      <c r="AW400" s="12" t="s">
        <v>38</v>
      </c>
      <c r="AX400" s="12" t="s">
        <v>77</v>
      </c>
      <c r="AY400" s="155" t="s">
        <v>137</v>
      </c>
    </row>
    <row r="401" spans="2:65" s="14" customFormat="1" ht="11.25">
      <c r="B401" s="170"/>
      <c r="D401" s="140" t="s">
        <v>278</v>
      </c>
      <c r="E401" s="171" t="s">
        <v>21</v>
      </c>
      <c r="F401" s="172" t="s">
        <v>1095</v>
      </c>
      <c r="H401" s="171" t="s">
        <v>21</v>
      </c>
      <c r="I401" s="173"/>
      <c r="L401" s="170"/>
      <c r="M401" s="174"/>
      <c r="T401" s="175"/>
      <c r="AT401" s="171" t="s">
        <v>278</v>
      </c>
      <c r="AU401" s="171" t="s">
        <v>87</v>
      </c>
      <c r="AV401" s="14" t="s">
        <v>85</v>
      </c>
      <c r="AW401" s="14" t="s">
        <v>38</v>
      </c>
      <c r="AX401" s="14" t="s">
        <v>77</v>
      </c>
      <c r="AY401" s="171" t="s">
        <v>137</v>
      </c>
    </row>
    <row r="402" spans="2:65" s="12" customFormat="1" ht="11.25">
      <c r="B402" s="154"/>
      <c r="D402" s="140" t="s">
        <v>278</v>
      </c>
      <c r="E402" s="155" t="s">
        <v>21</v>
      </c>
      <c r="F402" s="156" t="s">
        <v>1120</v>
      </c>
      <c r="H402" s="157">
        <v>23.635000000000002</v>
      </c>
      <c r="I402" s="158"/>
      <c r="L402" s="154"/>
      <c r="M402" s="159"/>
      <c r="T402" s="160"/>
      <c r="AT402" s="155" t="s">
        <v>278</v>
      </c>
      <c r="AU402" s="155" t="s">
        <v>87</v>
      </c>
      <c r="AV402" s="12" t="s">
        <v>87</v>
      </c>
      <c r="AW402" s="12" t="s">
        <v>38</v>
      </c>
      <c r="AX402" s="12" t="s">
        <v>77</v>
      </c>
      <c r="AY402" s="155" t="s">
        <v>137</v>
      </c>
    </row>
    <row r="403" spans="2:65" s="13" customFormat="1" ht="11.25">
      <c r="B403" s="161"/>
      <c r="D403" s="140" t="s">
        <v>278</v>
      </c>
      <c r="E403" s="162" t="s">
        <v>571</v>
      </c>
      <c r="F403" s="163" t="s">
        <v>280</v>
      </c>
      <c r="H403" s="164">
        <v>1595.7750000000001</v>
      </c>
      <c r="I403" s="165"/>
      <c r="L403" s="161"/>
      <c r="M403" s="166"/>
      <c r="T403" s="167"/>
      <c r="AT403" s="162" t="s">
        <v>278</v>
      </c>
      <c r="AU403" s="162" t="s">
        <v>87</v>
      </c>
      <c r="AV403" s="13" t="s">
        <v>143</v>
      </c>
      <c r="AW403" s="13" t="s">
        <v>38</v>
      </c>
      <c r="AX403" s="13" t="s">
        <v>85</v>
      </c>
      <c r="AY403" s="162" t="s">
        <v>137</v>
      </c>
    </row>
    <row r="404" spans="2:65" s="1" customFormat="1" ht="16.5" customHeight="1">
      <c r="B404" s="33"/>
      <c r="C404" s="145" t="s">
        <v>220</v>
      </c>
      <c r="D404" s="145" t="s">
        <v>153</v>
      </c>
      <c r="E404" s="146" t="s">
        <v>1121</v>
      </c>
      <c r="F404" s="147" t="s">
        <v>1122</v>
      </c>
      <c r="G404" s="148" t="s">
        <v>196</v>
      </c>
      <c r="H404" s="149">
        <v>1595.7750000000001</v>
      </c>
      <c r="I404" s="150"/>
      <c r="J404" s="151">
        <f>ROUND(I404*H404,2)</f>
        <v>0</v>
      </c>
      <c r="K404" s="147" t="s">
        <v>809</v>
      </c>
      <c r="L404" s="33"/>
      <c r="M404" s="152" t="s">
        <v>21</v>
      </c>
      <c r="N404" s="153" t="s">
        <v>48</v>
      </c>
      <c r="P404" s="136">
        <f>O404*H404</f>
        <v>0</v>
      </c>
      <c r="Q404" s="136">
        <v>0</v>
      </c>
      <c r="R404" s="136">
        <f>Q404*H404</f>
        <v>0</v>
      </c>
      <c r="S404" s="136">
        <v>0</v>
      </c>
      <c r="T404" s="137">
        <f>S404*H404</f>
        <v>0</v>
      </c>
      <c r="AR404" s="138" t="s">
        <v>143</v>
      </c>
      <c r="AT404" s="138" t="s">
        <v>153</v>
      </c>
      <c r="AU404" s="138" t="s">
        <v>87</v>
      </c>
      <c r="AY404" s="18" t="s">
        <v>137</v>
      </c>
      <c r="BE404" s="139">
        <f>IF(N404="základní",J404,0)</f>
        <v>0</v>
      </c>
      <c r="BF404" s="139">
        <f>IF(N404="snížená",J404,0)</f>
        <v>0</v>
      </c>
      <c r="BG404" s="139">
        <f>IF(N404="zákl. přenesená",J404,0)</f>
        <v>0</v>
      </c>
      <c r="BH404" s="139">
        <f>IF(N404="sníž. přenesená",J404,0)</f>
        <v>0</v>
      </c>
      <c r="BI404" s="139">
        <f>IF(N404="nulová",J404,0)</f>
        <v>0</v>
      </c>
      <c r="BJ404" s="18" t="s">
        <v>85</v>
      </c>
      <c r="BK404" s="139">
        <f>ROUND(I404*H404,2)</f>
        <v>0</v>
      </c>
      <c r="BL404" s="18" t="s">
        <v>143</v>
      </c>
      <c r="BM404" s="138" t="s">
        <v>1123</v>
      </c>
    </row>
    <row r="405" spans="2:65" s="1" customFormat="1" ht="29.25">
      <c r="B405" s="33"/>
      <c r="D405" s="140" t="s">
        <v>144</v>
      </c>
      <c r="F405" s="141" t="s">
        <v>1124</v>
      </c>
      <c r="I405" s="142"/>
      <c r="L405" s="33"/>
      <c r="M405" s="143"/>
      <c r="T405" s="54"/>
      <c r="AT405" s="18" t="s">
        <v>144</v>
      </c>
      <c r="AU405" s="18" t="s">
        <v>87</v>
      </c>
    </row>
    <row r="406" spans="2:65" s="1" customFormat="1" ht="11.25">
      <c r="B406" s="33"/>
      <c r="D406" s="183" t="s">
        <v>812</v>
      </c>
      <c r="F406" s="184" t="s">
        <v>1125</v>
      </c>
      <c r="I406" s="142"/>
      <c r="L406" s="33"/>
      <c r="M406" s="143"/>
      <c r="T406" s="54"/>
      <c r="AT406" s="18" t="s">
        <v>812</v>
      </c>
      <c r="AU406" s="18" t="s">
        <v>87</v>
      </c>
    </row>
    <row r="407" spans="2:65" s="12" customFormat="1" ht="11.25">
      <c r="B407" s="154"/>
      <c r="D407" s="140" t="s">
        <v>278</v>
      </c>
      <c r="E407" s="155" t="s">
        <v>21</v>
      </c>
      <c r="F407" s="156" t="s">
        <v>571</v>
      </c>
      <c r="H407" s="157">
        <v>1595.7750000000001</v>
      </c>
      <c r="I407" s="158"/>
      <c r="L407" s="154"/>
      <c r="M407" s="159"/>
      <c r="T407" s="160"/>
      <c r="AT407" s="155" t="s">
        <v>278</v>
      </c>
      <c r="AU407" s="155" t="s">
        <v>87</v>
      </c>
      <c r="AV407" s="12" t="s">
        <v>87</v>
      </c>
      <c r="AW407" s="12" t="s">
        <v>38</v>
      </c>
      <c r="AX407" s="12" t="s">
        <v>85</v>
      </c>
      <c r="AY407" s="155" t="s">
        <v>137</v>
      </c>
    </row>
    <row r="408" spans="2:65" s="1" customFormat="1" ht="16.5" customHeight="1">
      <c r="B408" s="33"/>
      <c r="C408" s="145" t="s">
        <v>312</v>
      </c>
      <c r="D408" s="145" t="s">
        <v>153</v>
      </c>
      <c r="E408" s="146" t="s">
        <v>1126</v>
      </c>
      <c r="F408" s="147" t="s">
        <v>1127</v>
      </c>
      <c r="G408" s="148" t="s">
        <v>763</v>
      </c>
      <c r="H408" s="149">
        <v>20.834</v>
      </c>
      <c r="I408" s="150"/>
      <c r="J408" s="151">
        <f>ROUND(I408*H408,2)</f>
        <v>0</v>
      </c>
      <c r="K408" s="147" t="s">
        <v>809</v>
      </c>
      <c r="L408" s="33"/>
      <c r="M408" s="152" t="s">
        <v>21</v>
      </c>
      <c r="N408" s="153" t="s">
        <v>48</v>
      </c>
      <c r="P408" s="136">
        <f>O408*H408</f>
        <v>0</v>
      </c>
      <c r="Q408" s="136">
        <v>1.09528</v>
      </c>
      <c r="R408" s="136">
        <f>Q408*H408</f>
        <v>22.81906352</v>
      </c>
      <c r="S408" s="136">
        <v>0</v>
      </c>
      <c r="T408" s="137">
        <f>S408*H408</f>
        <v>0</v>
      </c>
      <c r="AR408" s="138" t="s">
        <v>143</v>
      </c>
      <c r="AT408" s="138" t="s">
        <v>153</v>
      </c>
      <c r="AU408" s="138" t="s">
        <v>87</v>
      </c>
      <c r="AY408" s="18" t="s">
        <v>137</v>
      </c>
      <c r="BE408" s="139">
        <f>IF(N408="základní",J408,0)</f>
        <v>0</v>
      </c>
      <c r="BF408" s="139">
        <f>IF(N408="snížená",J408,0)</f>
        <v>0</v>
      </c>
      <c r="BG408" s="139">
        <f>IF(N408="zákl. přenesená",J408,0)</f>
        <v>0</v>
      </c>
      <c r="BH408" s="139">
        <f>IF(N408="sníž. přenesená",J408,0)</f>
        <v>0</v>
      </c>
      <c r="BI408" s="139">
        <f>IF(N408="nulová",J408,0)</f>
        <v>0</v>
      </c>
      <c r="BJ408" s="18" t="s">
        <v>85</v>
      </c>
      <c r="BK408" s="139">
        <f>ROUND(I408*H408,2)</f>
        <v>0</v>
      </c>
      <c r="BL408" s="18" t="s">
        <v>143</v>
      </c>
      <c r="BM408" s="138" t="s">
        <v>1128</v>
      </c>
    </row>
    <row r="409" spans="2:65" s="1" customFormat="1" ht="29.25">
      <c r="B409" s="33"/>
      <c r="D409" s="140" t="s">
        <v>144</v>
      </c>
      <c r="F409" s="141" t="s">
        <v>1129</v>
      </c>
      <c r="I409" s="142"/>
      <c r="L409" s="33"/>
      <c r="M409" s="143"/>
      <c r="T409" s="54"/>
      <c r="AT409" s="18" t="s">
        <v>144</v>
      </c>
      <c r="AU409" s="18" t="s">
        <v>87</v>
      </c>
    </row>
    <row r="410" spans="2:65" s="1" customFormat="1" ht="11.25">
      <c r="B410" s="33"/>
      <c r="D410" s="183" t="s">
        <v>812</v>
      </c>
      <c r="F410" s="184" t="s">
        <v>1130</v>
      </c>
      <c r="I410" s="142"/>
      <c r="L410" s="33"/>
      <c r="M410" s="143"/>
      <c r="T410" s="54"/>
      <c r="AT410" s="18" t="s">
        <v>812</v>
      </c>
      <c r="AU410" s="18" t="s">
        <v>87</v>
      </c>
    </row>
    <row r="411" spans="2:65" s="12" customFormat="1" ht="11.25">
      <c r="B411" s="154"/>
      <c r="D411" s="140" t="s">
        <v>278</v>
      </c>
      <c r="E411" s="155" t="s">
        <v>21</v>
      </c>
      <c r="F411" s="156" t="s">
        <v>1131</v>
      </c>
      <c r="H411" s="157">
        <v>17.2</v>
      </c>
      <c r="I411" s="158"/>
      <c r="L411" s="154"/>
      <c r="M411" s="159"/>
      <c r="T411" s="160"/>
      <c r="AT411" s="155" t="s">
        <v>278</v>
      </c>
      <c r="AU411" s="155" t="s">
        <v>87</v>
      </c>
      <c r="AV411" s="12" t="s">
        <v>87</v>
      </c>
      <c r="AW411" s="12" t="s">
        <v>38</v>
      </c>
      <c r="AX411" s="12" t="s">
        <v>77</v>
      </c>
      <c r="AY411" s="155" t="s">
        <v>137</v>
      </c>
    </row>
    <row r="412" spans="2:65" s="12" customFormat="1" ht="11.25">
      <c r="B412" s="154"/>
      <c r="D412" s="140" t="s">
        <v>278</v>
      </c>
      <c r="E412" s="155" t="s">
        <v>21</v>
      </c>
      <c r="F412" s="156" t="s">
        <v>1132</v>
      </c>
      <c r="H412" s="157">
        <v>0.153</v>
      </c>
      <c r="I412" s="158"/>
      <c r="L412" s="154"/>
      <c r="M412" s="159"/>
      <c r="T412" s="160"/>
      <c r="AT412" s="155" t="s">
        <v>278</v>
      </c>
      <c r="AU412" s="155" t="s">
        <v>87</v>
      </c>
      <c r="AV412" s="12" t="s">
        <v>87</v>
      </c>
      <c r="AW412" s="12" t="s">
        <v>38</v>
      </c>
      <c r="AX412" s="12" t="s">
        <v>77</v>
      </c>
      <c r="AY412" s="155" t="s">
        <v>137</v>
      </c>
    </row>
    <row r="413" spans="2:65" s="12" customFormat="1" ht="11.25">
      <c r="B413" s="154"/>
      <c r="D413" s="140" t="s">
        <v>278</v>
      </c>
      <c r="E413" s="155" t="s">
        <v>21</v>
      </c>
      <c r="F413" s="156" t="s">
        <v>1133</v>
      </c>
      <c r="H413" s="157">
        <v>1.256</v>
      </c>
      <c r="I413" s="158"/>
      <c r="L413" s="154"/>
      <c r="M413" s="159"/>
      <c r="T413" s="160"/>
      <c r="AT413" s="155" t="s">
        <v>278</v>
      </c>
      <c r="AU413" s="155" t="s">
        <v>87</v>
      </c>
      <c r="AV413" s="12" t="s">
        <v>87</v>
      </c>
      <c r="AW413" s="12" t="s">
        <v>38</v>
      </c>
      <c r="AX413" s="12" t="s">
        <v>77</v>
      </c>
      <c r="AY413" s="155" t="s">
        <v>137</v>
      </c>
    </row>
    <row r="414" spans="2:65" s="12" customFormat="1" ht="11.25">
      <c r="B414" s="154"/>
      <c r="D414" s="140" t="s">
        <v>278</v>
      </c>
      <c r="E414" s="155" t="s">
        <v>21</v>
      </c>
      <c r="F414" s="156" t="s">
        <v>1134</v>
      </c>
      <c r="H414" s="157">
        <v>2.2250000000000001</v>
      </c>
      <c r="I414" s="158"/>
      <c r="L414" s="154"/>
      <c r="M414" s="159"/>
      <c r="T414" s="160"/>
      <c r="AT414" s="155" t="s">
        <v>278</v>
      </c>
      <c r="AU414" s="155" t="s">
        <v>87</v>
      </c>
      <c r="AV414" s="12" t="s">
        <v>87</v>
      </c>
      <c r="AW414" s="12" t="s">
        <v>38</v>
      </c>
      <c r="AX414" s="12" t="s">
        <v>77</v>
      </c>
      <c r="AY414" s="155" t="s">
        <v>137</v>
      </c>
    </row>
    <row r="415" spans="2:65" s="13" customFormat="1" ht="11.25">
      <c r="B415" s="161"/>
      <c r="D415" s="140" t="s">
        <v>278</v>
      </c>
      <c r="E415" s="162" t="s">
        <v>21</v>
      </c>
      <c r="F415" s="163" t="s">
        <v>280</v>
      </c>
      <c r="H415" s="164">
        <v>20.834</v>
      </c>
      <c r="I415" s="165"/>
      <c r="L415" s="161"/>
      <c r="M415" s="166"/>
      <c r="T415" s="167"/>
      <c r="AT415" s="162" t="s">
        <v>278</v>
      </c>
      <c r="AU415" s="162" t="s">
        <v>87</v>
      </c>
      <c r="AV415" s="13" t="s">
        <v>143</v>
      </c>
      <c r="AW415" s="13" t="s">
        <v>38</v>
      </c>
      <c r="AX415" s="13" t="s">
        <v>85</v>
      </c>
      <c r="AY415" s="162" t="s">
        <v>137</v>
      </c>
    </row>
    <row r="416" spans="2:65" s="1" customFormat="1" ht="16.5" customHeight="1">
      <c r="B416" s="33"/>
      <c r="C416" s="145" t="s">
        <v>222</v>
      </c>
      <c r="D416" s="145" t="s">
        <v>153</v>
      </c>
      <c r="E416" s="146" t="s">
        <v>1135</v>
      </c>
      <c r="F416" s="147" t="s">
        <v>1136</v>
      </c>
      <c r="G416" s="148" t="s">
        <v>763</v>
      </c>
      <c r="H416" s="149">
        <v>1.512</v>
      </c>
      <c r="I416" s="150"/>
      <c r="J416" s="151">
        <f>ROUND(I416*H416,2)</f>
        <v>0</v>
      </c>
      <c r="K416" s="147" t="s">
        <v>809</v>
      </c>
      <c r="L416" s="33"/>
      <c r="M416" s="152" t="s">
        <v>21</v>
      </c>
      <c r="N416" s="153" t="s">
        <v>48</v>
      </c>
      <c r="P416" s="136">
        <f>O416*H416</f>
        <v>0</v>
      </c>
      <c r="Q416" s="136">
        <v>1.03955</v>
      </c>
      <c r="R416" s="136">
        <f>Q416*H416</f>
        <v>1.5717996000000001</v>
      </c>
      <c r="S416" s="136">
        <v>0</v>
      </c>
      <c r="T416" s="137">
        <f>S416*H416</f>
        <v>0</v>
      </c>
      <c r="AR416" s="138" t="s">
        <v>143</v>
      </c>
      <c r="AT416" s="138" t="s">
        <v>153</v>
      </c>
      <c r="AU416" s="138" t="s">
        <v>87</v>
      </c>
      <c r="AY416" s="18" t="s">
        <v>137</v>
      </c>
      <c r="BE416" s="139">
        <f>IF(N416="základní",J416,0)</f>
        <v>0</v>
      </c>
      <c r="BF416" s="139">
        <f>IF(N416="snížená",J416,0)</f>
        <v>0</v>
      </c>
      <c r="BG416" s="139">
        <f>IF(N416="zákl. přenesená",J416,0)</f>
        <v>0</v>
      </c>
      <c r="BH416" s="139">
        <f>IF(N416="sníž. přenesená",J416,0)</f>
        <v>0</v>
      </c>
      <c r="BI416" s="139">
        <f>IF(N416="nulová",J416,0)</f>
        <v>0</v>
      </c>
      <c r="BJ416" s="18" t="s">
        <v>85</v>
      </c>
      <c r="BK416" s="139">
        <f>ROUND(I416*H416,2)</f>
        <v>0</v>
      </c>
      <c r="BL416" s="18" t="s">
        <v>143</v>
      </c>
      <c r="BM416" s="138" t="s">
        <v>1137</v>
      </c>
    </row>
    <row r="417" spans="2:65" s="1" customFormat="1" ht="29.25">
      <c r="B417" s="33"/>
      <c r="D417" s="140" t="s">
        <v>144</v>
      </c>
      <c r="F417" s="141" t="s">
        <v>1138</v>
      </c>
      <c r="I417" s="142"/>
      <c r="L417" s="33"/>
      <c r="M417" s="143"/>
      <c r="T417" s="54"/>
      <c r="AT417" s="18" t="s">
        <v>144</v>
      </c>
      <c r="AU417" s="18" t="s">
        <v>87</v>
      </c>
    </row>
    <row r="418" spans="2:65" s="1" customFormat="1" ht="11.25">
      <c r="B418" s="33"/>
      <c r="D418" s="183" t="s">
        <v>812</v>
      </c>
      <c r="F418" s="184" t="s">
        <v>1139</v>
      </c>
      <c r="I418" s="142"/>
      <c r="L418" s="33"/>
      <c r="M418" s="143"/>
      <c r="T418" s="54"/>
      <c r="AT418" s="18" t="s">
        <v>812</v>
      </c>
      <c r="AU418" s="18" t="s">
        <v>87</v>
      </c>
    </row>
    <row r="419" spans="2:65" s="14" customFormat="1" ht="11.25">
      <c r="B419" s="170"/>
      <c r="D419" s="140" t="s">
        <v>278</v>
      </c>
      <c r="E419" s="171" t="s">
        <v>21</v>
      </c>
      <c r="F419" s="172" t="s">
        <v>1140</v>
      </c>
      <c r="H419" s="171" t="s">
        <v>21</v>
      </c>
      <c r="I419" s="173"/>
      <c r="L419" s="170"/>
      <c r="M419" s="174"/>
      <c r="T419" s="175"/>
      <c r="AT419" s="171" t="s">
        <v>278</v>
      </c>
      <c r="AU419" s="171" t="s">
        <v>87</v>
      </c>
      <c r="AV419" s="14" t="s">
        <v>85</v>
      </c>
      <c r="AW419" s="14" t="s">
        <v>38</v>
      </c>
      <c r="AX419" s="14" t="s">
        <v>77</v>
      </c>
      <c r="AY419" s="171" t="s">
        <v>137</v>
      </c>
    </row>
    <row r="420" spans="2:65" s="14" customFormat="1" ht="11.25">
      <c r="B420" s="170"/>
      <c r="D420" s="140" t="s">
        <v>278</v>
      </c>
      <c r="E420" s="171" t="s">
        <v>21</v>
      </c>
      <c r="F420" s="172" t="s">
        <v>1141</v>
      </c>
      <c r="H420" s="171" t="s">
        <v>21</v>
      </c>
      <c r="I420" s="173"/>
      <c r="L420" s="170"/>
      <c r="M420" s="174"/>
      <c r="T420" s="175"/>
      <c r="AT420" s="171" t="s">
        <v>278</v>
      </c>
      <c r="AU420" s="171" t="s">
        <v>87</v>
      </c>
      <c r="AV420" s="14" t="s">
        <v>85</v>
      </c>
      <c r="AW420" s="14" t="s">
        <v>38</v>
      </c>
      <c r="AX420" s="14" t="s">
        <v>77</v>
      </c>
      <c r="AY420" s="171" t="s">
        <v>137</v>
      </c>
    </row>
    <row r="421" spans="2:65" s="12" customFormat="1" ht="11.25">
      <c r="B421" s="154"/>
      <c r="D421" s="140" t="s">
        <v>278</v>
      </c>
      <c r="E421" s="155" t="s">
        <v>21</v>
      </c>
      <c r="F421" s="156" t="s">
        <v>1142</v>
      </c>
      <c r="H421" s="157">
        <v>4.2000000000000003E-2</v>
      </c>
      <c r="I421" s="158"/>
      <c r="L421" s="154"/>
      <c r="M421" s="159"/>
      <c r="T421" s="160"/>
      <c r="AT421" s="155" t="s">
        <v>278</v>
      </c>
      <c r="AU421" s="155" t="s">
        <v>87</v>
      </c>
      <c r="AV421" s="12" t="s">
        <v>87</v>
      </c>
      <c r="AW421" s="12" t="s">
        <v>38</v>
      </c>
      <c r="AX421" s="12" t="s">
        <v>77</v>
      </c>
      <c r="AY421" s="155" t="s">
        <v>137</v>
      </c>
    </row>
    <row r="422" spans="2:65" s="14" customFormat="1" ht="11.25">
      <c r="B422" s="170"/>
      <c r="D422" s="140" t="s">
        <v>278</v>
      </c>
      <c r="E422" s="171" t="s">
        <v>21</v>
      </c>
      <c r="F422" s="172" t="s">
        <v>1085</v>
      </c>
      <c r="H422" s="171" t="s">
        <v>21</v>
      </c>
      <c r="I422" s="173"/>
      <c r="L422" s="170"/>
      <c r="M422" s="174"/>
      <c r="T422" s="175"/>
      <c r="AT422" s="171" t="s">
        <v>278</v>
      </c>
      <c r="AU422" s="171" t="s">
        <v>87</v>
      </c>
      <c r="AV422" s="14" t="s">
        <v>85</v>
      </c>
      <c r="AW422" s="14" t="s">
        <v>38</v>
      </c>
      <c r="AX422" s="14" t="s">
        <v>77</v>
      </c>
      <c r="AY422" s="171" t="s">
        <v>137</v>
      </c>
    </row>
    <row r="423" spans="2:65" s="12" customFormat="1" ht="11.25">
      <c r="B423" s="154"/>
      <c r="D423" s="140" t="s">
        <v>278</v>
      </c>
      <c r="E423" s="155" t="s">
        <v>21</v>
      </c>
      <c r="F423" s="156" t="s">
        <v>1143</v>
      </c>
      <c r="H423" s="157">
        <v>0.41399999999999998</v>
      </c>
      <c r="I423" s="158"/>
      <c r="L423" s="154"/>
      <c r="M423" s="159"/>
      <c r="T423" s="160"/>
      <c r="AT423" s="155" t="s">
        <v>278</v>
      </c>
      <c r="AU423" s="155" t="s">
        <v>87</v>
      </c>
      <c r="AV423" s="12" t="s">
        <v>87</v>
      </c>
      <c r="AW423" s="12" t="s">
        <v>38</v>
      </c>
      <c r="AX423" s="12" t="s">
        <v>77</v>
      </c>
      <c r="AY423" s="155" t="s">
        <v>137</v>
      </c>
    </row>
    <row r="424" spans="2:65" s="14" customFormat="1" ht="11.25">
      <c r="B424" s="170"/>
      <c r="D424" s="140" t="s">
        <v>278</v>
      </c>
      <c r="E424" s="171" t="s">
        <v>21</v>
      </c>
      <c r="F424" s="172" t="s">
        <v>1085</v>
      </c>
      <c r="H424" s="171" t="s">
        <v>21</v>
      </c>
      <c r="I424" s="173"/>
      <c r="L424" s="170"/>
      <c r="M424" s="174"/>
      <c r="T424" s="175"/>
      <c r="AT424" s="171" t="s">
        <v>278</v>
      </c>
      <c r="AU424" s="171" t="s">
        <v>87</v>
      </c>
      <c r="AV424" s="14" t="s">
        <v>85</v>
      </c>
      <c r="AW424" s="14" t="s">
        <v>38</v>
      </c>
      <c r="AX424" s="14" t="s">
        <v>77</v>
      </c>
      <c r="AY424" s="171" t="s">
        <v>137</v>
      </c>
    </row>
    <row r="425" spans="2:65" s="12" customFormat="1" ht="11.25">
      <c r="B425" s="154"/>
      <c r="D425" s="140" t="s">
        <v>278</v>
      </c>
      <c r="E425" s="155" t="s">
        <v>21</v>
      </c>
      <c r="F425" s="156" t="s">
        <v>1144</v>
      </c>
      <c r="H425" s="157">
        <v>0.20699999999999999</v>
      </c>
      <c r="I425" s="158"/>
      <c r="L425" s="154"/>
      <c r="M425" s="159"/>
      <c r="T425" s="160"/>
      <c r="AT425" s="155" t="s">
        <v>278</v>
      </c>
      <c r="AU425" s="155" t="s">
        <v>87</v>
      </c>
      <c r="AV425" s="12" t="s">
        <v>87</v>
      </c>
      <c r="AW425" s="12" t="s">
        <v>38</v>
      </c>
      <c r="AX425" s="12" t="s">
        <v>77</v>
      </c>
      <c r="AY425" s="155" t="s">
        <v>137</v>
      </c>
    </row>
    <row r="426" spans="2:65" s="12" customFormat="1" ht="11.25">
      <c r="B426" s="154"/>
      <c r="D426" s="140" t="s">
        <v>278</v>
      </c>
      <c r="E426" s="155" t="s">
        <v>21</v>
      </c>
      <c r="F426" s="156" t="s">
        <v>1145</v>
      </c>
      <c r="H426" s="157">
        <v>0.214</v>
      </c>
      <c r="I426" s="158"/>
      <c r="L426" s="154"/>
      <c r="M426" s="159"/>
      <c r="T426" s="160"/>
      <c r="AT426" s="155" t="s">
        <v>278</v>
      </c>
      <c r="AU426" s="155" t="s">
        <v>87</v>
      </c>
      <c r="AV426" s="12" t="s">
        <v>87</v>
      </c>
      <c r="AW426" s="12" t="s">
        <v>38</v>
      </c>
      <c r="AX426" s="12" t="s">
        <v>77</v>
      </c>
      <c r="AY426" s="155" t="s">
        <v>137</v>
      </c>
    </row>
    <row r="427" spans="2:65" s="14" customFormat="1" ht="11.25">
      <c r="B427" s="170"/>
      <c r="D427" s="140" t="s">
        <v>278</v>
      </c>
      <c r="E427" s="171" t="s">
        <v>21</v>
      </c>
      <c r="F427" s="172" t="s">
        <v>1088</v>
      </c>
      <c r="H427" s="171" t="s">
        <v>21</v>
      </c>
      <c r="I427" s="173"/>
      <c r="L427" s="170"/>
      <c r="M427" s="174"/>
      <c r="T427" s="175"/>
      <c r="AT427" s="171" t="s">
        <v>278</v>
      </c>
      <c r="AU427" s="171" t="s">
        <v>87</v>
      </c>
      <c r="AV427" s="14" t="s">
        <v>85</v>
      </c>
      <c r="AW427" s="14" t="s">
        <v>38</v>
      </c>
      <c r="AX427" s="14" t="s">
        <v>77</v>
      </c>
      <c r="AY427" s="171" t="s">
        <v>137</v>
      </c>
    </row>
    <row r="428" spans="2:65" s="12" customFormat="1" ht="11.25">
      <c r="B428" s="154"/>
      <c r="D428" s="140" t="s">
        <v>278</v>
      </c>
      <c r="E428" s="155" t="s">
        <v>21</v>
      </c>
      <c r="F428" s="156" t="s">
        <v>1146</v>
      </c>
      <c r="H428" s="157">
        <v>0.63500000000000001</v>
      </c>
      <c r="I428" s="158"/>
      <c r="L428" s="154"/>
      <c r="M428" s="159"/>
      <c r="T428" s="160"/>
      <c r="AT428" s="155" t="s">
        <v>278</v>
      </c>
      <c r="AU428" s="155" t="s">
        <v>87</v>
      </c>
      <c r="AV428" s="12" t="s">
        <v>87</v>
      </c>
      <c r="AW428" s="12" t="s">
        <v>38</v>
      </c>
      <c r="AX428" s="12" t="s">
        <v>77</v>
      </c>
      <c r="AY428" s="155" t="s">
        <v>137</v>
      </c>
    </row>
    <row r="429" spans="2:65" s="13" customFormat="1" ht="11.25">
      <c r="B429" s="161"/>
      <c r="D429" s="140" t="s">
        <v>278</v>
      </c>
      <c r="E429" s="162" t="s">
        <v>21</v>
      </c>
      <c r="F429" s="163" t="s">
        <v>280</v>
      </c>
      <c r="H429" s="164">
        <v>1.512</v>
      </c>
      <c r="I429" s="165"/>
      <c r="L429" s="161"/>
      <c r="M429" s="166"/>
      <c r="T429" s="167"/>
      <c r="AT429" s="162" t="s">
        <v>278</v>
      </c>
      <c r="AU429" s="162" t="s">
        <v>87</v>
      </c>
      <c r="AV429" s="13" t="s">
        <v>143</v>
      </c>
      <c r="AW429" s="13" t="s">
        <v>38</v>
      </c>
      <c r="AX429" s="13" t="s">
        <v>85</v>
      </c>
      <c r="AY429" s="162" t="s">
        <v>137</v>
      </c>
    </row>
    <row r="430" spans="2:65" s="1" customFormat="1" ht="16.5" customHeight="1">
      <c r="B430" s="33"/>
      <c r="C430" s="145" t="s">
        <v>320</v>
      </c>
      <c r="D430" s="145" t="s">
        <v>153</v>
      </c>
      <c r="E430" s="146" t="s">
        <v>1147</v>
      </c>
      <c r="F430" s="147" t="s">
        <v>1148</v>
      </c>
      <c r="G430" s="148" t="s">
        <v>492</v>
      </c>
      <c r="H430" s="149">
        <v>9</v>
      </c>
      <c r="I430" s="150"/>
      <c r="J430" s="151">
        <f>ROUND(I430*H430,2)</f>
        <v>0</v>
      </c>
      <c r="K430" s="147" t="s">
        <v>809</v>
      </c>
      <c r="L430" s="33"/>
      <c r="M430" s="152" t="s">
        <v>21</v>
      </c>
      <c r="N430" s="153" t="s">
        <v>48</v>
      </c>
      <c r="P430" s="136">
        <f>O430*H430</f>
        <v>0</v>
      </c>
      <c r="Q430" s="136">
        <v>0.17488999999999999</v>
      </c>
      <c r="R430" s="136">
        <f>Q430*H430</f>
        <v>1.5740099999999999</v>
      </c>
      <c r="S430" s="136">
        <v>0</v>
      </c>
      <c r="T430" s="137">
        <f>S430*H430</f>
        <v>0</v>
      </c>
      <c r="AR430" s="138" t="s">
        <v>143</v>
      </c>
      <c r="AT430" s="138" t="s">
        <v>153</v>
      </c>
      <c r="AU430" s="138" t="s">
        <v>87</v>
      </c>
      <c r="AY430" s="18" t="s">
        <v>137</v>
      </c>
      <c r="BE430" s="139">
        <f>IF(N430="základní",J430,0)</f>
        <v>0</v>
      </c>
      <c r="BF430" s="139">
        <f>IF(N430="snížená",J430,0)</f>
        <v>0</v>
      </c>
      <c r="BG430" s="139">
        <f>IF(N430="zákl. přenesená",J430,0)</f>
        <v>0</v>
      </c>
      <c r="BH430" s="139">
        <f>IF(N430="sníž. přenesená",J430,0)</f>
        <v>0</v>
      </c>
      <c r="BI430" s="139">
        <f>IF(N430="nulová",J430,0)</f>
        <v>0</v>
      </c>
      <c r="BJ430" s="18" t="s">
        <v>85</v>
      </c>
      <c r="BK430" s="139">
        <f>ROUND(I430*H430,2)</f>
        <v>0</v>
      </c>
      <c r="BL430" s="18" t="s">
        <v>143</v>
      </c>
      <c r="BM430" s="138" t="s">
        <v>1149</v>
      </c>
    </row>
    <row r="431" spans="2:65" s="1" customFormat="1" ht="19.5">
      <c r="B431" s="33"/>
      <c r="D431" s="140" t="s">
        <v>144</v>
      </c>
      <c r="F431" s="141" t="s">
        <v>1150</v>
      </c>
      <c r="I431" s="142"/>
      <c r="L431" s="33"/>
      <c r="M431" s="143"/>
      <c r="T431" s="54"/>
      <c r="AT431" s="18" t="s">
        <v>144</v>
      </c>
      <c r="AU431" s="18" t="s">
        <v>87</v>
      </c>
    </row>
    <row r="432" spans="2:65" s="1" customFormat="1" ht="11.25">
      <c r="B432" s="33"/>
      <c r="D432" s="183" t="s">
        <v>812</v>
      </c>
      <c r="F432" s="184" t="s">
        <v>1151</v>
      </c>
      <c r="I432" s="142"/>
      <c r="L432" s="33"/>
      <c r="M432" s="143"/>
      <c r="T432" s="54"/>
      <c r="AT432" s="18" t="s">
        <v>812</v>
      </c>
      <c r="AU432" s="18" t="s">
        <v>87</v>
      </c>
    </row>
    <row r="433" spans="2:65" s="14" customFormat="1" ht="11.25">
      <c r="B433" s="170"/>
      <c r="D433" s="140" t="s">
        <v>278</v>
      </c>
      <c r="E433" s="171" t="s">
        <v>21</v>
      </c>
      <c r="F433" s="172" t="s">
        <v>1152</v>
      </c>
      <c r="H433" s="171" t="s">
        <v>21</v>
      </c>
      <c r="I433" s="173"/>
      <c r="L433" s="170"/>
      <c r="M433" s="174"/>
      <c r="T433" s="175"/>
      <c r="AT433" s="171" t="s">
        <v>278</v>
      </c>
      <c r="AU433" s="171" t="s">
        <v>87</v>
      </c>
      <c r="AV433" s="14" t="s">
        <v>85</v>
      </c>
      <c r="AW433" s="14" t="s">
        <v>38</v>
      </c>
      <c r="AX433" s="14" t="s">
        <v>77</v>
      </c>
      <c r="AY433" s="171" t="s">
        <v>137</v>
      </c>
    </row>
    <row r="434" spans="2:65" s="12" customFormat="1" ht="11.25">
      <c r="B434" s="154"/>
      <c r="D434" s="140" t="s">
        <v>278</v>
      </c>
      <c r="E434" s="155" t="s">
        <v>21</v>
      </c>
      <c r="F434" s="156" t="s">
        <v>1153</v>
      </c>
      <c r="H434" s="157">
        <v>11</v>
      </c>
      <c r="I434" s="158"/>
      <c r="L434" s="154"/>
      <c r="M434" s="159"/>
      <c r="T434" s="160"/>
      <c r="AT434" s="155" t="s">
        <v>278</v>
      </c>
      <c r="AU434" s="155" t="s">
        <v>87</v>
      </c>
      <c r="AV434" s="12" t="s">
        <v>87</v>
      </c>
      <c r="AW434" s="12" t="s">
        <v>38</v>
      </c>
      <c r="AX434" s="12" t="s">
        <v>77</v>
      </c>
      <c r="AY434" s="155" t="s">
        <v>137</v>
      </c>
    </row>
    <row r="435" spans="2:65" s="13" customFormat="1" ht="11.25">
      <c r="B435" s="161"/>
      <c r="D435" s="140" t="s">
        <v>278</v>
      </c>
      <c r="E435" s="162" t="s">
        <v>717</v>
      </c>
      <c r="F435" s="163" t="s">
        <v>280</v>
      </c>
      <c r="H435" s="164">
        <v>11</v>
      </c>
      <c r="I435" s="165"/>
      <c r="L435" s="161"/>
      <c r="M435" s="166"/>
      <c r="T435" s="167"/>
      <c r="AT435" s="162" t="s">
        <v>278</v>
      </c>
      <c r="AU435" s="162" t="s">
        <v>87</v>
      </c>
      <c r="AV435" s="13" t="s">
        <v>143</v>
      </c>
      <c r="AW435" s="13" t="s">
        <v>38</v>
      </c>
      <c r="AX435" s="13" t="s">
        <v>77</v>
      </c>
      <c r="AY435" s="162" t="s">
        <v>137</v>
      </c>
    </row>
    <row r="436" spans="2:65" s="12" customFormat="1" ht="11.25">
      <c r="B436" s="154"/>
      <c r="D436" s="140" t="s">
        <v>278</v>
      </c>
      <c r="E436" s="155" t="s">
        <v>21</v>
      </c>
      <c r="F436" s="156" t="s">
        <v>1154</v>
      </c>
      <c r="H436" s="157">
        <v>9</v>
      </c>
      <c r="I436" s="158"/>
      <c r="L436" s="154"/>
      <c r="M436" s="159"/>
      <c r="T436" s="160"/>
      <c r="AT436" s="155" t="s">
        <v>278</v>
      </c>
      <c r="AU436" s="155" t="s">
        <v>87</v>
      </c>
      <c r="AV436" s="12" t="s">
        <v>87</v>
      </c>
      <c r="AW436" s="12" t="s">
        <v>38</v>
      </c>
      <c r="AX436" s="12" t="s">
        <v>85</v>
      </c>
      <c r="AY436" s="155" t="s">
        <v>137</v>
      </c>
    </row>
    <row r="437" spans="2:65" s="1" customFormat="1" ht="16.5" customHeight="1">
      <c r="B437" s="33"/>
      <c r="C437" s="145" t="s">
        <v>229</v>
      </c>
      <c r="D437" s="145" t="s">
        <v>153</v>
      </c>
      <c r="E437" s="146" t="s">
        <v>1155</v>
      </c>
      <c r="F437" s="147" t="s">
        <v>1156</v>
      </c>
      <c r="G437" s="148" t="s">
        <v>492</v>
      </c>
      <c r="H437" s="149">
        <v>2</v>
      </c>
      <c r="I437" s="150"/>
      <c r="J437" s="151">
        <f>ROUND(I437*H437,2)</f>
        <v>0</v>
      </c>
      <c r="K437" s="147" t="s">
        <v>809</v>
      </c>
      <c r="L437" s="33"/>
      <c r="M437" s="152" t="s">
        <v>21</v>
      </c>
      <c r="N437" s="153" t="s">
        <v>48</v>
      </c>
      <c r="P437" s="136">
        <f>O437*H437</f>
        <v>0</v>
      </c>
      <c r="Q437" s="136">
        <v>0</v>
      </c>
      <c r="R437" s="136">
        <f>Q437*H437</f>
        <v>0</v>
      </c>
      <c r="S437" s="136">
        <v>0</v>
      </c>
      <c r="T437" s="137">
        <f>S437*H437</f>
        <v>0</v>
      </c>
      <c r="AR437" s="138" t="s">
        <v>143</v>
      </c>
      <c r="AT437" s="138" t="s">
        <v>153</v>
      </c>
      <c r="AU437" s="138" t="s">
        <v>87</v>
      </c>
      <c r="AY437" s="18" t="s">
        <v>137</v>
      </c>
      <c r="BE437" s="139">
        <f>IF(N437="základní",J437,0)</f>
        <v>0</v>
      </c>
      <c r="BF437" s="139">
        <f>IF(N437="snížená",J437,0)</f>
        <v>0</v>
      </c>
      <c r="BG437" s="139">
        <f>IF(N437="zákl. přenesená",J437,0)</f>
        <v>0</v>
      </c>
      <c r="BH437" s="139">
        <f>IF(N437="sníž. přenesená",J437,0)</f>
        <v>0</v>
      </c>
      <c r="BI437" s="139">
        <f>IF(N437="nulová",J437,0)</f>
        <v>0</v>
      </c>
      <c r="BJ437" s="18" t="s">
        <v>85</v>
      </c>
      <c r="BK437" s="139">
        <f>ROUND(I437*H437,2)</f>
        <v>0</v>
      </c>
      <c r="BL437" s="18" t="s">
        <v>143</v>
      </c>
      <c r="BM437" s="138" t="s">
        <v>1157</v>
      </c>
    </row>
    <row r="438" spans="2:65" s="1" customFormat="1" ht="11.25">
      <c r="B438" s="33"/>
      <c r="D438" s="140" t="s">
        <v>144</v>
      </c>
      <c r="F438" s="141" t="s">
        <v>1158</v>
      </c>
      <c r="I438" s="142"/>
      <c r="L438" s="33"/>
      <c r="M438" s="143"/>
      <c r="T438" s="54"/>
      <c r="AT438" s="18" t="s">
        <v>144</v>
      </c>
      <c r="AU438" s="18" t="s">
        <v>87</v>
      </c>
    </row>
    <row r="439" spans="2:65" s="1" customFormat="1" ht="11.25">
      <c r="B439" s="33"/>
      <c r="D439" s="183" t="s">
        <v>812</v>
      </c>
      <c r="F439" s="184" t="s">
        <v>1159</v>
      </c>
      <c r="I439" s="142"/>
      <c r="L439" s="33"/>
      <c r="M439" s="143"/>
      <c r="T439" s="54"/>
      <c r="AT439" s="18" t="s">
        <v>812</v>
      </c>
      <c r="AU439" s="18" t="s">
        <v>87</v>
      </c>
    </row>
    <row r="440" spans="2:65" s="14" customFormat="1" ht="11.25">
      <c r="B440" s="170"/>
      <c r="D440" s="140" t="s">
        <v>278</v>
      </c>
      <c r="E440" s="171" t="s">
        <v>21</v>
      </c>
      <c r="F440" s="172" t="s">
        <v>1160</v>
      </c>
      <c r="H440" s="171" t="s">
        <v>21</v>
      </c>
      <c r="I440" s="173"/>
      <c r="L440" s="170"/>
      <c r="M440" s="174"/>
      <c r="T440" s="175"/>
      <c r="AT440" s="171" t="s">
        <v>278</v>
      </c>
      <c r="AU440" s="171" t="s">
        <v>87</v>
      </c>
      <c r="AV440" s="14" t="s">
        <v>85</v>
      </c>
      <c r="AW440" s="14" t="s">
        <v>38</v>
      </c>
      <c r="AX440" s="14" t="s">
        <v>77</v>
      </c>
      <c r="AY440" s="171" t="s">
        <v>137</v>
      </c>
    </row>
    <row r="441" spans="2:65" s="12" customFormat="1" ht="11.25">
      <c r="B441" s="154"/>
      <c r="D441" s="140" t="s">
        <v>278</v>
      </c>
      <c r="E441" s="155" t="s">
        <v>21</v>
      </c>
      <c r="F441" s="156" t="s">
        <v>87</v>
      </c>
      <c r="H441" s="157">
        <v>2</v>
      </c>
      <c r="I441" s="158"/>
      <c r="L441" s="154"/>
      <c r="M441" s="159"/>
      <c r="T441" s="160"/>
      <c r="AT441" s="155" t="s">
        <v>278</v>
      </c>
      <c r="AU441" s="155" t="s">
        <v>87</v>
      </c>
      <c r="AV441" s="12" t="s">
        <v>87</v>
      </c>
      <c r="AW441" s="12" t="s">
        <v>38</v>
      </c>
      <c r="AX441" s="12" t="s">
        <v>85</v>
      </c>
      <c r="AY441" s="155" t="s">
        <v>137</v>
      </c>
    </row>
    <row r="442" spans="2:65" s="1" customFormat="1" ht="16.5" customHeight="1">
      <c r="B442" s="33"/>
      <c r="C442" s="126" t="s">
        <v>332</v>
      </c>
      <c r="D442" s="126" t="s">
        <v>138</v>
      </c>
      <c r="E442" s="127" t="s">
        <v>1161</v>
      </c>
      <c r="F442" s="128" t="s">
        <v>1162</v>
      </c>
      <c r="G442" s="129" t="s">
        <v>492</v>
      </c>
      <c r="H442" s="130">
        <v>11</v>
      </c>
      <c r="I442" s="131"/>
      <c r="J442" s="132">
        <f>ROUND(I442*H442,2)</f>
        <v>0</v>
      </c>
      <c r="K442" s="128" t="s">
        <v>21</v>
      </c>
      <c r="L442" s="133"/>
      <c r="M442" s="134" t="s">
        <v>21</v>
      </c>
      <c r="N442" s="135" t="s">
        <v>48</v>
      </c>
      <c r="P442" s="136">
        <f>O442*H442</f>
        <v>0</v>
      </c>
      <c r="Q442" s="136">
        <v>6.6E-3</v>
      </c>
      <c r="R442" s="136">
        <f>Q442*H442</f>
        <v>7.2599999999999998E-2</v>
      </c>
      <c r="S442" s="136">
        <v>0</v>
      </c>
      <c r="T442" s="137">
        <f>S442*H442</f>
        <v>0</v>
      </c>
      <c r="AR442" s="138" t="s">
        <v>142</v>
      </c>
      <c r="AT442" s="138" t="s">
        <v>138</v>
      </c>
      <c r="AU442" s="138" t="s">
        <v>87</v>
      </c>
      <c r="AY442" s="18" t="s">
        <v>137</v>
      </c>
      <c r="BE442" s="139">
        <f>IF(N442="základní",J442,0)</f>
        <v>0</v>
      </c>
      <c r="BF442" s="139">
        <f>IF(N442="snížená",J442,0)</f>
        <v>0</v>
      </c>
      <c r="BG442" s="139">
        <f>IF(N442="zákl. přenesená",J442,0)</f>
        <v>0</v>
      </c>
      <c r="BH442" s="139">
        <f>IF(N442="sníž. přenesená",J442,0)</f>
        <v>0</v>
      </c>
      <c r="BI442" s="139">
        <f>IF(N442="nulová",J442,0)</f>
        <v>0</v>
      </c>
      <c r="BJ442" s="18" t="s">
        <v>85</v>
      </c>
      <c r="BK442" s="139">
        <f>ROUND(I442*H442,2)</f>
        <v>0</v>
      </c>
      <c r="BL442" s="18" t="s">
        <v>143</v>
      </c>
      <c r="BM442" s="138" t="s">
        <v>1163</v>
      </c>
    </row>
    <row r="443" spans="2:65" s="1" customFormat="1" ht="11.25">
      <c r="B443" s="33"/>
      <c r="D443" s="140" t="s">
        <v>144</v>
      </c>
      <c r="F443" s="141" t="s">
        <v>1162</v>
      </c>
      <c r="I443" s="142"/>
      <c r="L443" s="33"/>
      <c r="M443" s="143"/>
      <c r="T443" s="54"/>
      <c r="AT443" s="18" t="s">
        <v>144</v>
      </c>
      <c r="AU443" s="18" t="s">
        <v>87</v>
      </c>
    </row>
    <row r="444" spans="2:65" s="1" customFormat="1" ht="19.5">
      <c r="B444" s="33"/>
      <c r="D444" s="140" t="s">
        <v>145</v>
      </c>
      <c r="F444" s="144" t="s">
        <v>1164</v>
      </c>
      <c r="I444" s="142"/>
      <c r="L444" s="33"/>
      <c r="M444" s="143"/>
      <c r="T444" s="54"/>
      <c r="AT444" s="18" t="s">
        <v>145</v>
      </c>
      <c r="AU444" s="18" t="s">
        <v>87</v>
      </c>
    </row>
    <row r="445" spans="2:65" s="12" customFormat="1" ht="11.25">
      <c r="B445" s="154"/>
      <c r="D445" s="140" t="s">
        <v>278</v>
      </c>
      <c r="E445" s="155" t="s">
        <v>21</v>
      </c>
      <c r="F445" s="156" t="s">
        <v>717</v>
      </c>
      <c r="H445" s="157">
        <v>11</v>
      </c>
      <c r="I445" s="158"/>
      <c r="L445" s="154"/>
      <c r="M445" s="159"/>
      <c r="T445" s="160"/>
      <c r="AT445" s="155" t="s">
        <v>278</v>
      </c>
      <c r="AU445" s="155" t="s">
        <v>87</v>
      </c>
      <c r="AV445" s="12" t="s">
        <v>87</v>
      </c>
      <c r="AW445" s="12" t="s">
        <v>38</v>
      </c>
      <c r="AX445" s="12" t="s">
        <v>85</v>
      </c>
      <c r="AY445" s="155" t="s">
        <v>137</v>
      </c>
    </row>
    <row r="446" spans="2:65" s="1" customFormat="1" ht="16.5" customHeight="1">
      <c r="B446" s="33"/>
      <c r="C446" s="145" t="s">
        <v>233</v>
      </c>
      <c r="D446" s="145" t="s">
        <v>153</v>
      </c>
      <c r="E446" s="146" t="s">
        <v>1165</v>
      </c>
      <c r="F446" s="147" t="s">
        <v>1166</v>
      </c>
      <c r="G446" s="148" t="s">
        <v>228</v>
      </c>
      <c r="H446" s="149">
        <v>20.6</v>
      </c>
      <c r="I446" s="150"/>
      <c r="J446" s="151">
        <f>ROUND(I446*H446,2)</f>
        <v>0</v>
      </c>
      <c r="K446" s="147" t="s">
        <v>809</v>
      </c>
      <c r="L446" s="33"/>
      <c r="M446" s="152" t="s">
        <v>21</v>
      </c>
      <c r="N446" s="153" t="s">
        <v>48</v>
      </c>
      <c r="P446" s="136">
        <f>O446*H446</f>
        <v>0</v>
      </c>
      <c r="Q446" s="136">
        <v>0</v>
      </c>
      <c r="R446" s="136">
        <f>Q446*H446</f>
        <v>0</v>
      </c>
      <c r="S446" s="136">
        <v>0</v>
      </c>
      <c r="T446" s="137">
        <f>S446*H446</f>
        <v>0</v>
      </c>
      <c r="AR446" s="138" t="s">
        <v>143</v>
      </c>
      <c r="AT446" s="138" t="s">
        <v>153</v>
      </c>
      <c r="AU446" s="138" t="s">
        <v>87</v>
      </c>
      <c r="AY446" s="18" t="s">
        <v>137</v>
      </c>
      <c r="BE446" s="139">
        <f>IF(N446="základní",J446,0)</f>
        <v>0</v>
      </c>
      <c r="BF446" s="139">
        <f>IF(N446="snížená",J446,0)</f>
        <v>0</v>
      </c>
      <c r="BG446" s="139">
        <f>IF(N446="zákl. přenesená",J446,0)</f>
        <v>0</v>
      </c>
      <c r="BH446" s="139">
        <f>IF(N446="sníž. přenesená",J446,0)</f>
        <v>0</v>
      </c>
      <c r="BI446" s="139">
        <f>IF(N446="nulová",J446,0)</f>
        <v>0</v>
      </c>
      <c r="BJ446" s="18" t="s">
        <v>85</v>
      </c>
      <c r="BK446" s="139">
        <f>ROUND(I446*H446,2)</f>
        <v>0</v>
      </c>
      <c r="BL446" s="18" t="s">
        <v>143</v>
      </c>
      <c r="BM446" s="138" t="s">
        <v>1167</v>
      </c>
    </row>
    <row r="447" spans="2:65" s="1" customFormat="1" ht="11.25">
      <c r="B447" s="33"/>
      <c r="D447" s="140" t="s">
        <v>144</v>
      </c>
      <c r="F447" s="141" t="s">
        <v>1168</v>
      </c>
      <c r="I447" s="142"/>
      <c r="L447" s="33"/>
      <c r="M447" s="143"/>
      <c r="T447" s="54"/>
      <c r="AT447" s="18" t="s">
        <v>144</v>
      </c>
      <c r="AU447" s="18" t="s">
        <v>87</v>
      </c>
    </row>
    <row r="448" spans="2:65" s="1" customFormat="1" ht="11.25">
      <c r="B448" s="33"/>
      <c r="D448" s="183" t="s">
        <v>812</v>
      </c>
      <c r="F448" s="184" t="s">
        <v>1169</v>
      </c>
      <c r="I448" s="142"/>
      <c r="L448" s="33"/>
      <c r="M448" s="143"/>
      <c r="T448" s="54"/>
      <c r="AT448" s="18" t="s">
        <v>812</v>
      </c>
      <c r="AU448" s="18" t="s">
        <v>87</v>
      </c>
    </row>
    <row r="449" spans="2:65" s="14" customFormat="1" ht="11.25">
      <c r="B449" s="170"/>
      <c r="D449" s="140" t="s">
        <v>278</v>
      </c>
      <c r="E449" s="171" t="s">
        <v>21</v>
      </c>
      <c r="F449" s="172" t="s">
        <v>1152</v>
      </c>
      <c r="H449" s="171" t="s">
        <v>21</v>
      </c>
      <c r="I449" s="173"/>
      <c r="L449" s="170"/>
      <c r="M449" s="174"/>
      <c r="T449" s="175"/>
      <c r="AT449" s="171" t="s">
        <v>278</v>
      </c>
      <c r="AU449" s="171" t="s">
        <v>87</v>
      </c>
      <c r="AV449" s="14" t="s">
        <v>85</v>
      </c>
      <c r="AW449" s="14" t="s">
        <v>38</v>
      </c>
      <c r="AX449" s="14" t="s">
        <v>77</v>
      </c>
      <c r="AY449" s="171" t="s">
        <v>137</v>
      </c>
    </row>
    <row r="450" spans="2:65" s="12" customFormat="1" ht="11.25">
      <c r="B450" s="154"/>
      <c r="D450" s="140" t="s">
        <v>278</v>
      </c>
      <c r="E450" s="155" t="s">
        <v>21</v>
      </c>
      <c r="F450" s="156" t="s">
        <v>1170</v>
      </c>
      <c r="H450" s="157">
        <v>20.6</v>
      </c>
      <c r="I450" s="158"/>
      <c r="L450" s="154"/>
      <c r="M450" s="159"/>
      <c r="T450" s="160"/>
      <c r="AT450" s="155" t="s">
        <v>278</v>
      </c>
      <c r="AU450" s="155" t="s">
        <v>87</v>
      </c>
      <c r="AV450" s="12" t="s">
        <v>87</v>
      </c>
      <c r="AW450" s="12" t="s">
        <v>38</v>
      </c>
      <c r="AX450" s="12" t="s">
        <v>77</v>
      </c>
      <c r="AY450" s="155" t="s">
        <v>137</v>
      </c>
    </row>
    <row r="451" spans="2:65" s="13" customFormat="1" ht="11.25">
      <c r="B451" s="161"/>
      <c r="D451" s="140" t="s">
        <v>278</v>
      </c>
      <c r="E451" s="162" t="s">
        <v>21</v>
      </c>
      <c r="F451" s="163" t="s">
        <v>280</v>
      </c>
      <c r="H451" s="164">
        <v>20.6</v>
      </c>
      <c r="I451" s="165"/>
      <c r="L451" s="161"/>
      <c r="M451" s="166"/>
      <c r="T451" s="167"/>
      <c r="AT451" s="162" t="s">
        <v>278</v>
      </c>
      <c r="AU451" s="162" t="s">
        <v>87</v>
      </c>
      <c r="AV451" s="13" t="s">
        <v>143</v>
      </c>
      <c r="AW451" s="13" t="s">
        <v>38</v>
      </c>
      <c r="AX451" s="13" t="s">
        <v>85</v>
      </c>
      <c r="AY451" s="162" t="s">
        <v>137</v>
      </c>
    </row>
    <row r="452" spans="2:65" s="1" customFormat="1" ht="24.2" customHeight="1">
      <c r="B452" s="33"/>
      <c r="C452" s="126" t="s">
        <v>339</v>
      </c>
      <c r="D452" s="126" t="s">
        <v>138</v>
      </c>
      <c r="E452" s="127" t="s">
        <v>1171</v>
      </c>
      <c r="F452" s="128" t="s">
        <v>1172</v>
      </c>
      <c r="G452" s="129" t="s">
        <v>492</v>
      </c>
      <c r="H452" s="130">
        <v>8</v>
      </c>
      <c r="I452" s="131"/>
      <c r="J452" s="132">
        <f>ROUND(I452*H452,2)</f>
        <v>0</v>
      </c>
      <c r="K452" s="128" t="s">
        <v>809</v>
      </c>
      <c r="L452" s="133"/>
      <c r="M452" s="134" t="s">
        <v>21</v>
      </c>
      <c r="N452" s="135" t="s">
        <v>48</v>
      </c>
      <c r="P452" s="136">
        <f>O452*H452</f>
        <v>0</v>
      </c>
      <c r="Q452" s="136">
        <v>2.3800000000000002E-2</v>
      </c>
      <c r="R452" s="136">
        <f>Q452*H452</f>
        <v>0.19040000000000001</v>
      </c>
      <c r="S452" s="136">
        <v>0</v>
      </c>
      <c r="T452" s="137">
        <f>S452*H452</f>
        <v>0</v>
      </c>
      <c r="AR452" s="138" t="s">
        <v>142</v>
      </c>
      <c r="AT452" s="138" t="s">
        <v>138</v>
      </c>
      <c r="AU452" s="138" t="s">
        <v>87</v>
      </c>
      <c r="AY452" s="18" t="s">
        <v>137</v>
      </c>
      <c r="BE452" s="139">
        <f>IF(N452="základní",J452,0)</f>
        <v>0</v>
      </c>
      <c r="BF452" s="139">
        <f>IF(N452="snížená",J452,0)</f>
        <v>0</v>
      </c>
      <c r="BG452" s="139">
        <f>IF(N452="zákl. přenesená",J452,0)</f>
        <v>0</v>
      </c>
      <c r="BH452" s="139">
        <f>IF(N452="sníž. přenesená",J452,0)</f>
        <v>0</v>
      </c>
      <c r="BI452" s="139">
        <f>IF(N452="nulová",J452,0)</f>
        <v>0</v>
      </c>
      <c r="BJ452" s="18" t="s">
        <v>85</v>
      </c>
      <c r="BK452" s="139">
        <f>ROUND(I452*H452,2)</f>
        <v>0</v>
      </c>
      <c r="BL452" s="18" t="s">
        <v>143</v>
      </c>
      <c r="BM452" s="138" t="s">
        <v>1173</v>
      </c>
    </row>
    <row r="453" spans="2:65" s="1" customFormat="1" ht="19.5">
      <c r="B453" s="33"/>
      <c r="D453" s="140" t="s">
        <v>144</v>
      </c>
      <c r="F453" s="141" t="s">
        <v>1172</v>
      </c>
      <c r="I453" s="142"/>
      <c r="L453" s="33"/>
      <c r="M453" s="143"/>
      <c r="T453" s="54"/>
      <c r="AT453" s="18" t="s">
        <v>144</v>
      </c>
      <c r="AU453" s="18" t="s">
        <v>87</v>
      </c>
    </row>
    <row r="454" spans="2:65" s="14" customFormat="1" ht="11.25">
      <c r="B454" s="170"/>
      <c r="D454" s="140" t="s">
        <v>278</v>
      </c>
      <c r="E454" s="171" t="s">
        <v>21</v>
      </c>
      <c r="F454" s="172" t="s">
        <v>1160</v>
      </c>
      <c r="H454" s="171" t="s">
        <v>21</v>
      </c>
      <c r="I454" s="173"/>
      <c r="L454" s="170"/>
      <c r="M454" s="174"/>
      <c r="T454" s="175"/>
      <c r="AT454" s="171" t="s">
        <v>278</v>
      </c>
      <c r="AU454" s="171" t="s">
        <v>87</v>
      </c>
      <c r="AV454" s="14" t="s">
        <v>85</v>
      </c>
      <c r="AW454" s="14" t="s">
        <v>38</v>
      </c>
      <c r="AX454" s="14" t="s">
        <v>77</v>
      </c>
      <c r="AY454" s="171" t="s">
        <v>137</v>
      </c>
    </row>
    <row r="455" spans="2:65" s="12" customFormat="1" ht="11.25">
      <c r="B455" s="154"/>
      <c r="D455" s="140" t="s">
        <v>278</v>
      </c>
      <c r="E455" s="155" t="s">
        <v>21</v>
      </c>
      <c r="F455" s="156" t="s">
        <v>1174</v>
      </c>
      <c r="H455" s="157">
        <v>8</v>
      </c>
      <c r="I455" s="158"/>
      <c r="L455" s="154"/>
      <c r="M455" s="159"/>
      <c r="T455" s="160"/>
      <c r="AT455" s="155" t="s">
        <v>278</v>
      </c>
      <c r="AU455" s="155" t="s">
        <v>87</v>
      </c>
      <c r="AV455" s="12" t="s">
        <v>87</v>
      </c>
      <c r="AW455" s="12" t="s">
        <v>38</v>
      </c>
      <c r="AX455" s="12" t="s">
        <v>85</v>
      </c>
      <c r="AY455" s="155" t="s">
        <v>137</v>
      </c>
    </row>
    <row r="456" spans="2:65" s="1" customFormat="1" ht="16.5" customHeight="1">
      <c r="B456" s="33"/>
      <c r="C456" s="145" t="s">
        <v>238</v>
      </c>
      <c r="D456" s="145" t="s">
        <v>153</v>
      </c>
      <c r="E456" s="146" t="s">
        <v>1175</v>
      </c>
      <c r="F456" s="147" t="s">
        <v>1176</v>
      </c>
      <c r="G456" s="148" t="s">
        <v>492</v>
      </c>
      <c r="H456" s="149">
        <v>1</v>
      </c>
      <c r="I456" s="150"/>
      <c r="J456" s="151">
        <f>ROUND(I456*H456,2)</f>
        <v>0</v>
      </c>
      <c r="K456" s="147" t="s">
        <v>21</v>
      </c>
      <c r="L456" s="33"/>
      <c r="M456" s="152" t="s">
        <v>21</v>
      </c>
      <c r="N456" s="153" t="s">
        <v>48</v>
      </c>
      <c r="P456" s="136">
        <f>O456*H456</f>
        <v>0</v>
      </c>
      <c r="Q456" s="136">
        <v>1.6E-2</v>
      </c>
      <c r="R456" s="136">
        <f>Q456*H456</f>
        <v>1.6E-2</v>
      </c>
      <c r="S456" s="136">
        <v>0</v>
      </c>
      <c r="T456" s="137">
        <f>S456*H456</f>
        <v>0</v>
      </c>
      <c r="AR456" s="138" t="s">
        <v>143</v>
      </c>
      <c r="AT456" s="138" t="s">
        <v>153</v>
      </c>
      <c r="AU456" s="138" t="s">
        <v>87</v>
      </c>
      <c r="AY456" s="18" t="s">
        <v>137</v>
      </c>
      <c r="BE456" s="139">
        <f>IF(N456="základní",J456,0)</f>
        <v>0</v>
      </c>
      <c r="BF456" s="139">
        <f>IF(N456="snížená",J456,0)</f>
        <v>0</v>
      </c>
      <c r="BG456" s="139">
        <f>IF(N456="zákl. přenesená",J456,0)</f>
        <v>0</v>
      </c>
      <c r="BH456" s="139">
        <f>IF(N456="sníž. přenesená",J456,0)</f>
        <v>0</v>
      </c>
      <c r="BI456" s="139">
        <f>IF(N456="nulová",J456,0)</f>
        <v>0</v>
      </c>
      <c r="BJ456" s="18" t="s">
        <v>85</v>
      </c>
      <c r="BK456" s="139">
        <f>ROUND(I456*H456,2)</f>
        <v>0</v>
      </c>
      <c r="BL456" s="18" t="s">
        <v>143</v>
      </c>
      <c r="BM456" s="138" t="s">
        <v>1177</v>
      </c>
    </row>
    <row r="457" spans="2:65" s="1" customFormat="1" ht="11.25">
      <c r="B457" s="33"/>
      <c r="D457" s="140" t="s">
        <v>144</v>
      </c>
      <c r="F457" s="141" t="s">
        <v>1176</v>
      </c>
      <c r="I457" s="142"/>
      <c r="L457" s="33"/>
      <c r="M457" s="143"/>
      <c r="T457" s="54"/>
      <c r="AT457" s="18" t="s">
        <v>144</v>
      </c>
      <c r="AU457" s="18" t="s">
        <v>87</v>
      </c>
    </row>
    <row r="458" spans="2:65" s="12" customFormat="1" ht="11.25">
      <c r="B458" s="154"/>
      <c r="D458" s="140" t="s">
        <v>278</v>
      </c>
      <c r="E458" s="155" t="s">
        <v>21</v>
      </c>
      <c r="F458" s="156" t="s">
        <v>1178</v>
      </c>
      <c r="H458" s="157">
        <v>1</v>
      </c>
      <c r="I458" s="158"/>
      <c r="L458" s="154"/>
      <c r="M458" s="159"/>
      <c r="T458" s="160"/>
      <c r="AT458" s="155" t="s">
        <v>278</v>
      </c>
      <c r="AU458" s="155" t="s">
        <v>87</v>
      </c>
      <c r="AV458" s="12" t="s">
        <v>87</v>
      </c>
      <c r="AW458" s="12" t="s">
        <v>38</v>
      </c>
      <c r="AX458" s="12" t="s">
        <v>85</v>
      </c>
      <c r="AY458" s="155" t="s">
        <v>137</v>
      </c>
    </row>
    <row r="459" spans="2:65" s="11" customFormat="1" ht="22.9" customHeight="1">
      <c r="B459" s="116"/>
      <c r="D459" s="117" t="s">
        <v>76</v>
      </c>
      <c r="E459" s="168" t="s">
        <v>143</v>
      </c>
      <c r="F459" s="168" t="s">
        <v>1179</v>
      </c>
      <c r="I459" s="119"/>
      <c r="J459" s="169">
        <f>BK459</f>
        <v>0</v>
      </c>
      <c r="L459" s="116"/>
      <c r="M459" s="121"/>
      <c r="P459" s="122">
        <f>SUM(P460:P516)</f>
        <v>0</v>
      </c>
      <c r="R459" s="122">
        <f>SUM(R460:R516)</f>
        <v>525.2746333099999</v>
      </c>
      <c r="T459" s="123">
        <f>SUM(T460:T516)</f>
        <v>0</v>
      </c>
      <c r="AR459" s="117" t="s">
        <v>85</v>
      </c>
      <c r="AT459" s="124" t="s">
        <v>76</v>
      </c>
      <c r="AU459" s="124" t="s">
        <v>85</v>
      </c>
      <c r="AY459" s="117" t="s">
        <v>137</v>
      </c>
      <c r="BK459" s="125">
        <f>SUM(BK460:BK516)</f>
        <v>0</v>
      </c>
    </row>
    <row r="460" spans="2:65" s="1" customFormat="1" ht="16.5" customHeight="1">
      <c r="B460" s="33"/>
      <c r="C460" s="145" t="s">
        <v>347</v>
      </c>
      <c r="D460" s="145" t="s">
        <v>153</v>
      </c>
      <c r="E460" s="146" t="s">
        <v>1180</v>
      </c>
      <c r="F460" s="147" t="s">
        <v>1181</v>
      </c>
      <c r="G460" s="148" t="s">
        <v>196</v>
      </c>
      <c r="H460" s="149">
        <v>601.58500000000004</v>
      </c>
      <c r="I460" s="150"/>
      <c r="J460" s="151">
        <f>ROUND(I460*H460,2)</f>
        <v>0</v>
      </c>
      <c r="K460" s="147" t="s">
        <v>809</v>
      </c>
      <c r="L460" s="33"/>
      <c r="M460" s="152" t="s">
        <v>21</v>
      </c>
      <c r="N460" s="153" t="s">
        <v>48</v>
      </c>
      <c r="P460" s="136">
        <f>O460*H460</f>
        <v>0</v>
      </c>
      <c r="Q460" s="136">
        <v>0</v>
      </c>
      <c r="R460" s="136">
        <f>Q460*H460</f>
        <v>0</v>
      </c>
      <c r="S460" s="136">
        <v>0</v>
      </c>
      <c r="T460" s="137">
        <f>S460*H460</f>
        <v>0</v>
      </c>
      <c r="AR460" s="138" t="s">
        <v>143</v>
      </c>
      <c r="AT460" s="138" t="s">
        <v>153</v>
      </c>
      <c r="AU460" s="138" t="s">
        <v>87</v>
      </c>
      <c r="AY460" s="18" t="s">
        <v>137</v>
      </c>
      <c r="BE460" s="139">
        <f>IF(N460="základní",J460,0)</f>
        <v>0</v>
      </c>
      <c r="BF460" s="139">
        <f>IF(N460="snížená",J460,0)</f>
        <v>0</v>
      </c>
      <c r="BG460" s="139">
        <f>IF(N460="zákl. přenesená",J460,0)</f>
        <v>0</v>
      </c>
      <c r="BH460" s="139">
        <f>IF(N460="sníž. přenesená",J460,0)</f>
        <v>0</v>
      </c>
      <c r="BI460" s="139">
        <f>IF(N460="nulová",J460,0)</f>
        <v>0</v>
      </c>
      <c r="BJ460" s="18" t="s">
        <v>85</v>
      </c>
      <c r="BK460" s="139">
        <f>ROUND(I460*H460,2)</f>
        <v>0</v>
      </c>
      <c r="BL460" s="18" t="s">
        <v>143</v>
      </c>
      <c r="BM460" s="138" t="s">
        <v>1182</v>
      </c>
    </row>
    <row r="461" spans="2:65" s="1" customFormat="1" ht="11.25">
      <c r="B461" s="33"/>
      <c r="D461" s="140" t="s">
        <v>144</v>
      </c>
      <c r="F461" s="141" t="s">
        <v>1183</v>
      </c>
      <c r="I461" s="142"/>
      <c r="L461" s="33"/>
      <c r="M461" s="143"/>
      <c r="T461" s="54"/>
      <c r="AT461" s="18" t="s">
        <v>144</v>
      </c>
      <c r="AU461" s="18" t="s">
        <v>87</v>
      </c>
    </row>
    <row r="462" spans="2:65" s="1" customFormat="1" ht="11.25">
      <c r="B462" s="33"/>
      <c r="D462" s="183" t="s">
        <v>812</v>
      </c>
      <c r="F462" s="184" t="s">
        <v>1184</v>
      </c>
      <c r="I462" s="142"/>
      <c r="L462" s="33"/>
      <c r="M462" s="143"/>
      <c r="T462" s="54"/>
      <c r="AT462" s="18" t="s">
        <v>812</v>
      </c>
      <c r="AU462" s="18" t="s">
        <v>87</v>
      </c>
    </row>
    <row r="463" spans="2:65" s="1" customFormat="1" ht="39">
      <c r="B463" s="33"/>
      <c r="D463" s="140" t="s">
        <v>145</v>
      </c>
      <c r="F463" s="144" t="s">
        <v>1185</v>
      </c>
      <c r="I463" s="142"/>
      <c r="L463" s="33"/>
      <c r="M463" s="143"/>
      <c r="T463" s="54"/>
      <c r="AT463" s="18" t="s">
        <v>145</v>
      </c>
      <c r="AU463" s="18" t="s">
        <v>87</v>
      </c>
    </row>
    <row r="464" spans="2:65" s="14" customFormat="1" ht="11.25">
      <c r="B464" s="170"/>
      <c r="D464" s="140" t="s">
        <v>278</v>
      </c>
      <c r="E464" s="171" t="s">
        <v>21</v>
      </c>
      <c r="F464" s="172" t="s">
        <v>1074</v>
      </c>
      <c r="H464" s="171" t="s">
        <v>21</v>
      </c>
      <c r="I464" s="173"/>
      <c r="L464" s="170"/>
      <c r="M464" s="174"/>
      <c r="T464" s="175"/>
      <c r="AT464" s="171" t="s">
        <v>278</v>
      </c>
      <c r="AU464" s="171" t="s">
        <v>87</v>
      </c>
      <c r="AV464" s="14" t="s">
        <v>85</v>
      </c>
      <c r="AW464" s="14" t="s">
        <v>38</v>
      </c>
      <c r="AX464" s="14" t="s">
        <v>77</v>
      </c>
      <c r="AY464" s="171" t="s">
        <v>137</v>
      </c>
    </row>
    <row r="465" spans="2:65" s="12" customFormat="1" ht="11.25">
      <c r="B465" s="154"/>
      <c r="D465" s="140" t="s">
        <v>278</v>
      </c>
      <c r="E465" s="155" t="s">
        <v>21</v>
      </c>
      <c r="F465" s="156" t="s">
        <v>1186</v>
      </c>
      <c r="H465" s="157">
        <v>269.83</v>
      </c>
      <c r="I465" s="158"/>
      <c r="L465" s="154"/>
      <c r="M465" s="159"/>
      <c r="T465" s="160"/>
      <c r="AT465" s="155" t="s">
        <v>278</v>
      </c>
      <c r="AU465" s="155" t="s">
        <v>87</v>
      </c>
      <c r="AV465" s="12" t="s">
        <v>87</v>
      </c>
      <c r="AW465" s="12" t="s">
        <v>38</v>
      </c>
      <c r="AX465" s="12" t="s">
        <v>77</v>
      </c>
      <c r="AY465" s="155" t="s">
        <v>137</v>
      </c>
    </row>
    <row r="466" spans="2:65" s="14" customFormat="1" ht="11.25">
      <c r="B466" s="170"/>
      <c r="D466" s="140" t="s">
        <v>278</v>
      </c>
      <c r="E466" s="171" t="s">
        <v>21</v>
      </c>
      <c r="F466" s="172" t="s">
        <v>1077</v>
      </c>
      <c r="H466" s="171" t="s">
        <v>21</v>
      </c>
      <c r="I466" s="173"/>
      <c r="L466" s="170"/>
      <c r="M466" s="174"/>
      <c r="T466" s="175"/>
      <c r="AT466" s="171" t="s">
        <v>278</v>
      </c>
      <c r="AU466" s="171" t="s">
        <v>87</v>
      </c>
      <c r="AV466" s="14" t="s">
        <v>85</v>
      </c>
      <c r="AW466" s="14" t="s">
        <v>38</v>
      </c>
      <c r="AX466" s="14" t="s">
        <v>77</v>
      </c>
      <c r="AY466" s="171" t="s">
        <v>137</v>
      </c>
    </row>
    <row r="467" spans="2:65" s="12" customFormat="1" ht="11.25">
      <c r="B467" s="154"/>
      <c r="D467" s="140" t="s">
        <v>278</v>
      </c>
      <c r="E467" s="155" t="s">
        <v>21</v>
      </c>
      <c r="F467" s="156" t="s">
        <v>1187</v>
      </c>
      <c r="H467" s="157">
        <v>322.57499999999999</v>
      </c>
      <c r="I467" s="158"/>
      <c r="L467" s="154"/>
      <c r="M467" s="159"/>
      <c r="T467" s="160"/>
      <c r="AT467" s="155" t="s">
        <v>278</v>
      </c>
      <c r="AU467" s="155" t="s">
        <v>87</v>
      </c>
      <c r="AV467" s="12" t="s">
        <v>87</v>
      </c>
      <c r="AW467" s="12" t="s">
        <v>38</v>
      </c>
      <c r="AX467" s="12" t="s">
        <v>77</v>
      </c>
      <c r="AY467" s="155" t="s">
        <v>137</v>
      </c>
    </row>
    <row r="468" spans="2:65" s="14" customFormat="1" ht="11.25">
      <c r="B468" s="170"/>
      <c r="D468" s="140" t="s">
        <v>278</v>
      </c>
      <c r="E468" s="171" t="s">
        <v>21</v>
      </c>
      <c r="F468" s="172" t="s">
        <v>1080</v>
      </c>
      <c r="H468" s="171" t="s">
        <v>21</v>
      </c>
      <c r="I468" s="173"/>
      <c r="L468" s="170"/>
      <c r="M468" s="174"/>
      <c r="T468" s="175"/>
      <c r="AT468" s="171" t="s">
        <v>278</v>
      </c>
      <c r="AU468" s="171" t="s">
        <v>87</v>
      </c>
      <c r="AV468" s="14" t="s">
        <v>85</v>
      </c>
      <c r="AW468" s="14" t="s">
        <v>38</v>
      </c>
      <c r="AX468" s="14" t="s">
        <v>77</v>
      </c>
      <c r="AY468" s="171" t="s">
        <v>137</v>
      </c>
    </row>
    <row r="469" spans="2:65" s="12" customFormat="1" ht="11.25">
      <c r="B469" s="154"/>
      <c r="D469" s="140" t="s">
        <v>278</v>
      </c>
      <c r="E469" s="155" t="s">
        <v>21</v>
      </c>
      <c r="F469" s="156" t="s">
        <v>1188</v>
      </c>
      <c r="H469" s="157">
        <v>1.68</v>
      </c>
      <c r="I469" s="158"/>
      <c r="L469" s="154"/>
      <c r="M469" s="159"/>
      <c r="T469" s="160"/>
      <c r="AT469" s="155" t="s">
        <v>278</v>
      </c>
      <c r="AU469" s="155" t="s">
        <v>87</v>
      </c>
      <c r="AV469" s="12" t="s">
        <v>87</v>
      </c>
      <c r="AW469" s="12" t="s">
        <v>38</v>
      </c>
      <c r="AX469" s="12" t="s">
        <v>77</v>
      </c>
      <c r="AY469" s="155" t="s">
        <v>137</v>
      </c>
    </row>
    <row r="470" spans="2:65" s="14" customFormat="1" ht="11.25">
      <c r="B470" s="170"/>
      <c r="D470" s="140" t="s">
        <v>278</v>
      </c>
      <c r="E470" s="171" t="s">
        <v>21</v>
      </c>
      <c r="F470" s="172" t="s">
        <v>1095</v>
      </c>
      <c r="H470" s="171" t="s">
        <v>21</v>
      </c>
      <c r="I470" s="173"/>
      <c r="L470" s="170"/>
      <c r="M470" s="174"/>
      <c r="T470" s="175"/>
      <c r="AT470" s="171" t="s">
        <v>278</v>
      </c>
      <c r="AU470" s="171" t="s">
        <v>87</v>
      </c>
      <c r="AV470" s="14" t="s">
        <v>85</v>
      </c>
      <c r="AW470" s="14" t="s">
        <v>38</v>
      </c>
      <c r="AX470" s="14" t="s">
        <v>77</v>
      </c>
      <c r="AY470" s="171" t="s">
        <v>137</v>
      </c>
    </row>
    <row r="471" spans="2:65" s="12" customFormat="1" ht="11.25">
      <c r="B471" s="154"/>
      <c r="D471" s="140" t="s">
        <v>278</v>
      </c>
      <c r="E471" s="155" t="s">
        <v>21</v>
      </c>
      <c r="F471" s="156" t="s">
        <v>1189</v>
      </c>
      <c r="H471" s="157">
        <v>7.5</v>
      </c>
      <c r="I471" s="158"/>
      <c r="L471" s="154"/>
      <c r="M471" s="159"/>
      <c r="T471" s="160"/>
      <c r="AT471" s="155" t="s">
        <v>278</v>
      </c>
      <c r="AU471" s="155" t="s">
        <v>87</v>
      </c>
      <c r="AV471" s="12" t="s">
        <v>87</v>
      </c>
      <c r="AW471" s="12" t="s">
        <v>38</v>
      </c>
      <c r="AX471" s="12" t="s">
        <v>77</v>
      </c>
      <c r="AY471" s="155" t="s">
        <v>137</v>
      </c>
    </row>
    <row r="472" spans="2:65" s="13" customFormat="1" ht="11.25">
      <c r="B472" s="161"/>
      <c r="D472" s="140" t="s">
        <v>278</v>
      </c>
      <c r="E472" s="162" t="s">
        <v>724</v>
      </c>
      <c r="F472" s="163" t="s">
        <v>280</v>
      </c>
      <c r="H472" s="164">
        <v>601.58500000000004</v>
      </c>
      <c r="I472" s="165"/>
      <c r="L472" s="161"/>
      <c r="M472" s="166"/>
      <c r="T472" s="167"/>
      <c r="AT472" s="162" t="s">
        <v>278</v>
      </c>
      <c r="AU472" s="162" t="s">
        <v>87</v>
      </c>
      <c r="AV472" s="13" t="s">
        <v>143</v>
      </c>
      <c r="AW472" s="13" t="s">
        <v>38</v>
      </c>
      <c r="AX472" s="13" t="s">
        <v>85</v>
      </c>
      <c r="AY472" s="162" t="s">
        <v>137</v>
      </c>
    </row>
    <row r="473" spans="2:65" s="1" customFormat="1" ht="16.5" customHeight="1">
      <c r="B473" s="33"/>
      <c r="C473" s="145" t="s">
        <v>242</v>
      </c>
      <c r="D473" s="145" t="s">
        <v>153</v>
      </c>
      <c r="E473" s="146" t="s">
        <v>1190</v>
      </c>
      <c r="F473" s="147" t="s">
        <v>1191</v>
      </c>
      <c r="G473" s="148" t="s">
        <v>196</v>
      </c>
      <c r="H473" s="149">
        <v>248.089</v>
      </c>
      <c r="I473" s="150"/>
      <c r="J473" s="151">
        <f>ROUND(I473*H473,2)</f>
        <v>0</v>
      </c>
      <c r="K473" s="147" t="s">
        <v>809</v>
      </c>
      <c r="L473" s="33"/>
      <c r="M473" s="152" t="s">
        <v>21</v>
      </c>
      <c r="N473" s="153" t="s">
        <v>48</v>
      </c>
      <c r="P473" s="136">
        <f>O473*H473</f>
        <v>0</v>
      </c>
      <c r="Q473" s="136">
        <v>0</v>
      </c>
      <c r="R473" s="136">
        <f>Q473*H473</f>
        <v>0</v>
      </c>
      <c r="S473" s="136">
        <v>0</v>
      </c>
      <c r="T473" s="137">
        <f>S473*H473</f>
        <v>0</v>
      </c>
      <c r="AR473" s="138" t="s">
        <v>143</v>
      </c>
      <c r="AT473" s="138" t="s">
        <v>153</v>
      </c>
      <c r="AU473" s="138" t="s">
        <v>87</v>
      </c>
      <c r="AY473" s="18" t="s">
        <v>137</v>
      </c>
      <c r="BE473" s="139">
        <f>IF(N473="základní",J473,0)</f>
        <v>0</v>
      </c>
      <c r="BF473" s="139">
        <f>IF(N473="snížená",J473,0)</f>
        <v>0</v>
      </c>
      <c r="BG473" s="139">
        <f>IF(N473="zákl. přenesená",J473,0)</f>
        <v>0</v>
      </c>
      <c r="BH473" s="139">
        <f>IF(N473="sníž. přenesená",J473,0)</f>
        <v>0</v>
      </c>
      <c r="BI473" s="139">
        <f>IF(N473="nulová",J473,0)</f>
        <v>0</v>
      </c>
      <c r="BJ473" s="18" t="s">
        <v>85</v>
      </c>
      <c r="BK473" s="139">
        <f>ROUND(I473*H473,2)</f>
        <v>0</v>
      </c>
      <c r="BL473" s="18" t="s">
        <v>143</v>
      </c>
      <c r="BM473" s="138" t="s">
        <v>1192</v>
      </c>
    </row>
    <row r="474" spans="2:65" s="1" customFormat="1" ht="11.25">
      <c r="B474" s="33"/>
      <c r="D474" s="140" t="s">
        <v>144</v>
      </c>
      <c r="F474" s="141" t="s">
        <v>1193</v>
      </c>
      <c r="I474" s="142"/>
      <c r="L474" s="33"/>
      <c r="M474" s="143"/>
      <c r="T474" s="54"/>
      <c r="AT474" s="18" t="s">
        <v>144</v>
      </c>
      <c r="AU474" s="18" t="s">
        <v>87</v>
      </c>
    </row>
    <row r="475" spans="2:65" s="1" customFormat="1" ht="11.25">
      <c r="B475" s="33"/>
      <c r="D475" s="183" t="s">
        <v>812</v>
      </c>
      <c r="F475" s="184" t="s">
        <v>1194</v>
      </c>
      <c r="I475" s="142"/>
      <c r="L475" s="33"/>
      <c r="M475" s="143"/>
      <c r="T475" s="54"/>
      <c r="AT475" s="18" t="s">
        <v>812</v>
      </c>
      <c r="AU475" s="18" t="s">
        <v>87</v>
      </c>
    </row>
    <row r="476" spans="2:65" s="1" customFormat="1" ht="39">
      <c r="B476" s="33"/>
      <c r="D476" s="140" t="s">
        <v>145</v>
      </c>
      <c r="F476" s="144" t="s">
        <v>1185</v>
      </c>
      <c r="I476" s="142"/>
      <c r="L476" s="33"/>
      <c r="M476" s="143"/>
      <c r="T476" s="54"/>
      <c r="AT476" s="18" t="s">
        <v>145</v>
      </c>
      <c r="AU476" s="18" t="s">
        <v>87</v>
      </c>
    </row>
    <row r="477" spans="2:65" s="14" customFormat="1" ht="11.25">
      <c r="B477" s="170"/>
      <c r="D477" s="140" t="s">
        <v>278</v>
      </c>
      <c r="E477" s="171" t="s">
        <v>21</v>
      </c>
      <c r="F477" s="172" t="s">
        <v>1195</v>
      </c>
      <c r="H477" s="171" t="s">
        <v>21</v>
      </c>
      <c r="I477" s="173"/>
      <c r="L477" s="170"/>
      <c r="M477" s="174"/>
      <c r="T477" s="175"/>
      <c r="AT477" s="171" t="s">
        <v>278</v>
      </c>
      <c r="AU477" s="171" t="s">
        <v>87</v>
      </c>
      <c r="AV477" s="14" t="s">
        <v>85</v>
      </c>
      <c r="AW477" s="14" t="s">
        <v>38</v>
      </c>
      <c r="AX477" s="14" t="s">
        <v>77</v>
      </c>
      <c r="AY477" s="171" t="s">
        <v>137</v>
      </c>
    </row>
    <row r="478" spans="2:65" s="12" customFormat="1" ht="11.25">
      <c r="B478" s="154"/>
      <c r="D478" s="140" t="s">
        <v>278</v>
      </c>
      <c r="E478" s="155" t="s">
        <v>21</v>
      </c>
      <c r="F478" s="156" t="s">
        <v>594</v>
      </c>
      <c r="H478" s="157">
        <v>248.089</v>
      </c>
      <c r="I478" s="158"/>
      <c r="L478" s="154"/>
      <c r="M478" s="159"/>
      <c r="T478" s="160"/>
      <c r="AT478" s="155" t="s">
        <v>278</v>
      </c>
      <c r="AU478" s="155" t="s">
        <v>87</v>
      </c>
      <c r="AV478" s="12" t="s">
        <v>87</v>
      </c>
      <c r="AW478" s="12" t="s">
        <v>38</v>
      </c>
      <c r="AX478" s="12" t="s">
        <v>85</v>
      </c>
      <c r="AY478" s="155" t="s">
        <v>137</v>
      </c>
    </row>
    <row r="479" spans="2:65" s="1" customFormat="1" ht="16.5" customHeight="1">
      <c r="B479" s="33"/>
      <c r="C479" s="145" t="s">
        <v>354</v>
      </c>
      <c r="D479" s="145" t="s">
        <v>153</v>
      </c>
      <c r="E479" s="146" t="s">
        <v>1196</v>
      </c>
      <c r="F479" s="147" t="s">
        <v>1197</v>
      </c>
      <c r="G479" s="148" t="s">
        <v>569</v>
      </c>
      <c r="H479" s="149">
        <v>7.1529999999999996</v>
      </c>
      <c r="I479" s="150"/>
      <c r="J479" s="151">
        <f>ROUND(I479*H479,2)</f>
        <v>0</v>
      </c>
      <c r="K479" s="147" t="s">
        <v>21</v>
      </c>
      <c r="L479" s="33"/>
      <c r="M479" s="152" t="s">
        <v>21</v>
      </c>
      <c r="N479" s="153" t="s">
        <v>48</v>
      </c>
      <c r="P479" s="136">
        <f>O479*H479</f>
        <v>0</v>
      </c>
      <c r="Q479" s="136">
        <v>0</v>
      </c>
      <c r="R479" s="136">
        <f>Q479*H479</f>
        <v>0</v>
      </c>
      <c r="S479" s="136">
        <v>0</v>
      </c>
      <c r="T479" s="137">
        <f>S479*H479</f>
        <v>0</v>
      </c>
      <c r="AR479" s="138" t="s">
        <v>143</v>
      </c>
      <c r="AT479" s="138" t="s">
        <v>153</v>
      </c>
      <c r="AU479" s="138" t="s">
        <v>87</v>
      </c>
      <c r="AY479" s="18" t="s">
        <v>137</v>
      </c>
      <c r="BE479" s="139">
        <f>IF(N479="základní",J479,0)</f>
        <v>0</v>
      </c>
      <c r="BF479" s="139">
        <f>IF(N479="snížená",J479,0)</f>
        <v>0</v>
      </c>
      <c r="BG479" s="139">
        <f>IF(N479="zákl. přenesená",J479,0)</f>
        <v>0</v>
      </c>
      <c r="BH479" s="139">
        <f>IF(N479="sníž. přenesená",J479,0)</f>
        <v>0</v>
      </c>
      <c r="BI479" s="139">
        <f>IF(N479="nulová",J479,0)</f>
        <v>0</v>
      </c>
      <c r="BJ479" s="18" t="s">
        <v>85</v>
      </c>
      <c r="BK479" s="139">
        <f>ROUND(I479*H479,2)</f>
        <v>0</v>
      </c>
      <c r="BL479" s="18" t="s">
        <v>143</v>
      </c>
      <c r="BM479" s="138" t="s">
        <v>1198</v>
      </c>
    </row>
    <row r="480" spans="2:65" s="1" customFormat="1" ht="11.25">
      <c r="B480" s="33"/>
      <c r="D480" s="140" t="s">
        <v>144</v>
      </c>
      <c r="F480" s="141" t="s">
        <v>1199</v>
      </c>
      <c r="I480" s="142"/>
      <c r="L480" s="33"/>
      <c r="M480" s="143"/>
      <c r="T480" s="54"/>
      <c r="AT480" s="18" t="s">
        <v>144</v>
      </c>
      <c r="AU480" s="18" t="s">
        <v>87</v>
      </c>
    </row>
    <row r="481" spans="2:65" s="1" customFormat="1" ht="39">
      <c r="B481" s="33"/>
      <c r="D481" s="140" t="s">
        <v>145</v>
      </c>
      <c r="F481" s="144" t="s">
        <v>1185</v>
      </c>
      <c r="I481" s="142"/>
      <c r="L481" s="33"/>
      <c r="M481" s="143"/>
      <c r="T481" s="54"/>
      <c r="AT481" s="18" t="s">
        <v>145</v>
      </c>
      <c r="AU481" s="18" t="s">
        <v>87</v>
      </c>
    </row>
    <row r="482" spans="2:65" s="14" customFormat="1" ht="11.25">
      <c r="B482" s="170"/>
      <c r="D482" s="140" t="s">
        <v>278</v>
      </c>
      <c r="E482" s="171" t="s">
        <v>21</v>
      </c>
      <c r="F482" s="172" t="s">
        <v>1200</v>
      </c>
      <c r="H482" s="171" t="s">
        <v>21</v>
      </c>
      <c r="I482" s="173"/>
      <c r="L482" s="170"/>
      <c r="M482" s="174"/>
      <c r="T482" s="175"/>
      <c r="AT482" s="171" t="s">
        <v>278</v>
      </c>
      <c r="AU482" s="171" t="s">
        <v>87</v>
      </c>
      <c r="AV482" s="14" t="s">
        <v>85</v>
      </c>
      <c r="AW482" s="14" t="s">
        <v>38</v>
      </c>
      <c r="AX482" s="14" t="s">
        <v>77</v>
      </c>
      <c r="AY482" s="171" t="s">
        <v>137</v>
      </c>
    </row>
    <row r="483" spans="2:65" s="14" customFormat="1" ht="11.25">
      <c r="B483" s="170"/>
      <c r="D483" s="140" t="s">
        <v>278</v>
      </c>
      <c r="E483" s="171" t="s">
        <v>21</v>
      </c>
      <c r="F483" s="172" t="s">
        <v>1201</v>
      </c>
      <c r="H483" s="171" t="s">
        <v>21</v>
      </c>
      <c r="I483" s="173"/>
      <c r="L483" s="170"/>
      <c r="M483" s="174"/>
      <c r="T483" s="175"/>
      <c r="AT483" s="171" t="s">
        <v>278</v>
      </c>
      <c r="AU483" s="171" t="s">
        <v>87</v>
      </c>
      <c r="AV483" s="14" t="s">
        <v>85</v>
      </c>
      <c r="AW483" s="14" t="s">
        <v>38</v>
      </c>
      <c r="AX483" s="14" t="s">
        <v>77</v>
      </c>
      <c r="AY483" s="171" t="s">
        <v>137</v>
      </c>
    </row>
    <row r="484" spans="2:65" s="12" customFormat="1" ht="11.25">
      <c r="B484" s="154"/>
      <c r="D484" s="140" t="s">
        <v>278</v>
      </c>
      <c r="E484" s="155" t="s">
        <v>21</v>
      </c>
      <c r="F484" s="156" t="s">
        <v>1202</v>
      </c>
      <c r="H484" s="157">
        <v>3.4929999999999999</v>
      </c>
      <c r="I484" s="158"/>
      <c r="L484" s="154"/>
      <c r="M484" s="159"/>
      <c r="T484" s="160"/>
      <c r="AT484" s="155" t="s">
        <v>278</v>
      </c>
      <c r="AU484" s="155" t="s">
        <v>87</v>
      </c>
      <c r="AV484" s="12" t="s">
        <v>87</v>
      </c>
      <c r="AW484" s="12" t="s">
        <v>38</v>
      </c>
      <c r="AX484" s="12" t="s">
        <v>77</v>
      </c>
      <c r="AY484" s="155" t="s">
        <v>137</v>
      </c>
    </row>
    <row r="485" spans="2:65" s="14" customFormat="1" ht="11.25">
      <c r="B485" s="170"/>
      <c r="D485" s="140" t="s">
        <v>278</v>
      </c>
      <c r="E485" s="171" t="s">
        <v>21</v>
      </c>
      <c r="F485" s="172" t="s">
        <v>848</v>
      </c>
      <c r="H485" s="171" t="s">
        <v>21</v>
      </c>
      <c r="I485" s="173"/>
      <c r="L485" s="170"/>
      <c r="M485" s="174"/>
      <c r="T485" s="175"/>
      <c r="AT485" s="171" t="s">
        <v>278</v>
      </c>
      <c r="AU485" s="171" t="s">
        <v>87</v>
      </c>
      <c r="AV485" s="14" t="s">
        <v>85</v>
      </c>
      <c r="AW485" s="14" t="s">
        <v>38</v>
      </c>
      <c r="AX485" s="14" t="s">
        <v>77</v>
      </c>
      <c r="AY485" s="171" t="s">
        <v>137</v>
      </c>
    </row>
    <row r="486" spans="2:65" s="12" customFormat="1" ht="11.25">
      <c r="B486" s="154"/>
      <c r="D486" s="140" t="s">
        <v>278</v>
      </c>
      <c r="E486" s="155" t="s">
        <v>21</v>
      </c>
      <c r="F486" s="156" t="s">
        <v>1203</v>
      </c>
      <c r="H486" s="157">
        <v>3.66</v>
      </c>
      <c r="I486" s="158"/>
      <c r="L486" s="154"/>
      <c r="M486" s="159"/>
      <c r="T486" s="160"/>
      <c r="AT486" s="155" t="s">
        <v>278</v>
      </c>
      <c r="AU486" s="155" t="s">
        <v>87</v>
      </c>
      <c r="AV486" s="12" t="s">
        <v>87</v>
      </c>
      <c r="AW486" s="12" t="s">
        <v>38</v>
      </c>
      <c r="AX486" s="12" t="s">
        <v>77</v>
      </c>
      <c r="AY486" s="155" t="s">
        <v>137</v>
      </c>
    </row>
    <row r="487" spans="2:65" s="13" customFormat="1" ht="11.25">
      <c r="B487" s="161"/>
      <c r="D487" s="140" t="s">
        <v>278</v>
      </c>
      <c r="E487" s="162" t="s">
        <v>788</v>
      </c>
      <c r="F487" s="163" t="s">
        <v>280</v>
      </c>
      <c r="H487" s="164">
        <v>7.1529999999999996</v>
      </c>
      <c r="I487" s="165"/>
      <c r="L487" s="161"/>
      <c r="M487" s="166"/>
      <c r="T487" s="167"/>
      <c r="AT487" s="162" t="s">
        <v>278</v>
      </c>
      <c r="AU487" s="162" t="s">
        <v>87</v>
      </c>
      <c r="AV487" s="13" t="s">
        <v>143</v>
      </c>
      <c r="AW487" s="13" t="s">
        <v>38</v>
      </c>
      <c r="AX487" s="13" t="s">
        <v>85</v>
      </c>
      <c r="AY487" s="162" t="s">
        <v>137</v>
      </c>
    </row>
    <row r="488" spans="2:65" s="1" customFormat="1" ht="16.5" customHeight="1">
      <c r="B488" s="33"/>
      <c r="C488" s="145" t="s">
        <v>247</v>
      </c>
      <c r="D488" s="145" t="s">
        <v>153</v>
      </c>
      <c r="E488" s="146" t="s">
        <v>1204</v>
      </c>
      <c r="F488" s="147" t="s">
        <v>1205</v>
      </c>
      <c r="G488" s="148" t="s">
        <v>196</v>
      </c>
      <c r="H488" s="149">
        <v>248.089</v>
      </c>
      <c r="I488" s="150"/>
      <c r="J488" s="151">
        <f>ROUND(I488*H488,2)</f>
        <v>0</v>
      </c>
      <c r="K488" s="147" t="s">
        <v>21</v>
      </c>
      <c r="L488" s="33"/>
      <c r="M488" s="152" t="s">
        <v>21</v>
      </c>
      <c r="N488" s="153" t="s">
        <v>48</v>
      </c>
      <c r="P488" s="136">
        <f>O488*H488</f>
        <v>0</v>
      </c>
      <c r="Q488" s="136">
        <v>0</v>
      </c>
      <c r="R488" s="136">
        <f>Q488*H488</f>
        <v>0</v>
      </c>
      <c r="S488" s="136">
        <v>0</v>
      </c>
      <c r="T488" s="137">
        <f>S488*H488</f>
        <v>0</v>
      </c>
      <c r="AR488" s="138" t="s">
        <v>143</v>
      </c>
      <c r="AT488" s="138" t="s">
        <v>153</v>
      </c>
      <c r="AU488" s="138" t="s">
        <v>87</v>
      </c>
      <c r="AY488" s="18" t="s">
        <v>137</v>
      </c>
      <c r="BE488" s="139">
        <f>IF(N488="základní",J488,0)</f>
        <v>0</v>
      </c>
      <c r="BF488" s="139">
        <f>IF(N488="snížená",J488,0)</f>
        <v>0</v>
      </c>
      <c r="BG488" s="139">
        <f>IF(N488="zákl. přenesená",J488,0)</f>
        <v>0</v>
      </c>
      <c r="BH488" s="139">
        <f>IF(N488="sníž. přenesená",J488,0)</f>
        <v>0</v>
      </c>
      <c r="BI488" s="139">
        <f>IF(N488="nulová",J488,0)</f>
        <v>0</v>
      </c>
      <c r="BJ488" s="18" t="s">
        <v>85</v>
      </c>
      <c r="BK488" s="139">
        <f>ROUND(I488*H488,2)</f>
        <v>0</v>
      </c>
      <c r="BL488" s="18" t="s">
        <v>143</v>
      </c>
      <c r="BM488" s="138" t="s">
        <v>1206</v>
      </c>
    </row>
    <row r="489" spans="2:65" s="1" customFormat="1" ht="11.25">
      <c r="B489" s="33"/>
      <c r="D489" s="140" t="s">
        <v>144</v>
      </c>
      <c r="F489" s="141" t="s">
        <v>1205</v>
      </c>
      <c r="I489" s="142"/>
      <c r="L489" s="33"/>
      <c r="M489" s="143"/>
      <c r="T489" s="54"/>
      <c r="AT489" s="18" t="s">
        <v>144</v>
      </c>
      <c r="AU489" s="18" t="s">
        <v>87</v>
      </c>
    </row>
    <row r="490" spans="2:65" s="12" customFormat="1" ht="11.25">
      <c r="B490" s="154"/>
      <c r="D490" s="140" t="s">
        <v>278</v>
      </c>
      <c r="E490" s="155" t="s">
        <v>565</v>
      </c>
      <c r="F490" s="156" t="s">
        <v>594</v>
      </c>
      <c r="H490" s="157">
        <v>248.089</v>
      </c>
      <c r="I490" s="158"/>
      <c r="L490" s="154"/>
      <c r="M490" s="159"/>
      <c r="T490" s="160"/>
      <c r="AT490" s="155" t="s">
        <v>278</v>
      </c>
      <c r="AU490" s="155" t="s">
        <v>87</v>
      </c>
      <c r="AV490" s="12" t="s">
        <v>87</v>
      </c>
      <c r="AW490" s="12" t="s">
        <v>38</v>
      </c>
      <c r="AX490" s="12" t="s">
        <v>85</v>
      </c>
      <c r="AY490" s="155" t="s">
        <v>137</v>
      </c>
    </row>
    <row r="491" spans="2:65" s="1" customFormat="1" ht="16.5" customHeight="1">
      <c r="B491" s="33"/>
      <c r="C491" s="145" t="s">
        <v>362</v>
      </c>
      <c r="D491" s="145" t="s">
        <v>153</v>
      </c>
      <c r="E491" s="146" t="s">
        <v>1207</v>
      </c>
      <c r="F491" s="147" t="s">
        <v>1208</v>
      </c>
      <c r="G491" s="148" t="s">
        <v>569</v>
      </c>
      <c r="H491" s="149">
        <v>28.952000000000002</v>
      </c>
      <c r="I491" s="150"/>
      <c r="J491" s="151">
        <f>ROUND(I491*H491,2)</f>
        <v>0</v>
      </c>
      <c r="K491" s="147" t="s">
        <v>809</v>
      </c>
      <c r="L491" s="33"/>
      <c r="M491" s="152" t="s">
        <v>21</v>
      </c>
      <c r="N491" s="153" t="s">
        <v>48</v>
      </c>
      <c r="P491" s="136">
        <f>O491*H491</f>
        <v>0</v>
      </c>
      <c r="Q491" s="136">
        <v>0</v>
      </c>
      <c r="R491" s="136">
        <f>Q491*H491</f>
        <v>0</v>
      </c>
      <c r="S491" s="136">
        <v>0</v>
      </c>
      <c r="T491" s="137">
        <f>S491*H491</f>
        <v>0</v>
      </c>
      <c r="AR491" s="138" t="s">
        <v>143</v>
      </c>
      <c r="AT491" s="138" t="s">
        <v>153</v>
      </c>
      <c r="AU491" s="138" t="s">
        <v>87</v>
      </c>
      <c r="AY491" s="18" t="s">
        <v>137</v>
      </c>
      <c r="BE491" s="139">
        <f>IF(N491="základní",J491,0)</f>
        <v>0</v>
      </c>
      <c r="BF491" s="139">
        <f>IF(N491="snížená",J491,0)</f>
        <v>0</v>
      </c>
      <c r="BG491" s="139">
        <f>IF(N491="zákl. přenesená",J491,0)</f>
        <v>0</v>
      </c>
      <c r="BH491" s="139">
        <f>IF(N491="sníž. přenesená",J491,0)</f>
        <v>0</v>
      </c>
      <c r="BI491" s="139">
        <f>IF(N491="nulová",J491,0)</f>
        <v>0</v>
      </c>
      <c r="BJ491" s="18" t="s">
        <v>85</v>
      </c>
      <c r="BK491" s="139">
        <f>ROUND(I491*H491,2)</f>
        <v>0</v>
      </c>
      <c r="BL491" s="18" t="s">
        <v>143</v>
      </c>
      <c r="BM491" s="138" t="s">
        <v>1209</v>
      </c>
    </row>
    <row r="492" spans="2:65" s="1" customFormat="1" ht="11.25">
      <c r="B492" s="33"/>
      <c r="D492" s="140" t="s">
        <v>144</v>
      </c>
      <c r="F492" s="141" t="s">
        <v>1210</v>
      </c>
      <c r="I492" s="142"/>
      <c r="L492" s="33"/>
      <c r="M492" s="143"/>
      <c r="T492" s="54"/>
      <c r="AT492" s="18" t="s">
        <v>144</v>
      </c>
      <c r="AU492" s="18" t="s">
        <v>87</v>
      </c>
    </row>
    <row r="493" spans="2:65" s="1" customFormat="1" ht="11.25">
      <c r="B493" s="33"/>
      <c r="D493" s="183" t="s">
        <v>812</v>
      </c>
      <c r="F493" s="184" t="s">
        <v>1211</v>
      </c>
      <c r="I493" s="142"/>
      <c r="L493" s="33"/>
      <c r="M493" s="143"/>
      <c r="T493" s="54"/>
      <c r="AT493" s="18" t="s">
        <v>812</v>
      </c>
      <c r="AU493" s="18" t="s">
        <v>87</v>
      </c>
    </row>
    <row r="494" spans="2:65" s="1" customFormat="1" ht="39">
      <c r="B494" s="33"/>
      <c r="D494" s="140" t="s">
        <v>145</v>
      </c>
      <c r="F494" s="144" t="s">
        <v>1185</v>
      </c>
      <c r="I494" s="142"/>
      <c r="L494" s="33"/>
      <c r="M494" s="143"/>
      <c r="T494" s="54"/>
      <c r="AT494" s="18" t="s">
        <v>145</v>
      </c>
      <c r="AU494" s="18" t="s">
        <v>87</v>
      </c>
    </row>
    <row r="495" spans="2:65" s="14" customFormat="1" ht="11.25">
      <c r="B495" s="170"/>
      <c r="D495" s="140" t="s">
        <v>278</v>
      </c>
      <c r="E495" s="171" t="s">
        <v>21</v>
      </c>
      <c r="F495" s="172" t="s">
        <v>1074</v>
      </c>
      <c r="H495" s="171" t="s">
        <v>21</v>
      </c>
      <c r="I495" s="173"/>
      <c r="L495" s="170"/>
      <c r="M495" s="174"/>
      <c r="T495" s="175"/>
      <c r="AT495" s="171" t="s">
        <v>278</v>
      </c>
      <c r="AU495" s="171" t="s">
        <v>87</v>
      </c>
      <c r="AV495" s="14" t="s">
        <v>85</v>
      </c>
      <c r="AW495" s="14" t="s">
        <v>38</v>
      </c>
      <c r="AX495" s="14" t="s">
        <v>77</v>
      </c>
      <c r="AY495" s="171" t="s">
        <v>137</v>
      </c>
    </row>
    <row r="496" spans="2:65" s="12" customFormat="1" ht="11.25">
      <c r="B496" s="154"/>
      <c r="D496" s="140" t="s">
        <v>278</v>
      </c>
      <c r="E496" s="155" t="s">
        <v>21</v>
      </c>
      <c r="F496" s="156" t="s">
        <v>1212</v>
      </c>
      <c r="H496" s="157">
        <v>13.202999999999999</v>
      </c>
      <c r="I496" s="158"/>
      <c r="L496" s="154"/>
      <c r="M496" s="159"/>
      <c r="T496" s="160"/>
      <c r="AT496" s="155" t="s">
        <v>278</v>
      </c>
      <c r="AU496" s="155" t="s">
        <v>87</v>
      </c>
      <c r="AV496" s="12" t="s">
        <v>87</v>
      </c>
      <c r="AW496" s="12" t="s">
        <v>38</v>
      </c>
      <c r="AX496" s="12" t="s">
        <v>77</v>
      </c>
      <c r="AY496" s="155" t="s">
        <v>137</v>
      </c>
    </row>
    <row r="497" spans="2:65" s="14" customFormat="1" ht="11.25">
      <c r="B497" s="170"/>
      <c r="D497" s="140" t="s">
        <v>278</v>
      </c>
      <c r="E497" s="171" t="s">
        <v>21</v>
      </c>
      <c r="F497" s="172" t="s">
        <v>1077</v>
      </c>
      <c r="H497" s="171" t="s">
        <v>21</v>
      </c>
      <c r="I497" s="173"/>
      <c r="L497" s="170"/>
      <c r="M497" s="174"/>
      <c r="T497" s="175"/>
      <c r="AT497" s="171" t="s">
        <v>278</v>
      </c>
      <c r="AU497" s="171" t="s">
        <v>87</v>
      </c>
      <c r="AV497" s="14" t="s">
        <v>85</v>
      </c>
      <c r="AW497" s="14" t="s">
        <v>38</v>
      </c>
      <c r="AX497" s="14" t="s">
        <v>77</v>
      </c>
      <c r="AY497" s="171" t="s">
        <v>137</v>
      </c>
    </row>
    <row r="498" spans="2:65" s="12" customFormat="1" ht="11.25">
      <c r="B498" s="154"/>
      <c r="D498" s="140" t="s">
        <v>278</v>
      </c>
      <c r="E498" s="155" t="s">
        <v>21</v>
      </c>
      <c r="F498" s="156" t="s">
        <v>1213</v>
      </c>
      <c r="H498" s="157">
        <v>15.749000000000001</v>
      </c>
      <c r="I498" s="158"/>
      <c r="L498" s="154"/>
      <c r="M498" s="159"/>
      <c r="T498" s="160"/>
      <c r="AT498" s="155" t="s">
        <v>278</v>
      </c>
      <c r="AU498" s="155" t="s">
        <v>87</v>
      </c>
      <c r="AV498" s="12" t="s">
        <v>87</v>
      </c>
      <c r="AW498" s="12" t="s">
        <v>38</v>
      </c>
      <c r="AX498" s="12" t="s">
        <v>77</v>
      </c>
      <c r="AY498" s="155" t="s">
        <v>137</v>
      </c>
    </row>
    <row r="499" spans="2:65" s="13" customFormat="1" ht="11.25">
      <c r="B499" s="161"/>
      <c r="D499" s="140" t="s">
        <v>278</v>
      </c>
      <c r="E499" s="162" t="s">
        <v>727</v>
      </c>
      <c r="F499" s="163" t="s">
        <v>280</v>
      </c>
      <c r="H499" s="164">
        <v>28.952000000000002</v>
      </c>
      <c r="I499" s="165"/>
      <c r="L499" s="161"/>
      <c r="M499" s="166"/>
      <c r="T499" s="167"/>
      <c r="AT499" s="162" t="s">
        <v>278</v>
      </c>
      <c r="AU499" s="162" t="s">
        <v>87</v>
      </c>
      <c r="AV499" s="13" t="s">
        <v>143</v>
      </c>
      <c r="AW499" s="13" t="s">
        <v>38</v>
      </c>
      <c r="AX499" s="13" t="s">
        <v>85</v>
      </c>
      <c r="AY499" s="162" t="s">
        <v>137</v>
      </c>
    </row>
    <row r="500" spans="2:65" s="1" customFormat="1" ht="16.5" customHeight="1">
      <c r="B500" s="33"/>
      <c r="C500" s="145" t="s">
        <v>251</v>
      </c>
      <c r="D500" s="145" t="s">
        <v>153</v>
      </c>
      <c r="E500" s="146" t="s">
        <v>1214</v>
      </c>
      <c r="F500" s="147" t="s">
        <v>1215</v>
      </c>
      <c r="G500" s="148" t="s">
        <v>569</v>
      </c>
      <c r="H500" s="149">
        <v>154.82499999999999</v>
      </c>
      <c r="I500" s="150"/>
      <c r="J500" s="151">
        <f>ROUND(I500*H500,2)</f>
        <v>0</v>
      </c>
      <c r="K500" s="147" t="s">
        <v>809</v>
      </c>
      <c r="L500" s="33"/>
      <c r="M500" s="152" t="s">
        <v>21</v>
      </c>
      <c r="N500" s="153" t="s">
        <v>48</v>
      </c>
      <c r="P500" s="136">
        <f>O500*H500</f>
        <v>0</v>
      </c>
      <c r="Q500" s="136">
        <v>1.89</v>
      </c>
      <c r="R500" s="136">
        <f>Q500*H500</f>
        <v>292.61924999999997</v>
      </c>
      <c r="S500" s="136">
        <v>0</v>
      </c>
      <c r="T500" s="137">
        <f>S500*H500</f>
        <v>0</v>
      </c>
      <c r="AR500" s="138" t="s">
        <v>143</v>
      </c>
      <c r="AT500" s="138" t="s">
        <v>153</v>
      </c>
      <c r="AU500" s="138" t="s">
        <v>87</v>
      </c>
      <c r="AY500" s="18" t="s">
        <v>137</v>
      </c>
      <c r="BE500" s="139">
        <f>IF(N500="základní",J500,0)</f>
        <v>0</v>
      </c>
      <c r="BF500" s="139">
        <f>IF(N500="snížená",J500,0)</f>
        <v>0</v>
      </c>
      <c r="BG500" s="139">
        <f>IF(N500="zákl. přenesená",J500,0)</f>
        <v>0</v>
      </c>
      <c r="BH500" s="139">
        <f>IF(N500="sníž. přenesená",J500,0)</f>
        <v>0</v>
      </c>
      <c r="BI500" s="139">
        <f>IF(N500="nulová",J500,0)</f>
        <v>0</v>
      </c>
      <c r="BJ500" s="18" t="s">
        <v>85</v>
      </c>
      <c r="BK500" s="139">
        <f>ROUND(I500*H500,2)</f>
        <v>0</v>
      </c>
      <c r="BL500" s="18" t="s">
        <v>143</v>
      </c>
      <c r="BM500" s="138" t="s">
        <v>1216</v>
      </c>
    </row>
    <row r="501" spans="2:65" s="1" customFormat="1" ht="11.25">
      <c r="B501" s="33"/>
      <c r="D501" s="140" t="s">
        <v>144</v>
      </c>
      <c r="F501" s="141" t="s">
        <v>1217</v>
      </c>
      <c r="I501" s="142"/>
      <c r="L501" s="33"/>
      <c r="M501" s="143"/>
      <c r="T501" s="54"/>
      <c r="AT501" s="18" t="s">
        <v>144</v>
      </c>
      <c r="AU501" s="18" t="s">
        <v>87</v>
      </c>
    </row>
    <row r="502" spans="2:65" s="1" customFormat="1" ht="11.25">
      <c r="B502" s="33"/>
      <c r="D502" s="183" t="s">
        <v>812</v>
      </c>
      <c r="F502" s="184" t="s">
        <v>1218</v>
      </c>
      <c r="I502" s="142"/>
      <c r="L502" s="33"/>
      <c r="M502" s="143"/>
      <c r="T502" s="54"/>
      <c r="AT502" s="18" t="s">
        <v>812</v>
      </c>
      <c r="AU502" s="18" t="s">
        <v>87</v>
      </c>
    </row>
    <row r="503" spans="2:65" s="14" customFormat="1" ht="11.25">
      <c r="B503" s="170"/>
      <c r="D503" s="140" t="s">
        <v>278</v>
      </c>
      <c r="E503" s="171" t="s">
        <v>21</v>
      </c>
      <c r="F503" s="172" t="s">
        <v>1219</v>
      </c>
      <c r="H503" s="171" t="s">
        <v>21</v>
      </c>
      <c r="I503" s="173"/>
      <c r="L503" s="170"/>
      <c r="M503" s="174"/>
      <c r="T503" s="175"/>
      <c r="AT503" s="171" t="s">
        <v>278</v>
      </c>
      <c r="AU503" s="171" t="s">
        <v>87</v>
      </c>
      <c r="AV503" s="14" t="s">
        <v>85</v>
      </c>
      <c r="AW503" s="14" t="s">
        <v>38</v>
      </c>
      <c r="AX503" s="14" t="s">
        <v>77</v>
      </c>
      <c r="AY503" s="171" t="s">
        <v>137</v>
      </c>
    </row>
    <row r="504" spans="2:65" s="12" customFormat="1" ht="11.25">
      <c r="B504" s="154"/>
      <c r="D504" s="140" t="s">
        <v>278</v>
      </c>
      <c r="E504" s="155" t="s">
        <v>21</v>
      </c>
      <c r="F504" s="156" t="s">
        <v>1220</v>
      </c>
      <c r="H504" s="157">
        <v>137.995</v>
      </c>
      <c r="I504" s="158"/>
      <c r="L504" s="154"/>
      <c r="M504" s="159"/>
      <c r="T504" s="160"/>
      <c r="AT504" s="155" t="s">
        <v>278</v>
      </c>
      <c r="AU504" s="155" t="s">
        <v>87</v>
      </c>
      <c r="AV504" s="12" t="s">
        <v>87</v>
      </c>
      <c r="AW504" s="12" t="s">
        <v>38</v>
      </c>
      <c r="AX504" s="12" t="s">
        <v>77</v>
      </c>
      <c r="AY504" s="155" t="s">
        <v>137</v>
      </c>
    </row>
    <row r="505" spans="2:65" s="12" customFormat="1" ht="11.25">
      <c r="B505" s="154"/>
      <c r="D505" s="140" t="s">
        <v>278</v>
      </c>
      <c r="E505" s="155" t="s">
        <v>21</v>
      </c>
      <c r="F505" s="156" t="s">
        <v>1221</v>
      </c>
      <c r="H505" s="157">
        <v>16.829999999999998</v>
      </c>
      <c r="I505" s="158"/>
      <c r="L505" s="154"/>
      <c r="M505" s="159"/>
      <c r="T505" s="160"/>
      <c r="AT505" s="155" t="s">
        <v>278</v>
      </c>
      <c r="AU505" s="155" t="s">
        <v>87</v>
      </c>
      <c r="AV505" s="12" t="s">
        <v>87</v>
      </c>
      <c r="AW505" s="12" t="s">
        <v>38</v>
      </c>
      <c r="AX505" s="12" t="s">
        <v>77</v>
      </c>
      <c r="AY505" s="155" t="s">
        <v>137</v>
      </c>
    </row>
    <row r="506" spans="2:65" s="13" customFormat="1" ht="11.25">
      <c r="B506" s="161"/>
      <c r="D506" s="140" t="s">
        <v>278</v>
      </c>
      <c r="E506" s="162" t="s">
        <v>21</v>
      </c>
      <c r="F506" s="163" t="s">
        <v>280</v>
      </c>
      <c r="H506" s="164">
        <v>154.82499999999999</v>
      </c>
      <c r="I506" s="165"/>
      <c r="L506" s="161"/>
      <c r="M506" s="166"/>
      <c r="T506" s="167"/>
      <c r="AT506" s="162" t="s">
        <v>278</v>
      </c>
      <c r="AU506" s="162" t="s">
        <v>87</v>
      </c>
      <c r="AV506" s="13" t="s">
        <v>143</v>
      </c>
      <c r="AW506" s="13" t="s">
        <v>38</v>
      </c>
      <c r="AX506" s="13" t="s">
        <v>85</v>
      </c>
      <c r="AY506" s="162" t="s">
        <v>137</v>
      </c>
    </row>
    <row r="507" spans="2:65" s="1" customFormat="1" ht="16.5" customHeight="1">
      <c r="B507" s="33"/>
      <c r="C507" s="145" t="s">
        <v>368</v>
      </c>
      <c r="D507" s="145" t="s">
        <v>153</v>
      </c>
      <c r="E507" s="146" t="s">
        <v>1222</v>
      </c>
      <c r="F507" s="147" t="s">
        <v>1223</v>
      </c>
      <c r="G507" s="148" t="s">
        <v>196</v>
      </c>
      <c r="H507" s="149">
        <v>248.089</v>
      </c>
      <c r="I507" s="150"/>
      <c r="J507" s="151">
        <f>ROUND(I507*H507,2)</f>
        <v>0</v>
      </c>
      <c r="K507" s="147" t="s">
        <v>809</v>
      </c>
      <c r="L507" s="33"/>
      <c r="M507" s="152" t="s">
        <v>21</v>
      </c>
      <c r="N507" s="153" t="s">
        <v>48</v>
      </c>
      <c r="P507" s="136">
        <f>O507*H507</f>
        <v>0</v>
      </c>
      <c r="Q507" s="136">
        <v>0.93779000000000001</v>
      </c>
      <c r="R507" s="136">
        <f>Q507*H507</f>
        <v>232.65538330999999</v>
      </c>
      <c r="S507" s="136">
        <v>0</v>
      </c>
      <c r="T507" s="137">
        <f>S507*H507</f>
        <v>0</v>
      </c>
      <c r="AR507" s="138" t="s">
        <v>143</v>
      </c>
      <c r="AT507" s="138" t="s">
        <v>153</v>
      </c>
      <c r="AU507" s="138" t="s">
        <v>87</v>
      </c>
      <c r="AY507" s="18" t="s">
        <v>137</v>
      </c>
      <c r="BE507" s="139">
        <f>IF(N507="základní",J507,0)</f>
        <v>0</v>
      </c>
      <c r="BF507" s="139">
        <f>IF(N507="snížená",J507,0)</f>
        <v>0</v>
      </c>
      <c r="BG507" s="139">
        <f>IF(N507="zákl. přenesená",J507,0)</f>
        <v>0</v>
      </c>
      <c r="BH507" s="139">
        <f>IF(N507="sníž. přenesená",J507,0)</f>
        <v>0</v>
      </c>
      <c r="BI507" s="139">
        <f>IF(N507="nulová",J507,0)</f>
        <v>0</v>
      </c>
      <c r="BJ507" s="18" t="s">
        <v>85</v>
      </c>
      <c r="BK507" s="139">
        <f>ROUND(I507*H507,2)</f>
        <v>0</v>
      </c>
      <c r="BL507" s="18" t="s">
        <v>143</v>
      </c>
      <c r="BM507" s="138" t="s">
        <v>1224</v>
      </c>
    </row>
    <row r="508" spans="2:65" s="1" customFormat="1" ht="11.25">
      <c r="B508" s="33"/>
      <c r="D508" s="140" t="s">
        <v>144</v>
      </c>
      <c r="F508" s="141" t="s">
        <v>1225</v>
      </c>
      <c r="I508" s="142"/>
      <c r="L508" s="33"/>
      <c r="M508" s="143"/>
      <c r="T508" s="54"/>
      <c r="AT508" s="18" t="s">
        <v>144</v>
      </c>
      <c r="AU508" s="18" t="s">
        <v>87</v>
      </c>
    </row>
    <row r="509" spans="2:65" s="1" customFormat="1" ht="11.25">
      <c r="B509" s="33"/>
      <c r="D509" s="183" t="s">
        <v>812</v>
      </c>
      <c r="F509" s="184" t="s">
        <v>1226</v>
      </c>
      <c r="I509" s="142"/>
      <c r="L509" s="33"/>
      <c r="M509" s="143"/>
      <c r="T509" s="54"/>
      <c r="AT509" s="18" t="s">
        <v>812</v>
      </c>
      <c r="AU509" s="18" t="s">
        <v>87</v>
      </c>
    </row>
    <row r="510" spans="2:65" s="14" customFormat="1" ht="11.25">
      <c r="B510" s="170"/>
      <c r="D510" s="140" t="s">
        <v>278</v>
      </c>
      <c r="E510" s="171" t="s">
        <v>21</v>
      </c>
      <c r="F510" s="172" t="s">
        <v>1227</v>
      </c>
      <c r="H510" s="171" t="s">
        <v>21</v>
      </c>
      <c r="I510" s="173"/>
      <c r="L510" s="170"/>
      <c r="M510" s="174"/>
      <c r="T510" s="175"/>
      <c r="AT510" s="171" t="s">
        <v>278</v>
      </c>
      <c r="AU510" s="171" t="s">
        <v>87</v>
      </c>
      <c r="AV510" s="14" t="s">
        <v>85</v>
      </c>
      <c r="AW510" s="14" t="s">
        <v>38</v>
      </c>
      <c r="AX510" s="14" t="s">
        <v>77</v>
      </c>
      <c r="AY510" s="171" t="s">
        <v>137</v>
      </c>
    </row>
    <row r="511" spans="2:65" s="14" customFormat="1" ht="11.25">
      <c r="B511" s="170"/>
      <c r="D511" s="140" t="s">
        <v>278</v>
      </c>
      <c r="E511" s="171" t="s">
        <v>21</v>
      </c>
      <c r="F511" s="172" t="s">
        <v>848</v>
      </c>
      <c r="H511" s="171" t="s">
        <v>21</v>
      </c>
      <c r="I511" s="173"/>
      <c r="L511" s="170"/>
      <c r="M511" s="174"/>
      <c r="T511" s="175"/>
      <c r="AT511" s="171" t="s">
        <v>278</v>
      </c>
      <c r="AU511" s="171" t="s">
        <v>87</v>
      </c>
      <c r="AV511" s="14" t="s">
        <v>85</v>
      </c>
      <c r="AW511" s="14" t="s">
        <v>38</v>
      </c>
      <c r="AX511" s="14" t="s">
        <v>77</v>
      </c>
      <c r="AY511" s="171" t="s">
        <v>137</v>
      </c>
    </row>
    <row r="512" spans="2:65" s="12" customFormat="1" ht="11.25">
      <c r="B512" s="154"/>
      <c r="D512" s="140" t="s">
        <v>278</v>
      </c>
      <c r="E512" s="155" t="s">
        <v>21</v>
      </c>
      <c r="F512" s="156" t="s">
        <v>1228</v>
      </c>
      <c r="H512" s="157">
        <v>89.203999999999994</v>
      </c>
      <c r="I512" s="158"/>
      <c r="L512" s="154"/>
      <c r="M512" s="159"/>
      <c r="T512" s="160"/>
      <c r="AT512" s="155" t="s">
        <v>278</v>
      </c>
      <c r="AU512" s="155" t="s">
        <v>87</v>
      </c>
      <c r="AV512" s="12" t="s">
        <v>87</v>
      </c>
      <c r="AW512" s="12" t="s">
        <v>38</v>
      </c>
      <c r="AX512" s="12" t="s">
        <v>77</v>
      </c>
      <c r="AY512" s="155" t="s">
        <v>137</v>
      </c>
    </row>
    <row r="513" spans="2:65" s="12" customFormat="1" ht="11.25">
      <c r="B513" s="154"/>
      <c r="D513" s="140" t="s">
        <v>278</v>
      </c>
      <c r="E513" s="155" t="s">
        <v>21</v>
      </c>
      <c r="F513" s="156" t="s">
        <v>1229</v>
      </c>
      <c r="H513" s="157">
        <v>137.5</v>
      </c>
      <c r="I513" s="158"/>
      <c r="L513" s="154"/>
      <c r="M513" s="159"/>
      <c r="T513" s="160"/>
      <c r="AT513" s="155" t="s">
        <v>278</v>
      </c>
      <c r="AU513" s="155" t="s">
        <v>87</v>
      </c>
      <c r="AV513" s="12" t="s">
        <v>87</v>
      </c>
      <c r="AW513" s="12" t="s">
        <v>38</v>
      </c>
      <c r="AX513" s="12" t="s">
        <v>77</v>
      </c>
      <c r="AY513" s="155" t="s">
        <v>137</v>
      </c>
    </row>
    <row r="514" spans="2:65" s="14" customFormat="1" ht="11.25">
      <c r="B514" s="170"/>
      <c r="D514" s="140" t="s">
        <v>278</v>
      </c>
      <c r="E514" s="171" t="s">
        <v>21</v>
      </c>
      <c r="F514" s="172" t="s">
        <v>1201</v>
      </c>
      <c r="H514" s="171" t="s">
        <v>21</v>
      </c>
      <c r="I514" s="173"/>
      <c r="L514" s="170"/>
      <c r="M514" s="174"/>
      <c r="T514" s="175"/>
      <c r="AT514" s="171" t="s">
        <v>278</v>
      </c>
      <c r="AU514" s="171" t="s">
        <v>87</v>
      </c>
      <c r="AV514" s="14" t="s">
        <v>85</v>
      </c>
      <c r="AW514" s="14" t="s">
        <v>38</v>
      </c>
      <c r="AX514" s="14" t="s">
        <v>77</v>
      </c>
      <c r="AY514" s="171" t="s">
        <v>137</v>
      </c>
    </row>
    <row r="515" spans="2:65" s="12" customFormat="1" ht="11.25">
      <c r="B515" s="154"/>
      <c r="D515" s="140" t="s">
        <v>278</v>
      </c>
      <c r="E515" s="155" t="s">
        <v>21</v>
      </c>
      <c r="F515" s="156" t="s">
        <v>1230</v>
      </c>
      <c r="H515" s="157">
        <v>21.385000000000002</v>
      </c>
      <c r="I515" s="158"/>
      <c r="L515" s="154"/>
      <c r="M515" s="159"/>
      <c r="T515" s="160"/>
      <c r="AT515" s="155" t="s">
        <v>278</v>
      </c>
      <c r="AU515" s="155" t="s">
        <v>87</v>
      </c>
      <c r="AV515" s="12" t="s">
        <v>87</v>
      </c>
      <c r="AW515" s="12" t="s">
        <v>38</v>
      </c>
      <c r="AX515" s="12" t="s">
        <v>77</v>
      </c>
      <c r="AY515" s="155" t="s">
        <v>137</v>
      </c>
    </row>
    <row r="516" spans="2:65" s="13" customFormat="1" ht="11.25">
      <c r="B516" s="161"/>
      <c r="D516" s="140" t="s">
        <v>278</v>
      </c>
      <c r="E516" s="162" t="s">
        <v>594</v>
      </c>
      <c r="F516" s="163" t="s">
        <v>280</v>
      </c>
      <c r="H516" s="164">
        <v>248.089</v>
      </c>
      <c r="I516" s="165"/>
      <c r="L516" s="161"/>
      <c r="M516" s="166"/>
      <c r="T516" s="167"/>
      <c r="AT516" s="162" t="s">
        <v>278</v>
      </c>
      <c r="AU516" s="162" t="s">
        <v>87</v>
      </c>
      <c r="AV516" s="13" t="s">
        <v>143</v>
      </c>
      <c r="AW516" s="13" t="s">
        <v>38</v>
      </c>
      <c r="AX516" s="13" t="s">
        <v>85</v>
      </c>
      <c r="AY516" s="162" t="s">
        <v>137</v>
      </c>
    </row>
    <row r="517" spans="2:65" s="11" customFormat="1" ht="22.9" customHeight="1">
      <c r="B517" s="116"/>
      <c r="D517" s="117" t="s">
        <v>76</v>
      </c>
      <c r="E517" s="168" t="s">
        <v>157</v>
      </c>
      <c r="F517" s="168" t="s">
        <v>1231</v>
      </c>
      <c r="I517" s="119"/>
      <c r="J517" s="169">
        <f>BK517</f>
        <v>0</v>
      </c>
      <c r="L517" s="116"/>
      <c r="M517" s="121"/>
      <c r="P517" s="122">
        <f>SUM(P518:P604)</f>
        <v>0</v>
      </c>
      <c r="R517" s="122">
        <f>SUM(R518:R604)</f>
        <v>210.78857523999997</v>
      </c>
      <c r="T517" s="123">
        <f>SUM(T518:T604)</f>
        <v>0</v>
      </c>
      <c r="AR517" s="117" t="s">
        <v>85</v>
      </c>
      <c r="AT517" s="124" t="s">
        <v>76</v>
      </c>
      <c r="AU517" s="124" t="s">
        <v>85</v>
      </c>
      <c r="AY517" s="117" t="s">
        <v>137</v>
      </c>
      <c r="BK517" s="125">
        <f>SUM(BK518:BK604)</f>
        <v>0</v>
      </c>
    </row>
    <row r="518" spans="2:65" s="1" customFormat="1" ht="16.5" customHeight="1">
      <c r="B518" s="33"/>
      <c r="C518" s="145" t="s">
        <v>256</v>
      </c>
      <c r="D518" s="145" t="s">
        <v>153</v>
      </c>
      <c r="E518" s="146" t="s">
        <v>1232</v>
      </c>
      <c r="F518" s="147" t="s">
        <v>1233</v>
      </c>
      <c r="G518" s="148" t="s">
        <v>196</v>
      </c>
      <c r="H518" s="149">
        <v>4106.62</v>
      </c>
      <c r="I518" s="150"/>
      <c r="J518" s="151">
        <f>ROUND(I518*H518,2)</f>
        <v>0</v>
      </c>
      <c r="K518" s="147" t="s">
        <v>21</v>
      </c>
      <c r="L518" s="33"/>
      <c r="M518" s="152" t="s">
        <v>21</v>
      </c>
      <c r="N518" s="153" t="s">
        <v>48</v>
      </c>
      <c r="P518" s="136">
        <f>O518*H518</f>
        <v>0</v>
      </c>
      <c r="Q518" s="136">
        <v>0</v>
      </c>
      <c r="R518" s="136">
        <f>Q518*H518</f>
        <v>0</v>
      </c>
      <c r="S518" s="136">
        <v>0</v>
      </c>
      <c r="T518" s="137">
        <f>S518*H518</f>
        <v>0</v>
      </c>
      <c r="AR518" s="138" t="s">
        <v>143</v>
      </c>
      <c r="AT518" s="138" t="s">
        <v>153</v>
      </c>
      <c r="AU518" s="138" t="s">
        <v>87</v>
      </c>
      <c r="AY518" s="18" t="s">
        <v>137</v>
      </c>
      <c r="BE518" s="139">
        <f>IF(N518="základní",J518,0)</f>
        <v>0</v>
      </c>
      <c r="BF518" s="139">
        <f>IF(N518="snížená",J518,0)</f>
        <v>0</v>
      </c>
      <c r="BG518" s="139">
        <f>IF(N518="zákl. přenesená",J518,0)</f>
        <v>0</v>
      </c>
      <c r="BH518" s="139">
        <f>IF(N518="sníž. přenesená",J518,0)</f>
        <v>0</v>
      </c>
      <c r="BI518" s="139">
        <f>IF(N518="nulová",J518,0)</f>
        <v>0</v>
      </c>
      <c r="BJ518" s="18" t="s">
        <v>85</v>
      </c>
      <c r="BK518" s="139">
        <f>ROUND(I518*H518,2)</f>
        <v>0</v>
      </c>
      <c r="BL518" s="18" t="s">
        <v>143</v>
      </c>
      <c r="BM518" s="138" t="s">
        <v>1234</v>
      </c>
    </row>
    <row r="519" spans="2:65" s="1" customFormat="1" ht="11.25">
      <c r="B519" s="33"/>
      <c r="D519" s="140" t="s">
        <v>144</v>
      </c>
      <c r="F519" s="141" t="s">
        <v>1235</v>
      </c>
      <c r="I519" s="142"/>
      <c r="L519" s="33"/>
      <c r="M519" s="143"/>
      <c r="T519" s="54"/>
      <c r="AT519" s="18" t="s">
        <v>144</v>
      </c>
      <c r="AU519" s="18" t="s">
        <v>87</v>
      </c>
    </row>
    <row r="520" spans="2:65" s="1" customFormat="1" ht="19.5">
      <c r="B520" s="33"/>
      <c r="D520" s="140" t="s">
        <v>145</v>
      </c>
      <c r="F520" s="144" t="s">
        <v>1236</v>
      </c>
      <c r="I520" s="142"/>
      <c r="L520" s="33"/>
      <c r="M520" s="143"/>
      <c r="T520" s="54"/>
      <c r="AT520" s="18" t="s">
        <v>145</v>
      </c>
      <c r="AU520" s="18" t="s">
        <v>87</v>
      </c>
    </row>
    <row r="521" spans="2:65" s="14" customFormat="1" ht="11.25">
      <c r="B521" s="170"/>
      <c r="D521" s="140" t="s">
        <v>278</v>
      </c>
      <c r="E521" s="171" t="s">
        <v>21</v>
      </c>
      <c r="F521" s="172" t="s">
        <v>1237</v>
      </c>
      <c r="H521" s="171" t="s">
        <v>21</v>
      </c>
      <c r="I521" s="173"/>
      <c r="L521" s="170"/>
      <c r="M521" s="174"/>
      <c r="T521" s="175"/>
      <c r="AT521" s="171" t="s">
        <v>278</v>
      </c>
      <c r="AU521" s="171" t="s">
        <v>87</v>
      </c>
      <c r="AV521" s="14" t="s">
        <v>85</v>
      </c>
      <c r="AW521" s="14" t="s">
        <v>38</v>
      </c>
      <c r="AX521" s="14" t="s">
        <v>77</v>
      </c>
      <c r="AY521" s="171" t="s">
        <v>137</v>
      </c>
    </row>
    <row r="522" spans="2:65" s="14" customFormat="1" ht="11.25">
      <c r="B522" s="170"/>
      <c r="D522" s="140" t="s">
        <v>278</v>
      </c>
      <c r="E522" s="171" t="s">
        <v>21</v>
      </c>
      <c r="F522" s="172" t="s">
        <v>1238</v>
      </c>
      <c r="H522" s="171" t="s">
        <v>21</v>
      </c>
      <c r="I522" s="173"/>
      <c r="L522" s="170"/>
      <c r="M522" s="174"/>
      <c r="T522" s="175"/>
      <c r="AT522" s="171" t="s">
        <v>278</v>
      </c>
      <c r="AU522" s="171" t="s">
        <v>87</v>
      </c>
      <c r="AV522" s="14" t="s">
        <v>85</v>
      </c>
      <c r="AW522" s="14" t="s">
        <v>38</v>
      </c>
      <c r="AX522" s="14" t="s">
        <v>77</v>
      </c>
      <c r="AY522" s="171" t="s">
        <v>137</v>
      </c>
    </row>
    <row r="523" spans="2:65" s="12" customFormat="1" ht="11.25">
      <c r="B523" s="154"/>
      <c r="D523" s="140" t="s">
        <v>278</v>
      </c>
      <c r="E523" s="155" t="s">
        <v>21</v>
      </c>
      <c r="F523" s="156" t="s">
        <v>1239</v>
      </c>
      <c r="H523" s="157">
        <v>2933.3</v>
      </c>
      <c r="I523" s="158"/>
      <c r="L523" s="154"/>
      <c r="M523" s="159"/>
      <c r="T523" s="160"/>
      <c r="AT523" s="155" t="s">
        <v>278</v>
      </c>
      <c r="AU523" s="155" t="s">
        <v>87</v>
      </c>
      <c r="AV523" s="12" t="s">
        <v>87</v>
      </c>
      <c r="AW523" s="12" t="s">
        <v>38</v>
      </c>
      <c r="AX523" s="12" t="s">
        <v>77</v>
      </c>
      <c r="AY523" s="155" t="s">
        <v>137</v>
      </c>
    </row>
    <row r="524" spans="2:65" s="14" customFormat="1" ht="11.25">
      <c r="B524" s="170"/>
      <c r="D524" s="140" t="s">
        <v>278</v>
      </c>
      <c r="E524" s="171" t="s">
        <v>21</v>
      </c>
      <c r="F524" s="172" t="s">
        <v>1240</v>
      </c>
      <c r="H524" s="171" t="s">
        <v>21</v>
      </c>
      <c r="I524" s="173"/>
      <c r="L524" s="170"/>
      <c r="M524" s="174"/>
      <c r="T524" s="175"/>
      <c r="AT524" s="171" t="s">
        <v>278</v>
      </c>
      <c r="AU524" s="171" t="s">
        <v>87</v>
      </c>
      <c r="AV524" s="14" t="s">
        <v>85</v>
      </c>
      <c r="AW524" s="14" t="s">
        <v>38</v>
      </c>
      <c r="AX524" s="14" t="s">
        <v>77</v>
      </c>
      <c r="AY524" s="171" t="s">
        <v>137</v>
      </c>
    </row>
    <row r="525" spans="2:65" s="12" customFormat="1" ht="11.25">
      <c r="B525" s="154"/>
      <c r="D525" s="140" t="s">
        <v>278</v>
      </c>
      <c r="E525" s="155" t="s">
        <v>21</v>
      </c>
      <c r="F525" s="156" t="s">
        <v>1241</v>
      </c>
      <c r="H525" s="157">
        <v>1173.32</v>
      </c>
      <c r="I525" s="158"/>
      <c r="L525" s="154"/>
      <c r="M525" s="159"/>
      <c r="T525" s="160"/>
      <c r="AT525" s="155" t="s">
        <v>278</v>
      </c>
      <c r="AU525" s="155" t="s">
        <v>87</v>
      </c>
      <c r="AV525" s="12" t="s">
        <v>87</v>
      </c>
      <c r="AW525" s="12" t="s">
        <v>38</v>
      </c>
      <c r="AX525" s="12" t="s">
        <v>77</v>
      </c>
      <c r="AY525" s="155" t="s">
        <v>137</v>
      </c>
    </row>
    <row r="526" spans="2:65" s="13" customFormat="1" ht="11.25">
      <c r="B526" s="161"/>
      <c r="D526" s="140" t="s">
        <v>278</v>
      </c>
      <c r="E526" s="162" t="s">
        <v>791</v>
      </c>
      <c r="F526" s="163" t="s">
        <v>280</v>
      </c>
      <c r="H526" s="164">
        <v>4106.62</v>
      </c>
      <c r="I526" s="165"/>
      <c r="L526" s="161"/>
      <c r="M526" s="166"/>
      <c r="T526" s="167"/>
      <c r="AT526" s="162" t="s">
        <v>278</v>
      </c>
      <c r="AU526" s="162" t="s">
        <v>87</v>
      </c>
      <c r="AV526" s="13" t="s">
        <v>143</v>
      </c>
      <c r="AW526" s="13" t="s">
        <v>38</v>
      </c>
      <c r="AX526" s="13" t="s">
        <v>85</v>
      </c>
      <c r="AY526" s="162" t="s">
        <v>137</v>
      </c>
    </row>
    <row r="527" spans="2:65" s="1" customFormat="1" ht="16.5" customHeight="1">
      <c r="B527" s="33"/>
      <c r="C527" s="145" t="s">
        <v>378</v>
      </c>
      <c r="D527" s="145" t="s">
        <v>153</v>
      </c>
      <c r="E527" s="146" t="s">
        <v>1242</v>
      </c>
      <c r="F527" s="147" t="s">
        <v>1243</v>
      </c>
      <c r="G527" s="148" t="s">
        <v>196</v>
      </c>
      <c r="H527" s="149">
        <v>2933.3</v>
      </c>
      <c r="I527" s="150"/>
      <c r="J527" s="151">
        <f>ROUND(I527*H527,2)</f>
        <v>0</v>
      </c>
      <c r="K527" s="147" t="s">
        <v>21</v>
      </c>
      <c r="L527" s="33"/>
      <c r="M527" s="152" t="s">
        <v>21</v>
      </c>
      <c r="N527" s="153" t="s">
        <v>48</v>
      </c>
      <c r="P527" s="136">
        <f>O527*H527</f>
        <v>0</v>
      </c>
      <c r="Q527" s="136">
        <v>0</v>
      </c>
      <c r="R527" s="136">
        <f>Q527*H527</f>
        <v>0</v>
      </c>
      <c r="S527" s="136">
        <v>0</v>
      </c>
      <c r="T527" s="137">
        <f>S527*H527</f>
        <v>0</v>
      </c>
      <c r="AR527" s="138" t="s">
        <v>143</v>
      </c>
      <c r="AT527" s="138" t="s">
        <v>153</v>
      </c>
      <c r="AU527" s="138" t="s">
        <v>87</v>
      </c>
      <c r="AY527" s="18" t="s">
        <v>137</v>
      </c>
      <c r="BE527" s="139">
        <f>IF(N527="základní",J527,0)</f>
        <v>0</v>
      </c>
      <c r="BF527" s="139">
        <f>IF(N527="snížená",J527,0)</f>
        <v>0</v>
      </c>
      <c r="BG527" s="139">
        <f>IF(N527="zákl. přenesená",J527,0)</f>
        <v>0</v>
      </c>
      <c r="BH527" s="139">
        <f>IF(N527="sníž. přenesená",J527,0)</f>
        <v>0</v>
      </c>
      <c r="BI527" s="139">
        <f>IF(N527="nulová",J527,0)</f>
        <v>0</v>
      </c>
      <c r="BJ527" s="18" t="s">
        <v>85</v>
      </c>
      <c r="BK527" s="139">
        <f>ROUND(I527*H527,2)</f>
        <v>0</v>
      </c>
      <c r="BL527" s="18" t="s">
        <v>143</v>
      </c>
      <c r="BM527" s="138" t="s">
        <v>1244</v>
      </c>
    </row>
    <row r="528" spans="2:65" s="1" customFormat="1" ht="11.25">
      <c r="B528" s="33"/>
      <c r="D528" s="140" t="s">
        <v>144</v>
      </c>
      <c r="F528" s="141" t="s">
        <v>1245</v>
      </c>
      <c r="I528" s="142"/>
      <c r="L528" s="33"/>
      <c r="M528" s="143"/>
      <c r="T528" s="54"/>
      <c r="AT528" s="18" t="s">
        <v>144</v>
      </c>
      <c r="AU528" s="18" t="s">
        <v>87</v>
      </c>
    </row>
    <row r="529" spans="2:65" s="1" customFormat="1" ht="19.5">
      <c r="B529" s="33"/>
      <c r="D529" s="140" t="s">
        <v>145</v>
      </c>
      <c r="F529" s="144" t="s">
        <v>1236</v>
      </c>
      <c r="I529" s="142"/>
      <c r="L529" s="33"/>
      <c r="M529" s="143"/>
      <c r="T529" s="54"/>
      <c r="AT529" s="18" t="s">
        <v>145</v>
      </c>
      <c r="AU529" s="18" t="s">
        <v>87</v>
      </c>
    </row>
    <row r="530" spans="2:65" s="14" customFormat="1" ht="11.25">
      <c r="B530" s="170"/>
      <c r="D530" s="140" t="s">
        <v>278</v>
      </c>
      <c r="E530" s="171" t="s">
        <v>21</v>
      </c>
      <c r="F530" s="172" t="s">
        <v>1246</v>
      </c>
      <c r="H530" s="171" t="s">
        <v>21</v>
      </c>
      <c r="I530" s="173"/>
      <c r="L530" s="170"/>
      <c r="M530" s="174"/>
      <c r="T530" s="175"/>
      <c r="AT530" s="171" t="s">
        <v>278</v>
      </c>
      <c r="AU530" s="171" t="s">
        <v>87</v>
      </c>
      <c r="AV530" s="14" t="s">
        <v>85</v>
      </c>
      <c r="AW530" s="14" t="s">
        <v>38</v>
      </c>
      <c r="AX530" s="14" t="s">
        <v>77</v>
      </c>
      <c r="AY530" s="171" t="s">
        <v>137</v>
      </c>
    </row>
    <row r="531" spans="2:65" s="14" customFormat="1" ht="11.25">
      <c r="B531" s="170"/>
      <c r="D531" s="140" t="s">
        <v>278</v>
      </c>
      <c r="E531" s="171" t="s">
        <v>21</v>
      </c>
      <c r="F531" s="172" t="s">
        <v>1237</v>
      </c>
      <c r="H531" s="171" t="s">
        <v>21</v>
      </c>
      <c r="I531" s="173"/>
      <c r="L531" s="170"/>
      <c r="M531" s="174"/>
      <c r="T531" s="175"/>
      <c r="AT531" s="171" t="s">
        <v>278</v>
      </c>
      <c r="AU531" s="171" t="s">
        <v>87</v>
      </c>
      <c r="AV531" s="14" t="s">
        <v>85</v>
      </c>
      <c r="AW531" s="14" t="s">
        <v>38</v>
      </c>
      <c r="AX531" s="14" t="s">
        <v>77</v>
      </c>
      <c r="AY531" s="171" t="s">
        <v>137</v>
      </c>
    </row>
    <row r="532" spans="2:65" s="12" customFormat="1" ht="11.25">
      <c r="B532" s="154"/>
      <c r="D532" s="140" t="s">
        <v>278</v>
      </c>
      <c r="E532" s="155" t="s">
        <v>794</v>
      </c>
      <c r="F532" s="156" t="s">
        <v>1239</v>
      </c>
      <c r="H532" s="157">
        <v>2933.3</v>
      </c>
      <c r="I532" s="158"/>
      <c r="L532" s="154"/>
      <c r="M532" s="159"/>
      <c r="T532" s="160"/>
      <c r="AT532" s="155" t="s">
        <v>278</v>
      </c>
      <c r="AU532" s="155" t="s">
        <v>87</v>
      </c>
      <c r="AV532" s="12" t="s">
        <v>87</v>
      </c>
      <c r="AW532" s="12" t="s">
        <v>38</v>
      </c>
      <c r="AX532" s="12" t="s">
        <v>85</v>
      </c>
      <c r="AY532" s="155" t="s">
        <v>137</v>
      </c>
    </row>
    <row r="533" spans="2:65" s="1" customFormat="1" ht="16.5" customHeight="1">
      <c r="B533" s="33"/>
      <c r="C533" s="145" t="s">
        <v>260</v>
      </c>
      <c r="D533" s="145" t="s">
        <v>153</v>
      </c>
      <c r="E533" s="146" t="s">
        <v>1247</v>
      </c>
      <c r="F533" s="147" t="s">
        <v>1248</v>
      </c>
      <c r="G533" s="148" t="s">
        <v>196</v>
      </c>
      <c r="H533" s="149">
        <v>140.75</v>
      </c>
      <c r="I533" s="150"/>
      <c r="J533" s="151">
        <f>ROUND(I533*H533,2)</f>
        <v>0</v>
      </c>
      <c r="K533" s="147" t="s">
        <v>21</v>
      </c>
      <c r="L533" s="33"/>
      <c r="M533" s="152" t="s">
        <v>21</v>
      </c>
      <c r="N533" s="153" t="s">
        <v>48</v>
      </c>
      <c r="P533" s="136">
        <f>O533*H533</f>
        <v>0</v>
      </c>
      <c r="Q533" s="136">
        <v>0.40799999999999997</v>
      </c>
      <c r="R533" s="136">
        <f>Q533*H533</f>
        <v>57.425999999999995</v>
      </c>
      <c r="S533" s="136">
        <v>0</v>
      </c>
      <c r="T533" s="137">
        <f>S533*H533</f>
        <v>0</v>
      </c>
      <c r="AR533" s="138" t="s">
        <v>143</v>
      </c>
      <c r="AT533" s="138" t="s">
        <v>153</v>
      </c>
      <c r="AU533" s="138" t="s">
        <v>87</v>
      </c>
      <c r="AY533" s="18" t="s">
        <v>137</v>
      </c>
      <c r="BE533" s="139">
        <f>IF(N533="základní",J533,0)</f>
        <v>0</v>
      </c>
      <c r="BF533" s="139">
        <f>IF(N533="snížená",J533,0)</f>
        <v>0</v>
      </c>
      <c r="BG533" s="139">
        <f>IF(N533="zákl. přenesená",J533,0)</f>
        <v>0</v>
      </c>
      <c r="BH533" s="139">
        <f>IF(N533="sníž. přenesená",J533,0)</f>
        <v>0</v>
      </c>
      <c r="BI533" s="139">
        <f>IF(N533="nulová",J533,0)</f>
        <v>0</v>
      </c>
      <c r="BJ533" s="18" t="s">
        <v>85</v>
      </c>
      <c r="BK533" s="139">
        <f>ROUND(I533*H533,2)</f>
        <v>0</v>
      </c>
      <c r="BL533" s="18" t="s">
        <v>143</v>
      </c>
      <c r="BM533" s="138" t="s">
        <v>1249</v>
      </c>
    </row>
    <row r="534" spans="2:65" s="1" customFormat="1" ht="11.25">
      <c r="B534" s="33"/>
      <c r="D534" s="140" t="s">
        <v>144</v>
      </c>
      <c r="F534" s="141" t="s">
        <v>1250</v>
      </c>
      <c r="I534" s="142"/>
      <c r="L534" s="33"/>
      <c r="M534" s="143"/>
      <c r="T534" s="54"/>
      <c r="AT534" s="18" t="s">
        <v>144</v>
      </c>
      <c r="AU534" s="18" t="s">
        <v>87</v>
      </c>
    </row>
    <row r="535" spans="2:65" s="14" customFormat="1" ht="11.25">
      <c r="B535" s="170"/>
      <c r="D535" s="140" t="s">
        <v>278</v>
      </c>
      <c r="E535" s="171" t="s">
        <v>21</v>
      </c>
      <c r="F535" s="172" t="s">
        <v>1219</v>
      </c>
      <c r="H535" s="171" t="s">
        <v>21</v>
      </c>
      <c r="I535" s="173"/>
      <c r="L535" s="170"/>
      <c r="M535" s="174"/>
      <c r="T535" s="175"/>
      <c r="AT535" s="171" t="s">
        <v>278</v>
      </c>
      <c r="AU535" s="171" t="s">
        <v>87</v>
      </c>
      <c r="AV535" s="14" t="s">
        <v>85</v>
      </c>
      <c r="AW535" s="14" t="s">
        <v>38</v>
      </c>
      <c r="AX535" s="14" t="s">
        <v>77</v>
      </c>
      <c r="AY535" s="171" t="s">
        <v>137</v>
      </c>
    </row>
    <row r="536" spans="2:65" s="12" customFormat="1" ht="11.25">
      <c r="B536" s="154"/>
      <c r="D536" s="140" t="s">
        <v>278</v>
      </c>
      <c r="E536" s="155" t="s">
        <v>21</v>
      </c>
      <c r="F536" s="156" t="s">
        <v>1251</v>
      </c>
      <c r="H536" s="157">
        <v>125.45</v>
      </c>
      <c r="I536" s="158"/>
      <c r="L536" s="154"/>
      <c r="M536" s="159"/>
      <c r="T536" s="160"/>
      <c r="AT536" s="155" t="s">
        <v>278</v>
      </c>
      <c r="AU536" s="155" t="s">
        <v>87</v>
      </c>
      <c r="AV536" s="12" t="s">
        <v>87</v>
      </c>
      <c r="AW536" s="12" t="s">
        <v>38</v>
      </c>
      <c r="AX536" s="12" t="s">
        <v>77</v>
      </c>
      <c r="AY536" s="155" t="s">
        <v>137</v>
      </c>
    </row>
    <row r="537" spans="2:65" s="12" customFormat="1" ht="11.25">
      <c r="B537" s="154"/>
      <c r="D537" s="140" t="s">
        <v>278</v>
      </c>
      <c r="E537" s="155" t="s">
        <v>21</v>
      </c>
      <c r="F537" s="156" t="s">
        <v>1252</v>
      </c>
      <c r="H537" s="157">
        <v>15.3</v>
      </c>
      <c r="I537" s="158"/>
      <c r="L537" s="154"/>
      <c r="M537" s="159"/>
      <c r="T537" s="160"/>
      <c r="AT537" s="155" t="s">
        <v>278</v>
      </c>
      <c r="AU537" s="155" t="s">
        <v>87</v>
      </c>
      <c r="AV537" s="12" t="s">
        <v>87</v>
      </c>
      <c r="AW537" s="12" t="s">
        <v>38</v>
      </c>
      <c r="AX537" s="12" t="s">
        <v>77</v>
      </c>
      <c r="AY537" s="155" t="s">
        <v>137</v>
      </c>
    </row>
    <row r="538" spans="2:65" s="13" customFormat="1" ht="11.25">
      <c r="B538" s="161"/>
      <c r="D538" s="140" t="s">
        <v>278</v>
      </c>
      <c r="E538" s="162" t="s">
        <v>21</v>
      </c>
      <c r="F538" s="163" t="s">
        <v>280</v>
      </c>
      <c r="H538" s="164">
        <v>140.75</v>
      </c>
      <c r="I538" s="165"/>
      <c r="L538" s="161"/>
      <c r="M538" s="166"/>
      <c r="T538" s="167"/>
      <c r="AT538" s="162" t="s">
        <v>278</v>
      </c>
      <c r="AU538" s="162" t="s">
        <v>87</v>
      </c>
      <c r="AV538" s="13" t="s">
        <v>143</v>
      </c>
      <c r="AW538" s="13" t="s">
        <v>38</v>
      </c>
      <c r="AX538" s="13" t="s">
        <v>85</v>
      </c>
      <c r="AY538" s="162" t="s">
        <v>137</v>
      </c>
    </row>
    <row r="539" spans="2:65" s="1" customFormat="1" ht="16.5" customHeight="1">
      <c r="B539" s="33"/>
      <c r="C539" s="145" t="s">
        <v>383</v>
      </c>
      <c r="D539" s="145" t="s">
        <v>153</v>
      </c>
      <c r="E539" s="146" t="s">
        <v>1253</v>
      </c>
      <c r="F539" s="147" t="s">
        <v>1254</v>
      </c>
      <c r="G539" s="148" t="s">
        <v>196</v>
      </c>
      <c r="H539" s="149">
        <v>2933.3</v>
      </c>
      <c r="I539" s="150"/>
      <c r="J539" s="151">
        <f>ROUND(I539*H539,2)</f>
        <v>0</v>
      </c>
      <c r="K539" s="147" t="s">
        <v>21</v>
      </c>
      <c r="L539" s="33"/>
      <c r="M539" s="152" t="s">
        <v>21</v>
      </c>
      <c r="N539" s="153" t="s">
        <v>48</v>
      </c>
      <c r="P539" s="136">
        <f>O539*H539</f>
        <v>0</v>
      </c>
      <c r="Q539" s="136">
        <v>0</v>
      </c>
      <c r="R539" s="136">
        <f>Q539*H539</f>
        <v>0</v>
      </c>
      <c r="S539" s="136">
        <v>0</v>
      </c>
      <c r="T539" s="137">
        <f>S539*H539</f>
        <v>0</v>
      </c>
      <c r="AR539" s="138" t="s">
        <v>143</v>
      </c>
      <c r="AT539" s="138" t="s">
        <v>153</v>
      </c>
      <c r="AU539" s="138" t="s">
        <v>87</v>
      </c>
      <c r="AY539" s="18" t="s">
        <v>137</v>
      </c>
      <c r="BE539" s="139">
        <f>IF(N539="základní",J539,0)</f>
        <v>0</v>
      </c>
      <c r="BF539" s="139">
        <f>IF(N539="snížená",J539,0)</f>
        <v>0</v>
      </c>
      <c r="BG539" s="139">
        <f>IF(N539="zákl. přenesená",J539,0)</f>
        <v>0</v>
      </c>
      <c r="BH539" s="139">
        <f>IF(N539="sníž. přenesená",J539,0)</f>
        <v>0</v>
      </c>
      <c r="BI539" s="139">
        <f>IF(N539="nulová",J539,0)</f>
        <v>0</v>
      </c>
      <c r="BJ539" s="18" t="s">
        <v>85</v>
      </c>
      <c r="BK539" s="139">
        <f>ROUND(I539*H539,2)</f>
        <v>0</v>
      </c>
      <c r="BL539" s="18" t="s">
        <v>143</v>
      </c>
      <c r="BM539" s="138" t="s">
        <v>1255</v>
      </c>
    </row>
    <row r="540" spans="2:65" s="1" customFormat="1" ht="19.5">
      <c r="B540" s="33"/>
      <c r="D540" s="140" t="s">
        <v>144</v>
      </c>
      <c r="F540" s="141" t="s">
        <v>1256</v>
      </c>
      <c r="I540" s="142"/>
      <c r="L540" s="33"/>
      <c r="M540" s="143"/>
      <c r="T540" s="54"/>
      <c r="AT540" s="18" t="s">
        <v>144</v>
      </c>
      <c r="AU540" s="18" t="s">
        <v>87</v>
      </c>
    </row>
    <row r="541" spans="2:65" s="1" customFormat="1" ht="39">
      <c r="B541" s="33"/>
      <c r="D541" s="140" t="s">
        <v>145</v>
      </c>
      <c r="F541" s="144" t="s">
        <v>1185</v>
      </c>
      <c r="I541" s="142"/>
      <c r="L541" s="33"/>
      <c r="M541" s="143"/>
      <c r="T541" s="54"/>
      <c r="AT541" s="18" t="s">
        <v>145</v>
      </c>
      <c r="AU541" s="18" t="s">
        <v>87</v>
      </c>
    </row>
    <row r="542" spans="2:65" s="14" customFormat="1" ht="11.25">
      <c r="B542" s="170"/>
      <c r="D542" s="140" t="s">
        <v>278</v>
      </c>
      <c r="E542" s="171" t="s">
        <v>21</v>
      </c>
      <c r="F542" s="172" t="s">
        <v>1257</v>
      </c>
      <c r="H542" s="171" t="s">
        <v>21</v>
      </c>
      <c r="I542" s="173"/>
      <c r="L542" s="170"/>
      <c r="M542" s="174"/>
      <c r="T542" s="175"/>
      <c r="AT542" s="171" t="s">
        <v>278</v>
      </c>
      <c r="AU542" s="171" t="s">
        <v>87</v>
      </c>
      <c r="AV542" s="14" t="s">
        <v>85</v>
      </c>
      <c r="AW542" s="14" t="s">
        <v>38</v>
      </c>
      <c r="AX542" s="14" t="s">
        <v>77</v>
      </c>
      <c r="AY542" s="171" t="s">
        <v>137</v>
      </c>
    </row>
    <row r="543" spans="2:65" s="14" customFormat="1" ht="11.25">
      <c r="B543" s="170"/>
      <c r="D543" s="140" t="s">
        <v>278</v>
      </c>
      <c r="E543" s="171" t="s">
        <v>21</v>
      </c>
      <c r="F543" s="172" t="s">
        <v>1258</v>
      </c>
      <c r="H543" s="171" t="s">
        <v>21</v>
      </c>
      <c r="I543" s="173"/>
      <c r="L543" s="170"/>
      <c r="M543" s="174"/>
      <c r="T543" s="175"/>
      <c r="AT543" s="171" t="s">
        <v>278</v>
      </c>
      <c r="AU543" s="171" t="s">
        <v>87</v>
      </c>
      <c r="AV543" s="14" t="s">
        <v>85</v>
      </c>
      <c r="AW543" s="14" t="s">
        <v>38</v>
      </c>
      <c r="AX543" s="14" t="s">
        <v>77</v>
      </c>
      <c r="AY543" s="171" t="s">
        <v>137</v>
      </c>
    </row>
    <row r="544" spans="2:65" s="12" customFormat="1" ht="11.25">
      <c r="B544" s="154"/>
      <c r="D544" s="140" t="s">
        <v>278</v>
      </c>
      <c r="E544" s="155" t="s">
        <v>21</v>
      </c>
      <c r="F544" s="156" t="s">
        <v>1259</v>
      </c>
      <c r="H544" s="157">
        <v>1381.9</v>
      </c>
      <c r="I544" s="158"/>
      <c r="L544" s="154"/>
      <c r="M544" s="159"/>
      <c r="T544" s="160"/>
      <c r="AT544" s="155" t="s">
        <v>278</v>
      </c>
      <c r="AU544" s="155" t="s">
        <v>87</v>
      </c>
      <c r="AV544" s="12" t="s">
        <v>87</v>
      </c>
      <c r="AW544" s="12" t="s">
        <v>38</v>
      </c>
      <c r="AX544" s="12" t="s">
        <v>77</v>
      </c>
      <c r="AY544" s="155" t="s">
        <v>137</v>
      </c>
    </row>
    <row r="545" spans="2:65" s="12" customFormat="1" ht="11.25">
      <c r="B545" s="154"/>
      <c r="D545" s="140" t="s">
        <v>278</v>
      </c>
      <c r="E545" s="155" t="s">
        <v>21</v>
      </c>
      <c r="F545" s="156" t="s">
        <v>1260</v>
      </c>
      <c r="H545" s="157">
        <v>1444.6</v>
      </c>
      <c r="I545" s="158"/>
      <c r="L545" s="154"/>
      <c r="M545" s="159"/>
      <c r="T545" s="160"/>
      <c r="AT545" s="155" t="s">
        <v>278</v>
      </c>
      <c r="AU545" s="155" t="s">
        <v>87</v>
      </c>
      <c r="AV545" s="12" t="s">
        <v>87</v>
      </c>
      <c r="AW545" s="12" t="s">
        <v>38</v>
      </c>
      <c r="AX545" s="12" t="s">
        <v>77</v>
      </c>
      <c r="AY545" s="155" t="s">
        <v>137</v>
      </c>
    </row>
    <row r="546" spans="2:65" s="15" customFormat="1" ht="11.25">
      <c r="B546" s="185"/>
      <c r="D546" s="140" t="s">
        <v>278</v>
      </c>
      <c r="E546" s="186" t="s">
        <v>699</v>
      </c>
      <c r="F546" s="187" t="s">
        <v>851</v>
      </c>
      <c r="H546" s="188">
        <v>2826.5</v>
      </c>
      <c r="I546" s="189"/>
      <c r="L546" s="185"/>
      <c r="M546" s="190"/>
      <c r="T546" s="191"/>
      <c r="AT546" s="186" t="s">
        <v>278</v>
      </c>
      <c r="AU546" s="186" t="s">
        <v>87</v>
      </c>
      <c r="AV546" s="15" t="s">
        <v>149</v>
      </c>
      <c r="AW546" s="15" t="s">
        <v>38</v>
      </c>
      <c r="AX546" s="15" t="s">
        <v>77</v>
      </c>
      <c r="AY546" s="186" t="s">
        <v>137</v>
      </c>
    </row>
    <row r="547" spans="2:65" s="14" customFormat="1" ht="11.25">
      <c r="B547" s="170"/>
      <c r="D547" s="140" t="s">
        <v>278</v>
      </c>
      <c r="E547" s="171" t="s">
        <v>21</v>
      </c>
      <c r="F547" s="172" t="s">
        <v>1261</v>
      </c>
      <c r="H547" s="171" t="s">
        <v>21</v>
      </c>
      <c r="I547" s="173"/>
      <c r="L547" s="170"/>
      <c r="M547" s="174"/>
      <c r="T547" s="175"/>
      <c r="AT547" s="171" t="s">
        <v>278</v>
      </c>
      <c r="AU547" s="171" t="s">
        <v>87</v>
      </c>
      <c r="AV547" s="14" t="s">
        <v>85</v>
      </c>
      <c r="AW547" s="14" t="s">
        <v>38</v>
      </c>
      <c r="AX547" s="14" t="s">
        <v>77</v>
      </c>
      <c r="AY547" s="171" t="s">
        <v>137</v>
      </c>
    </row>
    <row r="548" spans="2:65" s="12" customFormat="1" ht="11.25">
      <c r="B548" s="154"/>
      <c r="D548" s="140" t="s">
        <v>278</v>
      </c>
      <c r="E548" s="155" t="s">
        <v>21</v>
      </c>
      <c r="F548" s="156" t="s">
        <v>1262</v>
      </c>
      <c r="H548" s="157">
        <v>106.8</v>
      </c>
      <c r="I548" s="158"/>
      <c r="L548" s="154"/>
      <c r="M548" s="159"/>
      <c r="T548" s="160"/>
      <c r="AT548" s="155" t="s">
        <v>278</v>
      </c>
      <c r="AU548" s="155" t="s">
        <v>87</v>
      </c>
      <c r="AV548" s="12" t="s">
        <v>87</v>
      </c>
      <c r="AW548" s="12" t="s">
        <v>38</v>
      </c>
      <c r="AX548" s="12" t="s">
        <v>77</v>
      </c>
      <c r="AY548" s="155" t="s">
        <v>137</v>
      </c>
    </row>
    <row r="549" spans="2:65" s="15" customFormat="1" ht="11.25">
      <c r="B549" s="185"/>
      <c r="D549" s="140" t="s">
        <v>278</v>
      </c>
      <c r="E549" s="186" t="s">
        <v>702</v>
      </c>
      <c r="F549" s="187" t="s">
        <v>851</v>
      </c>
      <c r="H549" s="188">
        <v>106.8</v>
      </c>
      <c r="I549" s="189"/>
      <c r="L549" s="185"/>
      <c r="M549" s="190"/>
      <c r="T549" s="191"/>
      <c r="AT549" s="186" t="s">
        <v>278</v>
      </c>
      <c r="AU549" s="186" t="s">
        <v>87</v>
      </c>
      <c r="AV549" s="15" t="s">
        <v>149</v>
      </c>
      <c r="AW549" s="15" t="s">
        <v>38</v>
      </c>
      <c r="AX549" s="15" t="s">
        <v>77</v>
      </c>
      <c r="AY549" s="186" t="s">
        <v>137</v>
      </c>
    </row>
    <row r="550" spans="2:65" s="13" customFormat="1" ht="11.25">
      <c r="B550" s="161"/>
      <c r="D550" s="140" t="s">
        <v>278</v>
      </c>
      <c r="E550" s="162" t="s">
        <v>766</v>
      </c>
      <c r="F550" s="163" t="s">
        <v>280</v>
      </c>
      <c r="H550" s="164">
        <v>2933.3</v>
      </c>
      <c r="I550" s="165"/>
      <c r="L550" s="161"/>
      <c r="M550" s="166"/>
      <c r="T550" s="167"/>
      <c r="AT550" s="162" t="s">
        <v>278</v>
      </c>
      <c r="AU550" s="162" t="s">
        <v>87</v>
      </c>
      <c r="AV550" s="13" t="s">
        <v>143</v>
      </c>
      <c r="AW550" s="13" t="s">
        <v>38</v>
      </c>
      <c r="AX550" s="13" t="s">
        <v>85</v>
      </c>
      <c r="AY550" s="162" t="s">
        <v>137</v>
      </c>
    </row>
    <row r="551" spans="2:65" s="1" customFormat="1" ht="16.5" customHeight="1">
      <c r="B551" s="33"/>
      <c r="C551" s="145" t="s">
        <v>264</v>
      </c>
      <c r="D551" s="145" t="s">
        <v>153</v>
      </c>
      <c r="E551" s="146" t="s">
        <v>1263</v>
      </c>
      <c r="F551" s="147" t="s">
        <v>1264</v>
      </c>
      <c r="G551" s="148" t="s">
        <v>196</v>
      </c>
      <c r="H551" s="149">
        <v>1122.75</v>
      </c>
      <c r="I551" s="150"/>
      <c r="J551" s="151">
        <f>ROUND(I551*H551,2)</f>
        <v>0</v>
      </c>
      <c r="K551" s="147" t="s">
        <v>21</v>
      </c>
      <c r="L551" s="33"/>
      <c r="M551" s="152" t="s">
        <v>21</v>
      </c>
      <c r="N551" s="153" t="s">
        <v>48</v>
      </c>
      <c r="P551" s="136">
        <f>O551*H551</f>
        <v>0</v>
      </c>
      <c r="Q551" s="136">
        <v>0</v>
      </c>
      <c r="R551" s="136">
        <f>Q551*H551</f>
        <v>0</v>
      </c>
      <c r="S551" s="136">
        <v>0</v>
      </c>
      <c r="T551" s="137">
        <f>S551*H551</f>
        <v>0</v>
      </c>
      <c r="AR551" s="138" t="s">
        <v>143</v>
      </c>
      <c r="AT551" s="138" t="s">
        <v>153</v>
      </c>
      <c r="AU551" s="138" t="s">
        <v>87</v>
      </c>
      <c r="AY551" s="18" t="s">
        <v>137</v>
      </c>
      <c r="BE551" s="139">
        <f>IF(N551="základní",J551,0)</f>
        <v>0</v>
      </c>
      <c r="BF551" s="139">
        <f>IF(N551="snížená",J551,0)</f>
        <v>0</v>
      </c>
      <c r="BG551" s="139">
        <f>IF(N551="zákl. přenesená",J551,0)</f>
        <v>0</v>
      </c>
      <c r="BH551" s="139">
        <f>IF(N551="sníž. přenesená",J551,0)</f>
        <v>0</v>
      </c>
      <c r="BI551" s="139">
        <f>IF(N551="nulová",J551,0)</f>
        <v>0</v>
      </c>
      <c r="BJ551" s="18" t="s">
        <v>85</v>
      </c>
      <c r="BK551" s="139">
        <f>ROUND(I551*H551,2)</f>
        <v>0</v>
      </c>
      <c r="BL551" s="18" t="s">
        <v>143</v>
      </c>
      <c r="BM551" s="138" t="s">
        <v>1265</v>
      </c>
    </row>
    <row r="552" spans="2:65" s="1" customFormat="1" ht="11.25">
      <c r="B552" s="33"/>
      <c r="D552" s="140" t="s">
        <v>144</v>
      </c>
      <c r="F552" s="141" t="s">
        <v>1264</v>
      </c>
      <c r="I552" s="142"/>
      <c r="L552" s="33"/>
      <c r="M552" s="143"/>
      <c r="T552" s="54"/>
      <c r="AT552" s="18" t="s">
        <v>144</v>
      </c>
      <c r="AU552" s="18" t="s">
        <v>87</v>
      </c>
    </row>
    <row r="553" spans="2:65" s="1" customFormat="1" ht="39">
      <c r="B553" s="33"/>
      <c r="D553" s="140" t="s">
        <v>145</v>
      </c>
      <c r="F553" s="144" t="s">
        <v>1185</v>
      </c>
      <c r="I553" s="142"/>
      <c r="L553" s="33"/>
      <c r="M553" s="143"/>
      <c r="T553" s="54"/>
      <c r="AT553" s="18" t="s">
        <v>145</v>
      </c>
      <c r="AU553" s="18" t="s">
        <v>87</v>
      </c>
    </row>
    <row r="554" spans="2:65" s="14" customFormat="1" ht="11.25">
      <c r="B554" s="170"/>
      <c r="D554" s="140" t="s">
        <v>278</v>
      </c>
      <c r="E554" s="171" t="s">
        <v>21</v>
      </c>
      <c r="F554" s="172" t="s">
        <v>1257</v>
      </c>
      <c r="H554" s="171" t="s">
        <v>21</v>
      </c>
      <c r="I554" s="173"/>
      <c r="L554" s="170"/>
      <c r="M554" s="174"/>
      <c r="T554" s="175"/>
      <c r="AT554" s="171" t="s">
        <v>278</v>
      </c>
      <c r="AU554" s="171" t="s">
        <v>87</v>
      </c>
      <c r="AV554" s="14" t="s">
        <v>85</v>
      </c>
      <c r="AW554" s="14" t="s">
        <v>38</v>
      </c>
      <c r="AX554" s="14" t="s">
        <v>77</v>
      </c>
      <c r="AY554" s="171" t="s">
        <v>137</v>
      </c>
    </row>
    <row r="555" spans="2:65" s="14" customFormat="1" ht="11.25">
      <c r="B555" s="170"/>
      <c r="D555" s="140" t="s">
        <v>278</v>
      </c>
      <c r="E555" s="171" t="s">
        <v>21</v>
      </c>
      <c r="F555" s="172" t="s">
        <v>697</v>
      </c>
      <c r="H555" s="171" t="s">
        <v>21</v>
      </c>
      <c r="I555" s="173"/>
      <c r="L555" s="170"/>
      <c r="M555" s="174"/>
      <c r="T555" s="175"/>
      <c r="AT555" s="171" t="s">
        <v>278</v>
      </c>
      <c r="AU555" s="171" t="s">
        <v>87</v>
      </c>
      <c r="AV555" s="14" t="s">
        <v>85</v>
      </c>
      <c r="AW555" s="14" t="s">
        <v>38</v>
      </c>
      <c r="AX555" s="14" t="s">
        <v>77</v>
      </c>
      <c r="AY555" s="171" t="s">
        <v>137</v>
      </c>
    </row>
    <row r="556" spans="2:65" s="12" customFormat="1" ht="11.25">
      <c r="B556" s="154"/>
      <c r="D556" s="140" t="s">
        <v>278</v>
      </c>
      <c r="E556" s="155" t="s">
        <v>21</v>
      </c>
      <c r="F556" s="156" t="s">
        <v>1266</v>
      </c>
      <c r="H556" s="157">
        <v>124.9</v>
      </c>
      <c r="I556" s="158"/>
      <c r="L556" s="154"/>
      <c r="M556" s="159"/>
      <c r="T556" s="160"/>
      <c r="AT556" s="155" t="s">
        <v>278</v>
      </c>
      <c r="AU556" s="155" t="s">
        <v>87</v>
      </c>
      <c r="AV556" s="12" t="s">
        <v>87</v>
      </c>
      <c r="AW556" s="12" t="s">
        <v>38</v>
      </c>
      <c r="AX556" s="12" t="s">
        <v>77</v>
      </c>
      <c r="AY556" s="155" t="s">
        <v>137</v>
      </c>
    </row>
    <row r="557" spans="2:65" s="12" customFormat="1" ht="11.25">
      <c r="B557" s="154"/>
      <c r="D557" s="140" t="s">
        <v>278</v>
      </c>
      <c r="E557" s="155" t="s">
        <v>21</v>
      </c>
      <c r="F557" s="156" t="s">
        <v>1267</v>
      </c>
      <c r="H557" s="157">
        <v>751.6</v>
      </c>
      <c r="I557" s="158"/>
      <c r="L557" s="154"/>
      <c r="M557" s="159"/>
      <c r="T557" s="160"/>
      <c r="AT557" s="155" t="s">
        <v>278</v>
      </c>
      <c r="AU557" s="155" t="s">
        <v>87</v>
      </c>
      <c r="AV557" s="12" t="s">
        <v>87</v>
      </c>
      <c r="AW557" s="12" t="s">
        <v>38</v>
      </c>
      <c r="AX557" s="12" t="s">
        <v>77</v>
      </c>
      <c r="AY557" s="155" t="s">
        <v>137</v>
      </c>
    </row>
    <row r="558" spans="2:65" s="15" customFormat="1" ht="11.25">
      <c r="B558" s="185"/>
      <c r="D558" s="140" t="s">
        <v>278</v>
      </c>
      <c r="E558" s="186" t="s">
        <v>696</v>
      </c>
      <c r="F558" s="187" t="s">
        <v>851</v>
      </c>
      <c r="H558" s="188">
        <v>876.5</v>
      </c>
      <c r="I558" s="189"/>
      <c r="L558" s="185"/>
      <c r="M558" s="190"/>
      <c r="T558" s="191"/>
      <c r="AT558" s="186" t="s">
        <v>278</v>
      </c>
      <c r="AU558" s="186" t="s">
        <v>87</v>
      </c>
      <c r="AV558" s="15" t="s">
        <v>149</v>
      </c>
      <c r="AW558" s="15" t="s">
        <v>38</v>
      </c>
      <c r="AX558" s="15" t="s">
        <v>77</v>
      </c>
      <c r="AY558" s="186" t="s">
        <v>137</v>
      </c>
    </row>
    <row r="559" spans="2:65" s="14" customFormat="1" ht="11.25">
      <c r="B559" s="170"/>
      <c r="D559" s="140" t="s">
        <v>278</v>
      </c>
      <c r="E559" s="171" t="s">
        <v>21</v>
      </c>
      <c r="F559" s="172" t="s">
        <v>706</v>
      </c>
      <c r="H559" s="171" t="s">
        <v>21</v>
      </c>
      <c r="I559" s="173"/>
      <c r="L559" s="170"/>
      <c r="M559" s="174"/>
      <c r="T559" s="175"/>
      <c r="AT559" s="171" t="s">
        <v>278</v>
      </c>
      <c r="AU559" s="171" t="s">
        <v>87</v>
      </c>
      <c r="AV559" s="14" t="s">
        <v>85</v>
      </c>
      <c r="AW559" s="14" t="s">
        <v>38</v>
      </c>
      <c r="AX559" s="14" t="s">
        <v>77</v>
      </c>
      <c r="AY559" s="171" t="s">
        <v>137</v>
      </c>
    </row>
    <row r="560" spans="2:65" s="12" customFormat="1" ht="11.25">
      <c r="B560" s="154"/>
      <c r="D560" s="140" t="s">
        <v>278</v>
      </c>
      <c r="E560" s="155" t="s">
        <v>21</v>
      </c>
      <c r="F560" s="156" t="s">
        <v>1268</v>
      </c>
      <c r="H560" s="157">
        <v>345.5</v>
      </c>
      <c r="I560" s="158"/>
      <c r="L560" s="154"/>
      <c r="M560" s="159"/>
      <c r="T560" s="160"/>
      <c r="AT560" s="155" t="s">
        <v>278</v>
      </c>
      <c r="AU560" s="155" t="s">
        <v>87</v>
      </c>
      <c r="AV560" s="12" t="s">
        <v>87</v>
      </c>
      <c r="AW560" s="12" t="s">
        <v>38</v>
      </c>
      <c r="AX560" s="12" t="s">
        <v>77</v>
      </c>
      <c r="AY560" s="155" t="s">
        <v>137</v>
      </c>
    </row>
    <row r="561" spans="2:65" s="15" customFormat="1" ht="11.25">
      <c r="B561" s="185"/>
      <c r="D561" s="140" t="s">
        <v>278</v>
      </c>
      <c r="E561" s="186" t="s">
        <v>705</v>
      </c>
      <c r="F561" s="187" t="s">
        <v>851</v>
      </c>
      <c r="H561" s="188">
        <v>345.5</v>
      </c>
      <c r="I561" s="189"/>
      <c r="L561" s="185"/>
      <c r="M561" s="190"/>
      <c r="T561" s="191"/>
      <c r="AT561" s="186" t="s">
        <v>278</v>
      </c>
      <c r="AU561" s="186" t="s">
        <v>87</v>
      </c>
      <c r="AV561" s="15" t="s">
        <v>149</v>
      </c>
      <c r="AW561" s="15" t="s">
        <v>38</v>
      </c>
      <c r="AX561" s="15" t="s">
        <v>77</v>
      </c>
      <c r="AY561" s="186" t="s">
        <v>137</v>
      </c>
    </row>
    <row r="562" spans="2:65" s="14" customFormat="1" ht="11.25">
      <c r="B562" s="170"/>
      <c r="D562" s="140" t="s">
        <v>278</v>
      </c>
      <c r="E562" s="171" t="s">
        <v>21</v>
      </c>
      <c r="F562" s="172" t="s">
        <v>1269</v>
      </c>
      <c r="H562" s="171" t="s">
        <v>21</v>
      </c>
      <c r="I562" s="173"/>
      <c r="L562" s="170"/>
      <c r="M562" s="174"/>
      <c r="T562" s="175"/>
      <c r="AT562" s="171" t="s">
        <v>278</v>
      </c>
      <c r="AU562" s="171" t="s">
        <v>87</v>
      </c>
      <c r="AV562" s="14" t="s">
        <v>85</v>
      </c>
      <c r="AW562" s="14" t="s">
        <v>38</v>
      </c>
      <c r="AX562" s="14" t="s">
        <v>77</v>
      </c>
      <c r="AY562" s="171" t="s">
        <v>137</v>
      </c>
    </row>
    <row r="563" spans="2:65" s="12" customFormat="1" ht="11.25">
      <c r="B563" s="154"/>
      <c r="D563" s="140" t="s">
        <v>278</v>
      </c>
      <c r="E563" s="155" t="s">
        <v>21</v>
      </c>
      <c r="F563" s="156" t="s">
        <v>1270</v>
      </c>
      <c r="H563" s="157">
        <v>-99.25</v>
      </c>
      <c r="I563" s="158"/>
      <c r="L563" s="154"/>
      <c r="M563" s="159"/>
      <c r="T563" s="160"/>
      <c r="AT563" s="155" t="s">
        <v>278</v>
      </c>
      <c r="AU563" s="155" t="s">
        <v>87</v>
      </c>
      <c r="AV563" s="12" t="s">
        <v>87</v>
      </c>
      <c r="AW563" s="12" t="s">
        <v>38</v>
      </c>
      <c r="AX563" s="12" t="s">
        <v>77</v>
      </c>
      <c r="AY563" s="155" t="s">
        <v>137</v>
      </c>
    </row>
    <row r="564" spans="2:65" s="13" customFormat="1" ht="11.25">
      <c r="B564" s="161"/>
      <c r="D564" s="140" t="s">
        <v>278</v>
      </c>
      <c r="E564" s="162" t="s">
        <v>770</v>
      </c>
      <c r="F564" s="163" t="s">
        <v>280</v>
      </c>
      <c r="H564" s="164">
        <v>1122.75</v>
      </c>
      <c r="I564" s="165"/>
      <c r="L564" s="161"/>
      <c r="M564" s="166"/>
      <c r="T564" s="167"/>
      <c r="AT564" s="162" t="s">
        <v>278</v>
      </c>
      <c r="AU564" s="162" t="s">
        <v>87</v>
      </c>
      <c r="AV564" s="13" t="s">
        <v>143</v>
      </c>
      <c r="AW564" s="13" t="s">
        <v>38</v>
      </c>
      <c r="AX564" s="13" t="s">
        <v>85</v>
      </c>
      <c r="AY564" s="162" t="s">
        <v>137</v>
      </c>
    </row>
    <row r="565" spans="2:65" s="1" customFormat="1" ht="16.5" customHeight="1">
      <c r="B565" s="33"/>
      <c r="C565" s="145" t="s">
        <v>388</v>
      </c>
      <c r="D565" s="145" t="s">
        <v>153</v>
      </c>
      <c r="E565" s="146" t="s">
        <v>1271</v>
      </c>
      <c r="F565" s="147" t="s">
        <v>1272</v>
      </c>
      <c r="G565" s="148" t="s">
        <v>569</v>
      </c>
      <c r="H565" s="149">
        <v>452.3</v>
      </c>
      <c r="I565" s="150"/>
      <c r="J565" s="151">
        <f>ROUND(I565*H565,2)</f>
        <v>0</v>
      </c>
      <c r="K565" s="147" t="s">
        <v>21</v>
      </c>
      <c r="L565" s="33"/>
      <c r="M565" s="152" t="s">
        <v>21</v>
      </c>
      <c r="N565" s="153" t="s">
        <v>48</v>
      </c>
      <c r="P565" s="136">
        <f>O565*H565</f>
        <v>0</v>
      </c>
      <c r="Q565" s="136">
        <v>0</v>
      </c>
      <c r="R565" s="136">
        <f>Q565*H565</f>
        <v>0</v>
      </c>
      <c r="S565" s="136">
        <v>0</v>
      </c>
      <c r="T565" s="137">
        <f>S565*H565</f>
        <v>0</v>
      </c>
      <c r="AR565" s="138" t="s">
        <v>143</v>
      </c>
      <c r="AT565" s="138" t="s">
        <v>153</v>
      </c>
      <c r="AU565" s="138" t="s">
        <v>87</v>
      </c>
      <c r="AY565" s="18" t="s">
        <v>137</v>
      </c>
      <c r="BE565" s="139">
        <f>IF(N565="základní",J565,0)</f>
        <v>0</v>
      </c>
      <c r="BF565" s="139">
        <f>IF(N565="snížená",J565,0)</f>
        <v>0</v>
      </c>
      <c r="BG565" s="139">
        <f>IF(N565="zákl. přenesená",J565,0)</f>
        <v>0</v>
      </c>
      <c r="BH565" s="139">
        <f>IF(N565="sníž. přenesená",J565,0)</f>
        <v>0</v>
      </c>
      <c r="BI565" s="139">
        <f>IF(N565="nulová",J565,0)</f>
        <v>0</v>
      </c>
      <c r="BJ565" s="18" t="s">
        <v>85</v>
      </c>
      <c r="BK565" s="139">
        <f>ROUND(I565*H565,2)</f>
        <v>0</v>
      </c>
      <c r="BL565" s="18" t="s">
        <v>143</v>
      </c>
      <c r="BM565" s="138" t="s">
        <v>1273</v>
      </c>
    </row>
    <row r="566" spans="2:65" s="1" customFormat="1" ht="19.5">
      <c r="B566" s="33"/>
      <c r="D566" s="140" t="s">
        <v>144</v>
      </c>
      <c r="F566" s="141" t="s">
        <v>1274</v>
      </c>
      <c r="I566" s="142"/>
      <c r="L566" s="33"/>
      <c r="M566" s="143"/>
      <c r="T566" s="54"/>
      <c r="AT566" s="18" t="s">
        <v>144</v>
      </c>
      <c r="AU566" s="18" t="s">
        <v>87</v>
      </c>
    </row>
    <row r="567" spans="2:65" s="14" customFormat="1" ht="11.25">
      <c r="B567" s="170"/>
      <c r="D567" s="140" t="s">
        <v>278</v>
      </c>
      <c r="E567" s="171" t="s">
        <v>21</v>
      </c>
      <c r="F567" s="172" t="s">
        <v>1152</v>
      </c>
      <c r="H567" s="171" t="s">
        <v>21</v>
      </c>
      <c r="I567" s="173"/>
      <c r="L567" s="170"/>
      <c r="M567" s="174"/>
      <c r="T567" s="175"/>
      <c r="AT567" s="171" t="s">
        <v>278</v>
      </c>
      <c r="AU567" s="171" t="s">
        <v>87</v>
      </c>
      <c r="AV567" s="14" t="s">
        <v>85</v>
      </c>
      <c r="AW567" s="14" t="s">
        <v>38</v>
      </c>
      <c r="AX567" s="14" t="s">
        <v>77</v>
      </c>
      <c r="AY567" s="171" t="s">
        <v>137</v>
      </c>
    </row>
    <row r="568" spans="2:65" s="12" customFormat="1" ht="11.25">
      <c r="B568" s="154"/>
      <c r="D568" s="140" t="s">
        <v>278</v>
      </c>
      <c r="E568" s="155" t="s">
        <v>21</v>
      </c>
      <c r="F568" s="156" t="s">
        <v>1275</v>
      </c>
      <c r="H568" s="157">
        <v>452.3</v>
      </c>
      <c r="I568" s="158"/>
      <c r="L568" s="154"/>
      <c r="M568" s="159"/>
      <c r="T568" s="160"/>
      <c r="AT568" s="155" t="s">
        <v>278</v>
      </c>
      <c r="AU568" s="155" t="s">
        <v>87</v>
      </c>
      <c r="AV568" s="12" t="s">
        <v>87</v>
      </c>
      <c r="AW568" s="12" t="s">
        <v>38</v>
      </c>
      <c r="AX568" s="12" t="s">
        <v>85</v>
      </c>
      <c r="AY568" s="155" t="s">
        <v>137</v>
      </c>
    </row>
    <row r="569" spans="2:65" s="1" customFormat="1" ht="16.5" customHeight="1">
      <c r="B569" s="33"/>
      <c r="C569" s="145" t="s">
        <v>268</v>
      </c>
      <c r="D569" s="145" t="s">
        <v>153</v>
      </c>
      <c r="E569" s="146" t="s">
        <v>1276</v>
      </c>
      <c r="F569" s="147" t="s">
        <v>1277</v>
      </c>
      <c r="G569" s="148" t="s">
        <v>196</v>
      </c>
      <c r="H569" s="149">
        <v>4038.5</v>
      </c>
      <c r="I569" s="150"/>
      <c r="J569" s="151">
        <f>ROUND(I569*H569,2)</f>
        <v>0</v>
      </c>
      <c r="K569" s="147" t="s">
        <v>21</v>
      </c>
      <c r="L569" s="33"/>
      <c r="M569" s="152" t="s">
        <v>21</v>
      </c>
      <c r="N569" s="153" t="s">
        <v>48</v>
      </c>
      <c r="P569" s="136">
        <f>O569*H569</f>
        <v>0</v>
      </c>
      <c r="Q569" s="136">
        <v>4.0000000000000003E-5</v>
      </c>
      <c r="R569" s="136">
        <f>Q569*H569</f>
        <v>0.16154000000000002</v>
      </c>
      <c r="S569" s="136">
        <v>0</v>
      </c>
      <c r="T569" s="137">
        <f>S569*H569</f>
        <v>0</v>
      </c>
      <c r="AR569" s="138" t="s">
        <v>143</v>
      </c>
      <c r="AT569" s="138" t="s">
        <v>153</v>
      </c>
      <c r="AU569" s="138" t="s">
        <v>87</v>
      </c>
      <c r="AY569" s="18" t="s">
        <v>137</v>
      </c>
      <c r="BE569" s="139">
        <f>IF(N569="základní",J569,0)</f>
        <v>0</v>
      </c>
      <c r="BF569" s="139">
        <f>IF(N569="snížená",J569,0)</f>
        <v>0</v>
      </c>
      <c r="BG569" s="139">
        <f>IF(N569="zákl. přenesená",J569,0)</f>
        <v>0</v>
      </c>
      <c r="BH569" s="139">
        <f>IF(N569="sníž. přenesená",J569,0)</f>
        <v>0</v>
      </c>
      <c r="BI569" s="139">
        <f>IF(N569="nulová",J569,0)</f>
        <v>0</v>
      </c>
      <c r="BJ569" s="18" t="s">
        <v>85</v>
      </c>
      <c r="BK569" s="139">
        <f>ROUND(I569*H569,2)</f>
        <v>0</v>
      </c>
      <c r="BL569" s="18" t="s">
        <v>143</v>
      </c>
      <c r="BM569" s="138" t="s">
        <v>1278</v>
      </c>
    </row>
    <row r="570" spans="2:65" s="1" customFormat="1" ht="11.25">
      <c r="B570" s="33"/>
      <c r="D570" s="140" t="s">
        <v>144</v>
      </c>
      <c r="F570" s="141" t="s">
        <v>1277</v>
      </c>
      <c r="I570" s="142"/>
      <c r="L570" s="33"/>
      <c r="M570" s="143"/>
      <c r="T570" s="54"/>
      <c r="AT570" s="18" t="s">
        <v>144</v>
      </c>
      <c r="AU570" s="18" t="s">
        <v>87</v>
      </c>
    </row>
    <row r="571" spans="2:65" s="14" customFormat="1" ht="11.25">
      <c r="B571" s="170"/>
      <c r="D571" s="140" t="s">
        <v>278</v>
      </c>
      <c r="E571" s="171" t="s">
        <v>21</v>
      </c>
      <c r="F571" s="172" t="s">
        <v>1279</v>
      </c>
      <c r="H571" s="171" t="s">
        <v>21</v>
      </c>
      <c r="I571" s="173"/>
      <c r="L571" s="170"/>
      <c r="M571" s="174"/>
      <c r="T571" s="175"/>
      <c r="AT571" s="171" t="s">
        <v>278</v>
      </c>
      <c r="AU571" s="171" t="s">
        <v>87</v>
      </c>
      <c r="AV571" s="14" t="s">
        <v>85</v>
      </c>
      <c r="AW571" s="14" t="s">
        <v>38</v>
      </c>
      <c r="AX571" s="14" t="s">
        <v>77</v>
      </c>
      <c r="AY571" s="171" t="s">
        <v>137</v>
      </c>
    </row>
    <row r="572" spans="2:65" s="12" customFormat="1" ht="11.25">
      <c r="B572" s="154"/>
      <c r="D572" s="140" t="s">
        <v>278</v>
      </c>
      <c r="E572" s="155" t="s">
        <v>21</v>
      </c>
      <c r="F572" s="156" t="s">
        <v>696</v>
      </c>
      <c r="H572" s="157">
        <v>876.5</v>
      </c>
      <c r="I572" s="158"/>
      <c r="L572" s="154"/>
      <c r="M572" s="159"/>
      <c r="T572" s="160"/>
      <c r="AT572" s="155" t="s">
        <v>278</v>
      </c>
      <c r="AU572" s="155" t="s">
        <v>87</v>
      </c>
      <c r="AV572" s="12" t="s">
        <v>87</v>
      </c>
      <c r="AW572" s="12" t="s">
        <v>38</v>
      </c>
      <c r="AX572" s="12" t="s">
        <v>77</v>
      </c>
      <c r="AY572" s="155" t="s">
        <v>137</v>
      </c>
    </row>
    <row r="573" spans="2:65" s="12" customFormat="1" ht="11.25">
      <c r="B573" s="154"/>
      <c r="D573" s="140" t="s">
        <v>278</v>
      </c>
      <c r="E573" s="155" t="s">
        <v>21</v>
      </c>
      <c r="F573" s="156" t="s">
        <v>699</v>
      </c>
      <c r="H573" s="157">
        <v>2826.5</v>
      </c>
      <c r="I573" s="158"/>
      <c r="L573" s="154"/>
      <c r="M573" s="159"/>
      <c r="T573" s="160"/>
      <c r="AT573" s="155" t="s">
        <v>278</v>
      </c>
      <c r="AU573" s="155" t="s">
        <v>87</v>
      </c>
      <c r="AV573" s="12" t="s">
        <v>87</v>
      </c>
      <c r="AW573" s="12" t="s">
        <v>38</v>
      </c>
      <c r="AX573" s="12" t="s">
        <v>77</v>
      </c>
      <c r="AY573" s="155" t="s">
        <v>137</v>
      </c>
    </row>
    <row r="574" spans="2:65" s="12" customFormat="1" ht="11.25">
      <c r="B574" s="154"/>
      <c r="D574" s="140" t="s">
        <v>278</v>
      </c>
      <c r="E574" s="155" t="s">
        <v>21</v>
      </c>
      <c r="F574" s="156" t="s">
        <v>702</v>
      </c>
      <c r="H574" s="157">
        <v>106.8</v>
      </c>
      <c r="I574" s="158"/>
      <c r="L574" s="154"/>
      <c r="M574" s="159"/>
      <c r="T574" s="160"/>
      <c r="AT574" s="155" t="s">
        <v>278</v>
      </c>
      <c r="AU574" s="155" t="s">
        <v>87</v>
      </c>
      <c r="AV574" s="12" t="s">
        <v>87</v>
      </c>
      <c r="AW574" s="12" t="s">
        <v>38</v>
      </c>
      <c r="AX574" s="12" t="s">
        <v>77</v>
      </c>
      <c r="AY574" s="155" t="s">
        <v>137</v>
      </c>
    </row>
    <row r="575" spans="2:65" s="12" customFormat="1" ht="11.25">
      <c r="B575" s="154"/>
      <c r="D575" s="140" t="s">
        <v>278</v>
      </c>
      <c r="E575" s="155" t="s">
        <v>21</v>
      </c>
      <c r="F575" s="156" t="s">
        <v>705</v>
      </c>
      <c r="H575" s="157">
        <v>345.5</v>
      </c>
      <c r="I575" s="158"/>
      <c r="L575" s="154"/>
      <c r="M575" s="159"/>
      <c r="T575" s="160"/>
      <c r="AT575" s="155" t="s">
        <v>278</v>
      </c>
      <c r="AU575" s="155" t="s">
        <v>87</v>
      </c>
      <c r="AV575" s="12" t="s">
        <v>87</v>
      </c>
      <c r="AW575" s="12" t="s">
        <v>38</v>
      </c>
      <c r="AX575" s="12" t="s">
        <v>77</v>
      </c>
      <c r="AY575" s="155" t="s">
        <v>137</v>
      </c>
    </row>
    <row r="576" spans="2:65" s="14" customFormat="1" ht="11.25">
      <c r="B576" s="170"/>
      <c r="D576" s="140" t="s">
        <v>278</v>
      </c>
      <c r="E576" s="171" t="s">
        <v>21</v>
      </c>
      <c r="F576" s="172" t="s">
        <v>1269</v>
      </c>
      <c r="H576" s="171" t="s">
        <v>21</v>
      </c>
      <c r="I576" s="173"/>
      <c r="L576" s="170"/>
      <c r="M576" s="174"/>
      <c r="T576" s="175"/>
      <c r="AT576" s="171" t="s">
        <v>278</v>
      </c>
      <c r="AU576" s="171" t="s">
        <v>87</v>
      </c>
      <c r="AV576" s="14" t="s">
        <v>85</v>
      </c>
      <c r="AW576" s="14" t="s">
        <v>38</v>
      </c>
      <c r="AX576" s="14" t="s">
        <v>77</v>
      </c>
      <c r="AY576" s="171" t="s">
        <v>137</v>
      </c>
    </row>
    <row r="577" spans="2:65" s="12" customFormat="1" ht="11.25">
      <c r="B577" s="154"/>
      <c r="D577" s="140" t="s">
        <v>278</v>
      </c>
      <c r="E577" s="155" t="s">
        <v>21</v>
      </c>
      <c r="F577" s="156" t="s">
        <v>1270</v>
      </c>
      <c r="H577" s="157">
        <v>-99.25</v>
      </c>
      <c r="I577" s="158"/>
      <c r="L577" s="154"/>
      <c r="M577" s="159"/>
      <c r="T577" s="160"/>
      <c r="AT577" s="155" t="s">
        <v>278</v>
      </c>
      <c r="AU577" s="155" t="s">
        <v>87</v>
      </c>
      <c r="AV577" s="12" t="s">
        <v>87</v>
      </c>
      <c r="AW577" s="12" t="s">
        <v>38</v>
      </c>
      <c r="AX577" s="12" t="s">
        <v>77</v>
      </c>
      <c r="AY577" s="155" t="s">
        <v>137</v>
      </c>
    </row>
    <row r="578" spans="2:65" s="14" customFormat="1" ht="11.25">
      <c r="B578" s="170"/>
      <c r="D578" s="140" t="s">
        <v>278</v>
      </c>
      <c r="E578" s="171" t="s">
        <v>21</v>
      </c>
      <c r="F578" s="172" t="s">
        <v>1280</v>
      </c>
      <c r="H578" s="171" t="s">
        <v>21</v>
      </c>
      <c r="I578" s="173"/>
      <c r="L578" s="170"/>
      <c r="M578" s="174"/>
      <c r="T578" s="175"/>
      <c r="AT578" s="171" t="s">
        <v>278</v>
      </c>
      <c r="AU578" s="171" t="s">
        <v>87</v>
      </c>
      <c r="AV578" s="14" t="s">
        <v>85</v>
      </c>
      <c r="AW578" s="14" t="s">
        <v>38</v>
      </c>
      <c r="AX578" s="14" t="s">
        <v>77</v>
      </c>
      <c r="AY578" s="171" t="s">
        <v>137</v>
      </c>
    </row>
    <row r="579" spans="2:65" s="12" customFormat="1" ht="11.25">
      <c r="B579" s="154"/>
      <c r="D579" s="140" t="s">
        <v>278</v>
      </c>
      <c r="E579" s="155" t="s">
        <v>21</v>
      </c>
      <c r="F579" s="156" t="s">
        <v>1281</v>
      </c>
      <c r="H579" s="157">
        <v>-9.9</v>
      </c>
      <c r="I579" s="158"/>
      <c r="L579" s="154"/>
      <c r="M579" s="159"/>
      <c r="T579" s="160"/>
      <c r="AT579" s="155" t="s">
        <v>278</v>
      </c>
      <c r="AU579" s="155" t="s">
        <v>87</v>
      </c>
      <c r="AV579" s="12" t="s">
        <v>87</v>
      </c>
      <c r="AW579" s="12" t="s">
        <v>38</v>
      </c>
      <c r="AX579" s="12" t="s">
        <v>77</v>
      </c>
      <c r="AY579" s="155" t="s">
        <v>137</v>
      </c>
    </row>
    <row r="580" spans="2:65" s="14" customFormat="1" ht="11.25">
      <c r="B580" s="170"/>
      <c r="D580" s="140" t="s">
        <v>278</v>
      </c>
      <c r="E580" s="171" t="s">
        <v>21</v>
      </c>
      <c r="F580" s="172" t="s">
        <v>1282</v>
      </c>
      <c r="H580" s="171" t="s">
        <v>21</v>
      </c>
      <c r="I580" s="173"/>
      <c r="L580" s="170"/>
      <c r="M580" s="174"/>
      <c r="T580" s="175"/>
      <c r="AT580" s="171" t="s">
        <v>278</v>
      </c>
      <c r="AU580" s="171" t="s">
        <v>87</v>
      </c>
      <c r="AV580" s="14" t="s">
        <v>85</v>
      </c>
      <c r="AW580" s="14" t="s">
        <v>38</v>
      </c>
      <c r="AX580" s="14" t="s">
        <v>77</v>
      </c>
      <c r="AY580" s="171" t="s">
        <v>137</v>
      </c>
    </row>
    <row r="581" spans="2:65" s="12" customFormat="1" ht="11.25">
      <c r="B581" s="154"/>
      <c r="D581" s="140" t="s">
        <v>278</v>
      </c>
      <c r="E581" s="155" t="s">
        <v>21</v>
      </c>
      <c r="F581" s="156" t="s">
        <v>1283</v>
      </c>
      <c r="H581" s="157">
        <v>-7.65</v>
      </c>
      <c r="I581" s="158"/>
      <c r="L581" s="154"/>
      <c r="M581" s="159"/>
      <c r="T581" s="160"/>
      <c r="AT581" s="155" t="s">
        <v>278</v>
      </c>
      <c r="AU581" s="155" t="s">
        <v>87</v>
      </c>
      <c r="AV581" s="12" t="s">
        <v>87</v>
      </c>
      <c r="AW581" s="12" t="s">
        <v>38</v>
      </c>
      <c r="AX581" s="12" t="s">
        <v>77</v>
      </c>
      <c r="AY581" s="155" t="s">
        <v>137</v>
      </c>
    </row>
    <row r="582" spans="2:65" s="13" customFormat="1" ht="11.25">
      <c r="B582" s="161"/>
      <c r="D582" s="140" t="s">
        <v>278</v>
      </c>
      <c r="E582" s="162" t="s">
        <v>21</v>
      </c>
      <c r="F582" s="163" t="s">
        <v>280</v>
      </c>
      <c r="H582" s="164">
        <v>4038.5</v>
      </c>
      <c r="I582" s="165"/>
      <c r="L582" s="161"/>
      <c r="M582" s="166"/>
      <c r="T582" s="167"/>
      <c r="AT582" s="162" t="s">
        <v>278</v>
      </c>
      <c r="AU582" s="162" t="s">
        <v>87</v>
      </c>
      <c r="AV582" s="13" t="s">
        <v>143</v>
      </c>
      <c r="AW582" s="13" t="s">
        <v>38</v>
      </c>
      <c r="AX582" s="13" t="s">
        <v>85</v>
      </c>
      <c r="AY582" s="162" t="s">
        <v>137</v>
      </c>
    </row>
    <row r="583" spans="2:65" s="1" customFormat="1" ht="16.5" customHeight="1">
      <c r="B583" s="33"/>
      <c r="C583" s="145" t="s">
        <v>395</v>
      </c>
      <c r="D583" s="145" t="s">
        <v>153</v>
      </c>
      <c r="E583" s="146" t="s">
        <v>1284</v>
      </c>
      <c r="F583" s="147" t="s">
        <v>1285</v>
      </c>
      <c r="G583" s="148" t="s">
        <v>196</v>
      </c>
      <c r="H583" s="149">
        <v>4038.5</v>
      </c>
      <c r="I583" s="150"/>
      <c r="J583" s="151">
        <f>ROUND(I583*H583,2)</f>
        <v>0</v>
      </c>
      <c r="K583" s="147" t="s">
        <v>21</v>
      </c>
      <c r="L583" s="33"/>
      <c r="M583" s="152" t="s">
        <v>21</v>
      </c>
      <c r="N583" s="153" t="s">
        <v>48</v>
      </c>
      <c r="P583" s="136">
        <f>O583*H583</f>
        <v>0</v>
      </c>
      <c r="Q583" s="136">
        <v>4.0000000000000003E-5</v>
      </c>
      <c r="R583" s="136">
        <f>Q583*H583</f>
        <v>0.16154000000000002</v>
      </c>
      <c r="S583" s="136">
        <v>0</v>
      </c>
      <c r="T583" s="137">
        <f>S583*H583</f>
        <v>0</v>
      </c>
      <c r="AR583" s="138" t="s">
        <v>143</v>
      </c>
      <c r="AT583" s="138" t="s">
        <v>153</v>
      </c>
      <c r="AU583" s="138" t="s">
        <v>87</v>
      </c>
      <c r="AY583" s="18" t="s">
        <v>137</v>
      </c>
      <c r="BE583" s="139">
        <f>IF(N583="základní",J583,0)</f>
        <v>0</v>
      </c>
      <c r="BF583" s="139">
        <f>IF(N583="snížená",J583,0)</f>
        <v>0</v>
      </c>
      <c r="BG583" s="139">
        <f>IF(N583="zákl. přenesená",J583,0)</f>
        <v>0</v>
      </c>
      <c r="BH583" s="139">
        <f>IF(N583="sníž. přenesená",J583,0)</f>
        <v>0</v>
      </c>
      <c r="BI583" s="139">
        <f>IF(N583="nulová",J583,0)</f>
        <v>0</v>
      </c>
      <c r="BJ583" s="18" t="s">
        <v>85</v>
      </c>
      <c r="BK583" s="139">
        <f>ROUND(I583*H583,2)</f>
        <v>0</v>
      </c>
      <c r="BL583" s="18" t="s">
        <v>143</v>
      </c>
      <c r="BM583" s="138" t="s">
        <v>1286</v>
      </c>
    </row>
    <row r="584" spans="2:65" s="1" customFormat="1" ht="11.25">
      <c r="B584" s="33"/>
      <c r="D584" s="140" t="s">
        <v>144</v>
      </c>
      <c r="F584" s="141" t="s">
        <v>1287</v>
      </c>
      <c r="I584" s="142"/>
      <c r="L584" s="33"/>
      <c r="M584" s="143"/>
      <c r="T584" s="54"/>
      <c r="AT584" s="18" t="s">
        <v>144</v>
      </c>
      <c r="AU584" s="18" t="s">
        <v>87</v>
      </c>
    </row>
    <row r="585" spans="2:65" s="1" customFormat="1" ht="16.5" customHeight="1">
      <c r="B585" s="33"/>
      <c r="C585" s="145" t="s">
        <v>272</v>
      </c>
      <c r="D585" s="145" t="s">
        <v>153</v>
      </c>
      <c r="E585" s="146" t="s">
        <v>1288</v>
      </c>
      <c r="F585" s="147" t="s">
        <v>1289</v>
      </c>
      <c r="G585" s="148" t="s">
        <v>763</v>
      </c>
      <c r="H585" s="149">
        <v>130.85499999999999</v>
      </c>
      <c r="I585" s="150"/>
      <c r="J585" s="151">
        <f>ROUND(I585*H585,2)</f>
        <v>0</v>
      </c>
      <c r="K585" s="147" t="s">
        <v>21</v>
      </c>
      <c r="L585" s="33"/>
      <c r="M585" s="152" t="s">
        <v>21</v>
      </c>
      <c r="N585" s="153" t="s">
        <v>48</v>
      </c>
      <c r="P585" s="136">
        <f>O585*H585</f>
        <v>0</v>
      </c>
      <c r="Q585" s="136">
        <v>1.01508</v>
      </c>
      <c r="R585" s="136">
        <f>Q585*H585</f>
        <v>132.82829339999998</v>
      </c>
      <c r="S585" s="136">
        <v>0</v>
      </c>
      <c r="T585" s="137">
        <f>S585*H585</f>
        <v>0</v>
      </c>
      <c r="AR585" s="138" t="s">
        <v>143</v>
      </c>
      <c r="AT585" s="138" t="s">
        <v>153</v>
      </c>
      <c r="AU585" s="138" t="s">
        <v>87</v>
      </c>
      <c r="AY585" s="18" t="s">
        <v>137</v>
      </c>
      <c r="BE585" s="139">
        <f>IF(N585="základní",J585,0)</f>
        <v>0</v>
      </c>
      <c r="BF585" s="139">
        <f>IF(N585="snížená",J585,0)</f>
        <v>0</v>
      </c>
      <c r="BG585" s="139">
        <f>IF(N585="zákl. přenesená",J585,0)</f>
        <v>0</v>
      </c>
      <c r="BH585" s="139">
        <f>IF(N585="sníž. přenesená",J585,0)</f>
        <v>0</v>
      </c>
      <c r="BI585" s="139">
        <f>IF(N585="nulová",J585,0)</f>
        <v>0</v>
      </c>
      <c r="BJ585" s="18" t="s">
        <v>85</v>
      </c>
      <c r="BK585" s="139">
        <f>ROUND(I585*H585,2)</f>
        <v>0</v>
      </c>
      <c r="BL585" s="18" t="s">
        <v>143</v>
      </c>
      <c r="BM585" s="138" t="s">
        <v>1290</v>
      </c>
    </row>
    <row r="586" spans="2:65" s="1" customFormat="1" ht="11.25">
      <c r="B586" s="33"/>
      <c r="D586" s="140" t="s">
        <v>144</v>
      </c>
      <c r="F586" s="141" t="s">
        <v>1291</v>
      </c>
      <c r="I586" s="142"/>
      <c r="L586" s="33"/>
      <c r="M586" s="143"/>
      <c r="T586" s="54"/>
      <c r="AT586" s="18" t="s">
        <v>144</v>
      </c>
      <c r="AU586" s="18" t="s">
        <v>87</v>
      </c>
    </row>
    <row r="587" spans="2:65" s="1" customFormat="1" ht="19.5">
      <c r="B587" s="33"/>
      <c r="D587" s="140" t="s">
        <v>145</v>
      </c>
      <c r="F587" s="144" t="s">
        <v>1292</v>
      </c>
      <c r="I587" s="142"/>
      <c r="L587" s="33"/>
      <c r="M587" s="143"/>
      <c r="T587" s="54"/>
      <c r="AT587" s="18" t="s">
        <v>145</v>
      </c>
      <c r="AU587" s="18" t="s">
        <v>87</v>
      </c>
    </row>
    <row r="588" spans="2:65" s="14" customFormat="1" ht="11.25">
      <c r="B588" s="170"/>
      <c r="D588" s="140" t="s">
        <v>278</v>
      </c>
      <c r="E588" s="171" t="s">
        <v>21</v>
      </c>
      <c r="F588" s="172" t="s">
        <v>1293</v>
      </c>
      <c r="H588" s="171" t="s">
        <v>21</v>
      </c>
      <c r="I588" s="173"/>
      <c r="L588" s="170"/>
      <c r="M588" s="174"/>
      <c r="T588" s="175"/>
      <c r="AT588" s="171" t="s">
        <v>278</v>
      </c>
      <c r="AU588" s="171" t="s">
        <v>87</v>
      </c>
      <c r="AV588" s="14" t="s">
        <v>85</v>
      </c>
      <c r="AW588" s="14" t="s">
        <v>38</v>
      </c>
      <c r="AX588" s="14" t="s">
        <v>77</v>
      </c>
      <c r="AY588" s="171" t="s">
        <v>137</v>
      </c>
    </row>
    <row r="589" spans="2:65" s="14" customFormat="1" ht="11.25">
      <c r="B589" s="170"/>
      <c r="D589" s="140" t="s">
        <v>278</v>
      </c>
      <c r="E589" s="171" t="s">
        <v>21</v>
      </c>
      <c r="F589" s="172" t="s">
        <v>697</v>
      </c>
      <c r="H589" s="171" t="s">
        <v>21</v>
      </c>
      <c r="I589" s="173"/>
      <c r="L589" s="170"/>
      <c r="M589" s="174"/>
      <c r="T589" s="175"/>
      <c r="AT589" s="171" t="s">
        <v>278</v>
      </c>
      <c r="AU589" s="171" t="s">
        <v>87</v>
      </c>
      <c r="AV589" s="14" t="s">
        <v>85</v>
      </c>
      <c r="AW589" s="14" t="s">
        <v>38</v>
      </c>
      <c r="AX589" s="14" t="s">
        <v>77</v>
      </c>
      <c r="AY589" s="171" t="s">
        <v>137</v>
      </c>
    </row>
    <row r="590" spans="2:65" s="12" customFormat="1" ht="11.25">
      <c r="B590" s="154"/>
      <c r="D590" s="140" t="s">
        <v>278</v>
      </c>
      <c r="E590" s="155" t="s">
        <v>21</v>
      </c>
      <c r="F590" s="156" t="s">
        <v>1294</v>
      </c>
      <c r="H590" s="157">
        <v>16.808</v>
      </c>
      <c r="I590" s="158"/>
      <c r="L590" s="154"/>
      <c r="M590" s="159"/>
      <c r="T590" s="160"/>
      <c r="AT590" s="155" t="s">
        <v>278</v>
      </c>
      <c r="AU590" s="155" t="s">
        <v>87</v>
      </c>
      <c r="AV590" s="12" t="s">
        <v>87</v>
      </c>
      <c r="AW590" s="12" t="s">
        <v>38</v>
      </c>
      <c r="AX590" s="12" t="s">
        <v>77</v>
      </c>
      <c r="AY590" s="155" t="s">
        <v>137</v>
      </c>
    </row>
    <row r="591" spans="2:65" s="12" customFormat="1" ht="11.25">
      <c r="B591" s="154"/>
      <c r="D591" s="140" t="s">
        <v>278</v>
      </c>
      <c r="E591" s="155" t="s">
        <v>21</v>
      </c>
      <c r="F591" s="156" t="s">
        <v>1295</v>
      </c>
      <c r="H591" s="157">
        <v>11.086</v>
      </c>
      <c r="I591" s="158"/>
      <c r="L591" s="154"/>
      <c r="M591" s="159"/>
      <c r="T591" s="160"/>
      <c r="AT591" s="155" t="s">
        <v>278</v>
      </c>
      <c r="AU591" s="155" t="s">
        <v>87</v>
      </c>
      <c r="AV591" s="12" t="s">
        <v>87</v>
      </c>
      <c r="AW591" s="12" t="s">
        <v>38</v>
      </c>
      <c r="AX591" s="12" t="s">
        <v>77</v>
      </c>
      <c r="AY591" s="155" t="s">
        <v>137</v>
      </c>
    </row>
    <row r="592" spans="2:65" s="14" customFormat="1" ht="11.25">
      <c r="B592" s="170"/>
      <c r="D592" s="140" t="s">
        <v>278</v>
      </c>
      <c r="E592" s="171" t="s">
        <v>21</v>
      </c>
      <c r="F592" s="172" t="s">
        <v>1258</v>
      </c>
      <c r="H592" s="171" t="s">
        <v>21</v>
      </c>
      <c r="I592" s="173"/>
      <c r="L592" s="170"/>
      <c r="M592" s="174"/>
      <c r="T592" s="175"/>
      <c r="AT592" s="171" t="s">
        <v>278</v>
      </c>
      <c r="AU592" s="171" t="s">
        <v>87</v>
      </c>
      <c r="AV592" s="14" t="s">
        <v>85</v>
      </c>
      <c r="AW592" s="14" t="s">
        <v>38</v>
      </c>
      <c r="AX592" s="14" t="s">
        <v>77</v>
      </c>
      <c r="AY592" s="171" t="s">
        <v>137</v>
      </c>
    </row>
    <row r="593" spans="2:65" s="12" customFormat="1" ht="11.25">
      <c r="B593" s="154"/>
      <c r="D593" s="140" t="s">
        <v>278</v>
      </c>
      <c r="E593" s="155" t="s">
        <v>21</v>
      </c>
      <c r="F593" s="156" t="s">
        <v>1296</v>
      </c>
      <c r="H593" s="157">
        <v>54.201000000000001</v>
      </c>
      <c r="I593" s="158"/>
      <c r="L593" s="154"/>
      <c r="M593" s="159"/>
      <c r="T593" s="160"/>
      <c r="AT593" s="155" t="s">
        <v>278</v>
      </c>
      <c r="AU593" s="155" t="s">
        <v>87</v>
      </c>
      <c r="AV593" s="12" t="s">
        <v>87</v>
      </c>
      <c r="AW593" s="12" t="s">
        <v>38</v>
      </c>
      <c r="AX593" s="12" t="s">
        <v>77</v>
      </c>
      <c r="AY593" s="155" t="s">
        <v>137</v>
      </c>
    </row>
    <row r="594" spans="2:65" s="12" customFormat="1" ht="11.25">
      <c r="B594" s="154"/>
      <c r="D594" s="140" t="s">
        <v>278</v>
      </c>
      <c r="E594" s="155" t="s">
        <v>21</v>
      </c>
      <c r="F594" s="156" t="s">
        <v>1297</v>
      </c>
      <c r="H594" s="157">
        <v>35.75</v>
      </c>
      <c r="I594" s="158"/>
      <c r="L594" s="154"/>
      <c r="M594" s="159"/>
      <c r="T594" s="160"/>
      <c r="AT594" s="155" t="s">
        <v>278</v>
      </c>
      <c r="AU594" s="155" t="s">
        <v>87</v>
      </c>
      <c r="AV594" s="12" t="s">
        <v>87</v>
      </c>
      <c r="AW594" s="12" t="s">
        <v>38</v>
      </c>
      <c r="AX594" s="12" t="s">
        <v>77</v>
      </c>
      <c r="AY594" s="155" t="s">
        <v>137</v>
      </c>
    </row>
    <row r="595" spans="2:65" s="14" customFormat="1" ht="11.25">
      <c r="B595" s="170"/>
      <c r="D595" s="140" t="s">
        <v>278</v>
      </c>
      <c r="E595" s="171" t="s">
        <v>21</v>
      </c>
      <c r="F595" s="172" t="s">
        <v>1261</v>
      </c>
      <c r="H595" s="171" t="s">
        <v>21</v>
      </c>
      <c r="I595" s="173"/>
      <c r="L595" s="170"/>
      <c r="M595" s="174"/>
      <c r="T595" s="175"/>
      <c r="AT595" s="171" t="s">
        <v>278</v>
      </c>
      <c r="AU595" s="171" t="s">
        <v>87</v>
      </c>
      <c r="AV595" s="14" t="s">
        <v>85</v>
      </c>
      <c r="AW595" s="14" t="s">
        <v>38</v>
      </c>
      <c r="AX595" s="14" t="s">
        <v>77</v>
      </c>
      <c r="AY595" s="171" t="s">
        <v>137</v>
      </c>
    </row>
    <row r="596" spans="2:65" s="12" customFormat="1" ht="11.25">
      <c r="B596" s="154"/>
      <c r="D596" s="140" t="s">
        <v>278</v>
      </c>
      <c r="E596" s="155" t="s">
        <v>21</v>
      </c>
      <c r="F596" s="156" t="s">
        <v>1298</v>
      </c>
      <c r="H596" s="157">
        <v>3.0720000000000001</v>
      </c>
      <c r="I596" s="158"/>
      <c r="L596" s="154"/>
      <c r="M596" s="159"/>
      <c r="T596" s="160"/>
      <c r="AT596" s="155" t="s">
        <v>278</v>
      </c>
      <c r="AU596" s="155" t="s">
        <v>87</v>
      </c>
      <c r="AV596" s="12" t="s">
        <v>87</v>
      </c>
      <c r="AW596" s="12" t="s">
        <v>38</v>
      </c>
      <c r="AX596" s="12" t="s">
        <v>77</v>
      </c>
      <c r="AY596" s="155" t="s">
        <v>137</v>
      </c>
    </row>
    <row r="597" spans="2:65" s="14" customFormat="1" ht="11.25">
      <c r="B597" s="170"/>
      <c r="D597" s="140" t="s">
        <v>278</v>
      </c>
      <c r="E597" s="171" t="s">
        <v>21</v>
      </c>
      <c r="F597" s="172" t="s">
        <v>706</v>
      </c>
      <c r="H597" s="171" t="s">
        <v>21</v>
      </c>
      <c r="I597" s="173"/>
      <c r="L597" s="170"/>
      <c r="M597" s="174"/>
      <c r="T597" s="175"/>
      <c r="AT597" s="171" t="s">
        <v>278</v>
      </c>
      <c r="AU597" s="171" t="s">
        <v>87</v>
      </c>
      <c r="AV597" s="14" t="s">
        <v>85</v>
      </c>
      <c r="AW597" s="14" t="s">
        <v>38</v>
      </c>
      <c r="AX597" s="14" t="s">
        <v>77</v>
      </c>
      <c r="AY597" s="171" t="s">
        <v>137</v>
      </c>
    </row>
    <row r="598" spans="2:65" s="12" customFormat="1" ht="11.25">
      <c r="B598" s="154"/>
      <c r="D598" s="140" t="s">
        <v>278</v>
      </c>
      <c r="E598" s="155" t="s">
        <v>21</v>
      </c>
      <c r="F598" s="156" t="s">
        <v>1299</v>
      </c>
      <c r="H598" s="157">
        <v>9.9380000000000006</v>
      </c>
      <c r="I598" s="158"/>
      <c r="L598" s="154"/>
      <c r="M598" s="159"/>
      <c r="T598" s="160"/>
      <c r="AT598" s="155" t="s">
        <v>278</v>
      </c>
      <c r="AU598" s="155" t="s">
        <v>87</v>
      </c>
      <c r="AV598" s="12" t="s">
        <v>87</v>
      </c>
      <c r="AW598" s="12" t="s">
        <v>38</v>
      </c>
      <c r="AX598" s="12" t="s">
        <v>77</v>
      </c>
      <c r="AY598" s="155" t="s">
        <v>137</v>
      </c>
    </row>
    <row r="599" spans="2:65" s="13" customFormat="1" ht="11.25">
      <c r="B599" s="161"/>
      <c r="D599" s="140" t="s">
        <v>278</v>
      </c>
      <c r="E599" s="162" t="s">
        <v>21</v>
      </c>
      <c r="F599" s="163" t="s">
        <v>280</v>
      </c>
      <c r="H599" s="164">
        <v>130.85499999999999</v>
      </c>
      <c r="I599" s="165"/>
      <c r="L599" s="161"/>
      <c r="M599" s="166"/>
      <c r="T599" s="167"/>
      <c r="AT599" s="162" t="s">
        <v>278</v>
      </c>
      <c r="AU599" s="162" t="s">
        <v>87</v>
      </c>
      <c r="AV599" s="13" t="s">
        <v>143</v>
      </c>
      <c r="AW599" s="13" t="s">
        <v>38</v>
      </c>
      <c r="AX599" s="13" t="s">
        <v>85</v>
      </c>
      <c r="AY599" s="162" t="s">
        <v>137</v>
      </c>
    </row>
    <row r="600" spans="2:65" s="1" customFormat="1" ht="16.5" customHeight="1">
      <c r="B600" s="33"/>
      <c r="C600" s="145" t="s">
        <v>403</v>
      </c>
      <c r="D600" s="145" t="s">
        <v>153</v>
      </c>
      <c r="E600" s="146" t="s">
        <v>1300</v>
      </c>
      <c r="F600" s="147" t="s">
        <v>1301</v>
      </c>
      <c r="G600" s="148" t="s">
        <v>763</v>
      </c>
      <c r="H600" s="149">
        <v>18.452999999999999</v>
      </c>
      <c r="I600" s="150"/>
      <c r="J600" s="151">
        <f>ROUND(I600*H600,2)</f>
        <v>0</v>
      </c>
      <c r="K600" s="147" t="s">
        <v>21</v>
      </c>
      <c r="L600" s="33"/>
      <c r="M600" s="152" t="s">
        <v>21</v>
      </c>
      <c r="N600" s="153" t="s">
        <v>48</v>
      </c>
      <c r="P600" s="136">
        <f>O600*H600</f>
        <v>0</v>
      </c>
      <c r="Q600" s="136">
        <v>1.09528</v>
      </c>
      <c r="R600" s="136">
        <f>Q600*H600</f>
        <v>20.211201840000001</v>
      </c>
      <c r="S600" s="136">
        <v>0</v>
      </c>
      <c r="T600" s="137">
        <f>S600*H600</f>
        <v>0</v>
      </c>
      <c r="AR600" s="138" t="s">
        <v>143</v>
      </c>
      <c r="AT600" s="138" t="s">
        <v>153</v>
      </c>
      <c r="AU600" s="138" t="s">
        <v>87</v>
      </c>
      <c r="AY600" s="18" t="s">
        <v>137</v>
      </c>
      <c r="BE600" s="139">
        <f>IF(N600="základní",J600,0)</f>
        <v>0</v>
      </c>
      <c r="BF600" s="139">
        <f>IF(N600="snížená",J600,0)</f>
        <v>0</v>
      </c>
      <c r="BG600" s="139">
        <f>IF(N600="zákl. přenesená",J600,0)</f>
        <v>0</v>
      </c>
      <c r="BH600" s="139">
        <f>IF(N600="sníž. přenesená",J600,0)</f>
        <v>0</v>
      </c>
      <c r="BI600" s="139">
        <f>IF(N600="nulová",J600,0)</f>
        <v>0</v>
      </c>
      <c r="BJ600" s="18" t="s">
        <v>85</v>
      </c>
      <c r="BK600" s="139">
        <f>ROUND(I600*H600,2)</f>
        <v>0</v>
      </c>
      <c r="BL600" s="18" t="s">
        <v>143</v>
      </c>
      <c r="BM600" s="138" t="s">
        <v>1302</v>
      </c>
    </row>
    <row r="601" spans="2:65" s="1" customFormat="1" ht="11.25">
      <c r="B601" s="33"/>
      <c r="D601" s="140" t="s">
        <v>144</v>
      </c>
      <c r="F601" s="141" t="s">
        <v>1301</v>
      </c>
      <c r="I601" s="142"/>
      <c r="L601" s="33"/>
      <c r="M601" s="143"/>
      <c r="T601" s="54"/>
      <c r="AT601" s="18" t="s">
        <v>144</v>
      </c>
      <c r="AU601" s="18" t="s">
        <v>87</v>
      </c>
    </row>
    <row r="602" spans="2:65" s="12" customFormat="1" ht="11.25">
      <c r="B602" s="154"/>
      <c r="D602" s="140" t="s">
        <v>278</v>
      </c>
      <c r="E602" s="155" t="s">
        <v>21</v>
      </c>
      <c r="F602" s="156" t="s">
        <v>1303</v>
      </c>
      <c r="H602" s="157">
        <v>4.3570000000000002</v>
      </c>
      <c r="I602" s="158"/>
      <c r="L602" s="154"/>
      <c r="M602" s="159"/>
      <c r="T602" s="160"/>
      <c r="AT602" s="155" t="s">
        <v>278</v>
      </c>
      <c r="AU602" s="155" t="s">
        <v>87</v>
      </c>
      <c r="AV602" s="12" t="s">
        <v>87</v>
      </c>
      <c r="AW602" s="12" t="s">
        <v>38</v>
      </c>
      <c r="AX602" s="12" t="s">
        <v>77</v>
      </c>
      <c r="AY602" s="155" t="s">
        <v>137</v>
      </c>
    </row>
    <row r="603" spans="2:65" s="12" customFormat="1" ht="11.25">
      <c r="B603" s="154"/>
      <c r="D603" s="140" t="s">
        <v>278</v>
      </c>
      <c r="E603" s="155" t="s">
        <v>21</v>
      </c>
      <c r="F603" s="156" t="s">
        <v>1304</v>
      </c>
      <c r="H603" s="157">
        <v>14.096</v>
      </c>
      <c r="I603" s="158"/>
      <c r="L603" s="154"/>
      <c r="M603" s="159"/>
      <c r="T603" s="160"/>
      <c r="AT603" s="155" t="s">
        <v>278</v>
      </c>
      <c r="AU603" s="155" t="s">
        <v>87</v>
      </c>
      <c r="AV603" s="12" t="s">
        <v>87</v>
      </c>
      <c r="AW603" s="12" t="s">
        <v>38</v>
      </c>
      <c r="AX603" s="12" t="s">
        <v>77</v>
      </c>
      <c r="AY603" s="155" t="s">
        <v>137</v>
      </c>
    </row>
    <row r="604" spans="2:65" s="13" customFormat="1" ht="11.25">
      <c r="B604" s="161"/>
      <c r="D604" s="140" t="s">
        <v>278</v>
      </c>
      <c r="E604" s="162" t="s">
        <v>21</v>
      </c>
      <c r="F604" s="163" t="s">
        <v>280</v>
      </c>
      <c r="H604" s="164">
        <v>18.452999999999999</v>
      </c>
      <c r="I604" s="165"/>
      <c r="L604" s="161"/>
      <c r="M604" s="166"/>
      <c r="T604" s="167"/>
      <c r="AT604" s="162" t="s">
        <v>278</v>
      </c>
      <c r="AU604" s="162" t="s">
        <v>87</v>
      </c>
      <c r="AV604" s="13" t="s">
        <v>143</v>
      </c>
      <c r="AW604" s="13" t="s">
        <v>38</v>
      </c>
      <c r="AX604" s="13" t="s">
        <v>85</v>
      </c>
      <c r="AY604" s="162" t="s">
        <v>137</v>
      </c>
    </row>
    <row r="605" spans="2:65" s="11" customFormat="1" ht="22.9" customHeight="1">
      <c r="B605" s="116"/>
      <c r="D605" s="117" t="s">
        <v>76</v>
      </c>
      <c r="E605" s="168" t="s">
        <v>142</v>
      </c>
      <c r="F605" s="168" t="s">
        <v>1305</v>
      </c>
      <c r="I605" s="119"/>
      <c r="J605" s="169">
        <f>BK605</f>
        <v>0</v>
      </c>
      <c r="L605" s="116"/>
      <c r="M605" s="121"/>
      <c r="P605" s="122">
        <f>SUM(P606:P649)</f>
        <v>0</v>
      </c>
      <c r="R605" s="122">
        <f>SUM(R606:R649)</f>
        <v>0.16761224</v>
      </c>
      <c r="T605" s="123">
        <f>SUM(T606:T649)</f>
        <v>0</v>
      </c>
      <c r="AR605" s="117" t="s">
        <v>85</v>
      </c>
      <c r="AT605" s="124" t="s">
        <v>76</v>
      </c>
      <c r="AU605" s="124" t="s">
        <v>85</v>
      </c>
      <c r="AY605" s="117" t="s">
        <v>137</v>
      </c>
      <c r="BK605" s="125">
        <f>SUM(BK606:BK649)</f>
        <v>0</v>
      </c>
    </row>
    <row r="606" spans="2:65" s="1" customFormat="1" ht="16.5" customHeight="1">
      <c r="B606" s="33"/>
      <c r="C606" s="145" t="s">
        <v>276</v>
      </c>
      <c r="D606" s="145" t="s">
        <v>153</v>
      </c>
      <c r="E606" s="146" t="s">
        <v>1306</v>
      </c>
      <c r="F606" s="147" t="s">
        <v>1307</v>
      </c>
      <c r="G606" s="148" t="s">
        <v>228</v>
      </c>
      <c r="H606" s="149">
        <v>3.0840000000000001</v>
      </c>
      <c r="I606" s="150"/>
      <c r="J606" s="151">
        <f>ROUND(I606*H606,2)</f>
        <v>0</v>
      </c>
      <c r="K606" s="147" t="s">
        <v>809</v>
      </c>
      <c r="L606" s="33"/>
      <c r="M606" s="152" t="s">
        <v>21</v>
      </c>
      <c r="N606" s="153" t="s">
        <v>48</v>
      </c>
      <c r="P606" s="136">
        <f>O606*H606</f>
        <v>0</v>
      </c>
      <c r="Q606" s="136">
        <v>4.0499999999999998E-3</v>
      </c>
      <c r="R606" s="136">
        <f>Q606*H606</f>
        <v>1.24902E-2</v>
      </c>
      <c r="S606" s="136">
        <v>0</v>
      </c>
      <c r="T606" s="137">
        <f>S606*H606</f>
        <v>0</v>
      </c>
      <c r="AR606" s="138" t="s">
        <v>143</v>
      </c>
      <c r="AT606" s="138" t="s">
        <v>153</v>
      </c>
      <c r="AU606" s="138" t="s">
        <v>87</v>
      </c>
      <c r="AY606" s="18" t="s">
        <v>137</v>
      </c>
      <c r="BE606" s="139">
        <f>IF(N606="základní",J606,0)</f>
        <v>0</v>
      </c>
      <c r="BF606" s="139">
        <f>IF(N606="snížená",J606,0)</f>
        <v>0</v>
      </c>
      <c r="BG606" s="139">
        <f>IF(N606="zákl. přenesená",J606,0)</f>
        <v>0</v>
      </c>
      <c r="BH606" s="139">
        <f>IF(N606="sníž. přenesená",J606,0)</f>
        <v>0</v>
      </c>
      <c r="BI606" s="139">
        <f>IF(N606="nulová",J606,0)</f>
        <v>0</v>
      </c>
      <c r="BJ606" s="18" t="s">
        <v>85</v>
      </c>
      <c r="BK606" s="139">
        <f>ROUND(I606*H606,2)</f>
        <v>0</v>
      </c>
      <c r="BL606" s="18" t="s">
        <v>143</v>
      </c>
      <c r="BM606" s="138" t="s">
        <v>1308</v>
      </c>
    </row>
    <row r="607" spans="2:65" s="1" customFormat="1" ht="11.25">
      <c r="B607" s="33"/>
      <c r="D607" s="140" t="s">
        <v>144</v>
      </c>
      <c r="F607" s="141" t="s">
        <v>1309</v>
      </c>
      <c r="I607" s="142"/>
      <c r="L607" s="33"/>
      <c r="M607" s="143"/>
      <c r="T607" s="54"/>
      <c r="AT607" s="18" t="s">
        <v>144</v>
      </c>
      <c r="AU607" s="18" t="s">
        <v>87</v>
      </c>
    </row>
    <row r="608" spans="2:65" s="1" customFormat="1" ht="11.25">
      <c r="B608" s="33"/>
      <c r="D608" s="183" t="s">
        <v>812</v>
      </c>
      <c r="F608" s="184" t="s">
        <v>1310</v>
      </c>
      <c r="I608" s="142"/>
      <c r="L608" s="33"/>
      <c r="M608" s="143"/>
      <c r="T608" s="54"/>
      <c r="AT608" s="18" t="s">
        <v>812</v>
      </c>
      <c r="AU608" s="18" t="s">
        <v>87</v>
      </c>
    </row>
    <row r="609" spans="2:65" s="12" customFormat="1" ht="11.25">
      <c r="B609" s="154"/>
      <c r="D609" s="140" t="s">
        <v>278</v>
      </c>
      <c r="E609" s="155" t="s">
        <v>21</v>
      </c>
      <c r="F609" s="156" t="s">
        <v>1311</v>
      </c>
      <c r="H609" s="157">
        <v>3.0840000000000001</v>
      </c>
      <c r="I609" s="158"/>
      <c r="L609" s="154"/>
      <c r="M609" s="159"/>
      <c r="T609" s="160"/>
      <c r="AT609" s="155" t="s">
        <v>278</v>
      </c>
      <c r="AU609" s="155" t="s">
        <v>87</v>
      </c>
      <c r="AV609" s="12" t="s">
        <v>87</v>
      </c>
      <c r="AW609" s="12" t="s">
        <v>38</v>
      </c>
      <c r="AX609" s="12" t="s">
        <v>85</v>
      </c>
      <c r="AY609" s="155" t="s">
        <v>137</v>
      </c>
    </row>
    <row r="610" spans="2:65" s="1" customFormat="1" ht="16.5" customHeight="1">
      <c r="B610" s="33"/>
      <c r="C610" s="145" t="s">
        <v>412</v>
      </c>
      <c r="D610" s="145" t="s">
        <v>153</v>
      </c>
      <c r="E610" s="146" t="s">
        <v>1312</v>
      </c>
      <c r="F610" s="147" t="s">
        <v>1313</v>
      </c>
      <c r="G610" s="148" t="s">
        <v>228</v>
      </c>
      <c r="H610" s="149">
        <v>10.75</v>
      </c>
      <c r="I610" s="150"/>
      <c r="J610" s="151">
        <f>ROUND(I610*H610,2)</f>
        <v>0</v>
      </c>
      <c r="K610" s="147" t="s">
        <v>809</v>
      </c>
      <c r="L610" s="33"/>
      <c r="M610" s="152" t="s">
        <v>21</v>
      </c>
      <c r="N610" s="153" t="s">
        <v>48</v>
      </c>
      <c r="P610" s="136">
        <f>O610*H610</f>
        <v>0</v>
      </c>
      <c r="Q610" s="136">
        <v>1.0000000000000001E-5</v>
      </c>
      <c r="R610" s="136">
        <f>Q610*H610</f>
        <v>1.0750000000000001E-4</v>
      </c>
      <c r="S610" s="136">
        <v>0</v>
      </c>
      <c r="T610" s="137">
        <f>S610*H610</f>
        <v>0</v>
      </c>
      <c r="AR610" s="138" t="s">
        <v>143</v>
      </c>
      <c r="AT610" s="138" t="s">
        <v>153</v>
      </c>
      <c r="AU610" s="138" t="s">
        <v>87</v>
      </c>
      <c r="AY610" s="18" t="s">
        <v>137</v>
      </c>
      <c r="BE610" s="139">
        <f>IF(N610="základní",J610,0)</f>
        <v>0</v>
      </c>
      <c r="BF610" s="139">
        <f>IF(N610="snížená",J610,0)</f>
        <v>0</v>
      </c>
      <c r="BG610" s="139">
        <f>IF(N610="zákl. přenesená",J610,0)</f>
        <v>0</v>
      </c>
      <c r="BH610" s="139">
        <f>IF(N610="sníž. přenesená",J610,0)</f>
        <v>0</v>
      </c>
      <c r="BI610" s="139">
        <f>IF(N610="nulová",J610,0)</f>
        <v>0</v>
      </c>
      <c r="BJ610" s="18" t="s">
        <v>85</v>
      </c>
      <c r="BK610" s="139">
        <f>ROUND(I610*H610,2)</f>
        <v>0</v>
      </c>
      <c r="BL610" s="18" t="s">
        <v>143</v>
      </c>
      <c r="BM610" s="138" t="s">
        <v>1314</v>
      </c>
    </row>
    <row r="611" spans="2:65" s="1" customFormat="1" ht="11.25">
      <c r="B611" s="33"/>
      <c r="D611" s="140" t="s">
        <v>144</v>
      </c>
      <c r="F611" s="141" t="s">
        <v>1315</v>
      </c>
      <c r="I611" s="142"/>
      <c r="L611" s="33"/>
      <c r="M611" s="143"/>
      <c r="T611" s="54"/>
      <c r="AT611" s="18" t="s">
        <v>144</v>
      </c>
      <c r="AU611" s="18" t="s">
        <v>87</v>
      </c>
    </row>
    <row r="612" spans="2:65" s="1" customFormat="1" ht="11.25">
      <c r="B612" s="33"/>
      <c r="D612" s="183" t="s">
        <v>812</v>
      </c>
      <c r="F612" s="184" t="s">
        <v>1316</v>
      </c>
      <c r="I612" s="142"/>
      <c r="L612" s="33"/>
      <c r="M612" s="143"/>
      <c r="T612" s="54"/>
      <c r="AT612" s="18" t="s">
        <v>812</v>
      </c>
      <c r="AU612" s="18" t="s">
        <v>87</v>
      </c>
    </row>
    <row r="613" spans="2:65" s="14" customFormat="1" ht="11.25">
      <c r="B613" s="170"/>
      <c r="D613" s="140" t="s">
        <v>278</v>
      </c>
      <c r="E613" s="171" t="s">
        <v>21</v>
      </c>
      <c r="F613" s="172" t="s">
        <v>1317</v>
      </c>
      <c r="H613" s="171" t="s">
        <v>21</v>
      </c>
      <c r="I613" s="173"/>
      <c r="L613" s="170"/>
      <c r="M613" s="174"/>
      <c r="T613" s="175"/>
      <c r="AT613" s="171" t="s">
        <v>278</v>
      </c>
      <c r="AU613" s="171" t="s">
        <v>87</v>
      </c>
      <c r="AV613" s="14" t="s">
        <v>85</v>
      </c>
      <c r="AW613" s="14" t="s">
        <v>38</v>
      </c>
      <c r="AX613" s="14" t="s">
        <v>77</v>
      </c>
      <c r="AY613" s="171" t="s">
        <v>137</v>
      </c>
    </row>
    <row r="614" spans="2:65" s="12" customFormat="1" ht="11.25">
      <c r="B614" s="154"/>
      <c r="D614" s="140" t="s">
        <v>278</v>
      </c>
      <c r="E614" s="155" t="s">
        <v>673</v>
      </c>
      <c r="F614" s="156" t="s">
        <v>1318</v>
      </c>
      <c r="H614" s="157">
        <v>10.75</v>
      </c>
      <c r="I614" s="158"/>
      <c r="L614" s="154"/>
      <c r="M614" s="159"/>
      <c r="T614" s="160"/>
      <c r="AT614" s="155" t="s">
        <v>278</v>
      </c>
      <c r="AU614" s="155" t="s">
        <v>87</v>
      </c>
      <c r="AV614" s="12" t="s">
        <v>87</v>
      </c>
      <c r="AW614" s="12" t="s">
        <v>38</v>
      </c>
      <c r="AX614" s="12" t="s">
        <v>85</v>
      </c>
      <c r="AY614" s="155" t="s">
        <v>137</v>
      </c>
    </row>
    <row r="615" spans="2:65" s="1" customFormat="1" ht="16.5" customHeight="1">
      <c r="B615" s="33"/>
      <c r="C615" s="126" t="s">
        <v>284</v>
      </c>
      <c r="D615" s="126" t="s">
        <v>138</v>
      </c>
      <c r="E615" s="127" t="s">
        <v>1319</v>
      </c>
      <c r="F615" s="128" t="s">
        <v>1320</v>
      </c>
      <c r="G615" s="129" t="s">
        <v>228</v>
      </c>
      <c r="H615" s="130">
        <v>10.75</v>
      </c>
      <c r="I615" s="131"/>
      <c r="J615" s="132">
        <f>ROUND(I615*H615,2)</f>
        <v>0</v>
      </c>
      <c r="K615" s="128" t="s">
        <v>809</v>
      </c>
      <c r="L615" s="133"/>
      <c r="M615" s="134" t="s">
        <v>21</v>
      </c>
      <c r="N615" s="135" t="s">
        <v>48</v>
      </c>
      <c r="P615" s="136">
        <f>O615*H615</f>
        <v>0</v>
      </c>
      <c r="Q615" s="136">
        <v>4.6899999999999997E-3</v>
      </c>
      <c r="R615" s="136">
        <f>Q615*H615</f>
        <v>5.0417499999999997E-2</v>
      </c>
      <c r="S615" s="136">
        <v>0</v>
      </c>
      <c r="T615" s="137">
        <f>S615*H615</f>
        <v>0</v>
      </c>
      <c r="AR615" s="138" t="s">
        <v>142</v>
      </c>
      <c r="AT615" s="138" t="s">
        <v>138</v>
      </c>
      <c r="AU615" s="138" t="s">
        <v>87</v>
      </c>
      <c r="AY615" s="18" t="s">
        <v>137</v>
      </c>
      <c r="BE615" s="139">
        <f>IF(N615="základní",J615,0)</f>
        <v>0</v>
      </c>
      <c r="BF615" s="139">
        <f>IF(N615="snížená",J615,0)</f>
        <v>0</v>
      </c>
      <c r="BG615" s="139">
        <f>IF(N615="zákl. přenesená",J615,0)</f>
        <v>0</v>
      </c>
      <c r="BH615" s="139">
        <f>IF(N615="sníž. přenesená",J615,0)</f>
        <v>0</v>
      </c>
      <c r="BI615" s="139">
        <f>IF(N615="nulová",J615,0)</f>
        <v>0</v>
      </c>
      <c r="BJ615" s="18" t="s">
        <v>85</v>
      </c>
      <c r="BK615" s="139">
        <f>ROUND(I615*H615,2)</f>
        <v>0</v>
      </c>
      <c r="BL615" s="18" t="s">
        <v>143</v>
      </c>
      <c r="BM615" s="138" t="s">
        <v>1321</v>
      </c>
    </row>
    <row r="616" spans="2:65" s="1" customFormat="1" ht="11.25">
      <c r="B616" s="33"/>
      <c r="D616" s="140" t="s">
        <v>144</v>
      </c>
      <c r="F616" s="141" t="s">
        <v>1320</v>
      </c>
      <c r="I616" s="142"/>
      <c r="L616" s="33"/>
      <c r="M616" s="143"/>
      <c r="T616" s="54"/>
      <c r="AT616" s="18" t="s">
        <v>144</v>
      </c>
      <c r="AU616" s="18" t="s">
        <v>87</v>
      </c>
    </row>
    <row r="617" spans="2:65" s="12" customFormat="1" ht="11.25">
      <c r="B617" s="154"/>
      <c r="D617" s="140" t="s">
        <v>278</v>
      </c>
      <c r="E617" s="155" t="s">
        <v>21</v>
      </c>
      <c r="F617" s="156" t="s">
        <v>673</v>
      </c>
      <c r="H617" s="157">
        <v>10.75</v>
      </c>
      <c r="I617" s="158"/>
      <c r="L617" s="154"/>
      <c r="M617" s="159"/>
      <c r="T617" s="160"/>
      <c r="AT617" s="155" t="s">
        <v>278</v>
      </c>
      <c r="AU617" s="155" t="s">
        <v>87</v>
      </c>
      <c r="AV617" s="12" t="s">
        <v>87</v>
      </c>
      <c r="AW617" s="12" t="s">
        <v>38</v>
      </c>
      <c r="AX617" s="12" t="s">
        <v>85</v>
      </c>
      <c r="AY617" s="155" t="s">
        <v>137</v>
      </c>
    </row>
    <row r="618" spans="2:65" s="1" customFormat="1" ht="21.75" customHeight="1">
      <c r="B618" s="33"/>
      <c r="C618" s="145" t="s">
        <v>419</v>
      </c>
      <c r="D618" s="145" t="s">
        <v>153</v>
      </c>
      <c r="E618" s="146" t="s">
        <v>1322</v>
      </c>
      <c r="F618" s="147" t="s">
        <v>1323</v>
      </c>
      <c r="G618" s="148" t="s">
        <v>492</v>
      </c>
      <c r="H618" s="149">
        <v>2</v>
      </c>
      <c r="I618" s="150"/>
      <c r="J618" s="151">
        <f>ROUND(I618*H618,2)</f>
        <v>0</v>
      </c>
      <c r="K618" s="147" t="s">
        <v>809</v>
      </c>
      <c r="L618" s="33"/>
      <c r="M618" s="152" t="s">
        <v>21</v>
      </c>
      <c r="N618" s="153" t="s">
        <v>48</v>
      </c>
      <c r="P618" s="136">
        <f>O618*H618</f>
        <v>0</v>
      </c>
      <c r="Q618" s="136">
        <v>0</v>
      </c>
      <c r="R618" s="136">
        <f>Q618*H618</f>
        <v>0</v>
      </c>
      <c r="S618" s="136">
        <v>0</v>
      </c>
      <c r="T618" s="137">
        <f>S618*H618</f>
        <v>0</v>
      </c>
      <c r="AR618" s="138" t="s">
        <v>143</v>
      </c>
      <c r="AT618" s="138" t="s">
        <v>153</v>
      </c>
      <c r="AU618" s="138" t="s">
        <v>87</v>
      </c>
      <c r="AY618" s="18" t="s">
        <v>137</v>
      </c>
      <c r="BE618" s="139">
        <f>IF(N618="základní",J618,0)</f>
        <v>0</v>
      </c>
      <c r="BF618" s="139">
        <f>IF(N618="snížená",J618,0)</f>
        <v>0</v>
      </c>
      <c r="BG618" s="139">
        <f>IF(N618="zákl. přenesená",J618,0)</f>
        <v>0</v>
      </c>
      <c r="BH618" s="139">
        <f>IF(N618="sníž. přenesená",J618,0)</f>
        <v>0</v>
      </c>
      <c r="BI618" s="139">
        <f>IF(N618="nulová",J618,0)</f>
        <v>0</v>
      </c>
      <c r="BJ618" s="18" t="s">
        <v>85</v>
      </c>
      <c r="BK618" s="139">
        <f>ROUND(I618*H618,2)</f>
        <v>0</v>
      </c>
      <c r="BL618" s="18" t="s">
        <v>143</v>
      </c>
      <c r="BM618" s="138" t="s">
        <v>1324</v>
      </c>
    </row>
    <row r="619" spans="2:65" s="1" customFormat="1" ht="19.5">
      <c r="B619" s="33"/>
      <c r="D619" s="140" t="s">
        <v>144</v>
      </c>
      <c r="F619" s="141" t="s">
        <v>1325</v>
      </c>
      <c r="I619" s="142"/>
      <c r="L619" s="33"/>
      <c r="M619" s="143"/>
      <c r="T619" s="54"/>
      <c r="AT619" s="18" t="s">
        <v>144</v>
      </c>
      <c r="AU619" s="18" t="s">
        <v>87</v>
      </c>
    </row>
    <row r="620" spans="2:65" s="1" customFormat="1" ht="11.25">
      <c r="B620" s="33"/>
      <c r="D620" s="183" t="s">
        <v>812</v>
      </c>
      <c r="F620" s="184" t="s">
        <v>1326</v>
      </c>
      <c r="I620" s="142"/>
      <c r="L620" s="33"/>
      <c r="M620" s="143"/>
      <c r="T620" s="54"/>
      <c r="AT620" s="18" t="s">
        <v>812</v>
      </c>
      <c r="AU620" s="18" t="s">
        <v>87</v>
      </c>
    </row>
    <row r="621" spans="2:65" s="14" customFormat="1" ht="11.25">
      <c r="B621" s="170"/>
      <c r="D621" s="140" t="s">
        <v>278</v>
      </c>
      <c r="E621" s="171" t="s">
        <v>21</v>
      </c>
      <c r="F621" s="172" t="s">
        <v>1317</v>
      </c>
      <c r="H621" s="171" t="s">
        <v>21</v>
      </c>
      <c r="I621" s="173"/>
      <c r="L621" s="170"/>
      <c r="M621" s="174"/>
      <c r="T621" s="175"/>
      <c r="AT621" s="171" t="s">
        <v>278</v>
      </c>
      <c r="AU621" s="171" t="s">
        <v>87</v>
      </c>
      <c r="AV621" s="14" t="s">
        <v>85</v>
      </c>
      <c r="AW621" s="14" t="s">
        <v>38</v>
      </c>
      <c r="AX621" s="14" t="s">
        <v>77</v>
      </c>
      <c r="AY621" s="171" t="s">
        <v>137</v>
      </c>
    </row>
    <row r="622" spans="2:65" s="12" customFormat="1" ht="11.25">
      <c r="B622" s="154"/>
      <c r="D622" s="140" t="s">
        <v>278</v>
      </c>
      <c r="E622" s="155" t="s">
        <v>21</v>
      </c>
      <c r="F622" s="156" t="s">
        <v>1327</v>
      </c>
      <c r="H622" s="157">
        <v>2</v>
      </c>
      <c r="I622" s="158"/>
      <c r="L622" s="154"/>
      <c r="M622" s="159"/>
      <c r="T622" s="160"/>
      <c r="AT622" s="155" t="s">
        <v>278</v>
      </c>
      <c r="AU622" s="155" t="s">
        <v>87</v>
      </c>
      <c r="AV622" s="12" t="s">
        <v>87</v>
      </c>
      <c r="AW622" s="12" t="s">
        <v>38</v>
      </c>
      <c r="AX622" s="12" t="s">
        <v>77</v>
      </c>
      <c r="AY622" s="155" t="s">
        <v>137</v>
      </c>
    </row>
    <row r="623" spans="2:65" s="13" customFormat="1" ht="11.25">
      <c r="B623" s="161"/>
      <c r="D623" s="140" t="s">
        <v>278</v>
      </c>
      <c r="E623" s="162" t="s">
        <v>21</v>
      </c>
      <c r="F623" s="163" t="s">
        <v>280</v>
      </c>
      <c r="H623" s="164">
        <v>2</v>
      </c>
      <c r="I623" s="165"/>
      <c r="L623" s="161"/>
      <c r="M623" s="166"/>
      <c r="T623" s="167"/>
      <c r="AT623" s="162" t="s">
        <v>278</v>
      </c>
      <c r="AU623" s="162" t="s">
        <v>87</v>
      </c>
      <c r="AV623" s="13" t="s">
        <v>143</v>
      </c>
      <c r="AW623" s="13" t="s">
        <v>38</v>
      </c>
      <c r="AX623" s="13" t="s">
        <v>85</v>
      </c>
      <c r="AY623" s="162" t="s">
        <v>137</v>
      </c>
    </row>
    <row r="624" spans="2:65" s="1" customFormat="1" ht="16.5" customHeight="1">
      <c r="B624" s="33"/>
      <c r="C624" s="126" t="s">
        <v>423</v>
      </c>
      <c r="D624" s="126" t="s">
        <v>138</v>
      </c>
      <c r="E624" s="127" t="s">
        <v>1328</v>
      </c>
      <c r="F624" s="128" t="s">
        <v>1329</v>
      </c>
      <c r="G624" s="129" t="s">
        <v>492</v>
      </c>
      <c r="H624" s="130">
        <v>4</v>
      </c>
      <c r="I624" s="131"/>
      <c r="J624" s="132">
        <f>ROUND(I624*H624,2)</f>
        <v>0</v>
      </c>
      <c r="K624" s="128" t="s">
        <v>809</v>
      </c>
      <c r="L624" s="133"/>
      <c r="M624" s="134" t="s">
        <v>21</v>
      </c>
      <c r="N624" s="135" t="s">
        <v>48</v>
      </c>
      <c r="P624" s="136">
        <f>O624*H624</f>
        <v>0</v>
      </c>
      <c r="Q624" s="136">
        <v>1.1000000000000001E-3</v>
      </c>
      <c r="R624" s="136">
        <f>Q624*H624</f>
        <v>4.4000000000000003E-3</v>
      </c>
      <c r="S624" s="136">
        <v>0</v>
      </c>
      <c r="T624" s="137">
        <f>S624*H624</f>
        <v>0</v>
      </c>
      <c r="AR624" s="138" t="s">
        <v>142</v>
      </c>
      <c r="AT624" s="138" t="s">
        <v>138</v>
      </c>
      <c r="AU624" s="138" t="s">
        <v>87</v>
      </c>
      <c r="AY624" s="18" t="s">
        <v>137</v>
      </c>
      <c r="BE624" s="139">
        <f>IF(N624="základní",J624,0)</f>
        <v>0</v>
      </c>
      <c r="BF624" s="139">
        <f>IF(N624="snížená",J624,0)</f>
        <v>0</v>
      </c>
      <c r="BG624" s="139">
        <f>IF(N624="zákl. přenesená",J624,0)</f>
        <v>0</v>
      </c>
      <c r="BH624" s="139">
        <f>IF(N624="sníž. přenesená",J624,0)</f>
        <v>0</v>
      </c>
      <c r="BI624" s="139">
        <f>IF(N624="nulová",J624,0)</f>
        <v>0</v>
      </c>
      <c r="BJ624" s="18" t="s">
        <v>85</v>
      </c>
      <c r="BK624" s="139">
        <f>ROUND(I624*H624,2)</f>
        <v>0</v>
      </c>
      <c r="BL624" s="18" t="s">
        <v>143</v>
      </c>
      <c r="BM624" s="138" t="s">
        <v>1330</v>
      </c>
    </row>
    <row r="625" spans="2:65" s="1" customFormat="1" ht="11.25">
      <c r="B625" s="33"/>
      <c r="D625" s="140" t="s">
        <v>144</v>
      </c>
      <c r="F625" s="141" t="s">
        <v>1329</v>
      </c>
      <c r="I625" s="142"/>
      <c r="L625" s="33"/>
      <c r="M625" s="143"/>
      <c r="T625" s="54"/>
      <c r="AT625" s="18" t="s">
        <v>144</v>
      </c>
      <c r="AU625" s="18" t="s">
        <v>87</v>
      </c>
    </row>
    <row r="626" spans="2:65" s="12" customFormat="1" ht="11.25">
      <c r="B626" s="154"/>
      <c r="D626" s="140" t="s">
        <v>278</v>
      </c>
      <c r="E626" s="155" t="s">
        <v>21</v>
      </c>
      <c r="F626" s="156" t="s">
        <v>143</v>
      </c>
      <c r="H626" s="157">
        <v>4</v>
      </c>
      <c r="I626" s="158"/>
      <c r="L626" s="154"/>
      <c r="M626" s="159"/>
      <c r="T626" s="160"/>
      <c r="AT626" s="155" t="s">
        <v>278</v>
      </c>
      <c r="AU626" s="155" t="s">
        <v>87</v>
      </c>
      <c r="AV626" s="12" t="s">
        <v>87</v>
      </c>
      <c r="AW626" s="12" t="s">
        <v>38</v>
      </c>
      <c r="AX626" s="12" t="s">
        <v>85</v>
      </c>
      <c r="AY626" s="155" t="s">
        <v>137</v>
      </c>
    </row>
    <row r="627" spans="2:65" s="1" customFormat="1" ht="16.5" customHeight="1">
      <c r="B627" s="33"/>
      <c r="C627" s="145" t="s">
        <v>427</v>
      </c>
      <c r="D627" s="145" t="s">
        <v>153</v>
      </c>
      <c r="E627" s="146" t="s">
        <v>1331</v>
      </c>
      <c r="F627" s="147" t="s">
        <v>1332</v>
      </c>
      <c r="G627" s="148" t="s">
        <v>569</v>
      </c>
      <c r="H627" s="149">
        <v>4.8</v>
      </c>
      <c r="I627" s="150"/>
      <c r="J627" s="151">
        <f>ROUND(I627*H627,2)</f>
        <v>0</v>
      </c>
      <c r="K627" s="147" t="s">
        <v>21</v>
      </c>
      <c r="L627" s="33"/>
      <c r="M627" s="152" t="s">
        <v>21</v>
      </c>
      <c r="N627" s="153" t="s">
        <v>48</v>
      </c>
      <c r="P627" s="136">
        <f>O627*H627</f>
        <v>0</v>
      </c>
      <c r="Q627" s="136">
        <v>0</v>
      </c>
      <c r="R627" s="136">
        <f>Q627*H627</f>
        <v>0</v>
      </c>
      <c r="S627" s="136">
        <v>0</v>
      </c>
      <c r="T627" s="137">
        <f>S627*H627</f>
        <v>0</v>
      </c>
      <c r="AR627" s="138" t="s">
        <v>143</v>
      </c>
      <c r="AT627" s="138" t="s">
        <v>153</v>
      </c>
      <c r="AU627" s="138" t="s">
        <v>87</v>
      </c>
      <c r="AY627" s="18" t="s">
        <v>137</v>
      </c>
      <c r="BE627" s="139">
        <f>IF(N627="základní",J627,0)</f>
        <v>0</v>
      </c>
      <c r="BF627" s="139">
        <f>IF(N627="snížená",J627,0)</f>
        <v>0</v>
      </c>
      <c r="BG627" s="139">
        <f>IF(N627="zákl. přenesená",J627,0)</f>
        <v>0</v>
      </c>
      <c r="BH627" s="139">
        <f>IF(N627="sníž. přenesená",J627,0)</f>
        <v>0</v>
      </c>
      <c r="BI627" s="139">
        <f>IF(N627="nulová",J627,0)</f>
        <v>0</v>
      </c>
      <c r="BJ627" s="18" t="s">
        <v>85</v>
      </c>
      <c r="BK627" s="139">
        <f>ROUND(I627*H627,2)</f>
        <v>0</v>
      </c>
      <c r="BL627" s="18" t="s">
        <v>143</v>
      </c>
      <c r="BM627" s="138" t="s">
        <v>1333</v>
      </c>
    </row>
    <row r="628" spans="2:65" s="1" customFormat="1" ht="11.25">
      <c r="B628" s="33"/>
      <c r="D628" s="140" t="s">
        <v>144</v>
      </c>
      <c r="F628" s="141" t="s">
        <v>1332</v>
      </c>
      <c r="I628" s="142"/>
      <c r="L628" s="33"/>
      <c r="M628" s="143"/>
      <c r="T628" s="54"/>
      <c r="AT628" s="18" t="s">
        <v>144</v>
      </c>
      <c r="AU628" s="18" t="s">
        <v>87</v>
      </c>
    </row>
    <row r="629" spans="2:65" s="1" customFormat="1" ht="39">
      <c r="B629" s="33"/>
      <c r="D629" s="140" t="s">
        <v>145</v>
      </c>
      <c r="F629" s="144" t="s">
        <v>1185</v>
      </c>
      <c r="I629" s="142"/>
      <c r="L629" s="33"/>
      <c r="M629" s="143"/>
      <c r="T629" s="54"/>
      <c r="AT629" s="18" t="s">
        <v>145</v>
      </c>
      <c r="AU629" s="18" t="s">
        <v>87</v>
      </c>
    </row>
    <row r="630" spans="2:65" s="12" customFormat="1" ht="11.25">
      <c r="B630" s="154"/>
      <c r="D630" s="140" t="s">
        <v>278</v>
      </c>
      <c r="E630" s="155" t="s">
        <v>775</v>
      </c>
      <c r="F630" s="156" t="s">
        <v>1334</v>
      </c>
      <c r="H630" s="157">
        <v>4.8</v>
      </c>
      <c r="I630" s="158"/>
      <c r="L630" s="154"/>
      <c r="M630" s="159"/>
      <c r="T630" s="160"/>
      <c r="AT630" s="155" t="s">
        <v>278</v>
      </c>
      <c r="AU630" s="155" t="s">
        <v>87</v>
      </c>
      <c r="AV630" s="12" t="s">
        <v>87</v>
      </c>
      <c r="AW630" s="12" t="s">
        <v>38</v>
      </c>
      <c r="AX630" s="12" t="s">
        <v>85</v>
      </c>
      <c r="AY630" s="155" t="s">
        <v>137</v>
      </c>
    </row>
    <row r="631" spans="2:65" s="1" customFormat="1" ht="16.5" customHeight="1">
      <c r="B631" s="33"/>
      <c r="C631" s="145" t="s">
        <v>431</v>
      </c>
      <c r="D631" s="145" t="s">
        <v>153</v>
      </c>
      <c r="E631" s="146" t="s">
        <v>1335</v>
      </c>
      <c r="F631" s="147" t="s">
        <v>1336</v>
      </c>
      <c r="G631" s="148" t="s">
        <v>569</v>
      </c>
      <c r="H631" s="149">
        <v>1.075</v>
      </c>
      <c r="I631" s="150"/>
      <c r="J631" s="151">
        <f>ROUND(I631*H631,2)</f>
        <v>0</v>
      </c>
      <c r="K631" s="147" t="s">
        <v>809</v>
      </c>
      <c r="L631" s="33"/>
      <c r="M631" s="152" t="s">
        <v>21</v>
      </c>
      <c r="N631" s="153" t="s">
        <v>48</v>
      </c>
      <c r="P631" s="136">
        <f>O631*H631</f>
        <v>0</v>
      </c>
      <c r="Q631" s="136">
        <v>0</v>
      </c>
      <c r="R631" s="136">
        <f>Q631*H631</f>
        <v>0</v>
      </c>
      <c r="S631" s="136">
        <v>0</v>
      </c>
      <c r="T631" s="137">
        <f>S631*H631</f>
        <v>0</v>
      </c>
      <c r="AR631" s="138" t="s">
        <v>143</v>
      </c>
      <c r="AT631" s="138" t="s">
        <v>153</v>
      </c>
      <c r="AU631" s="138" t="s">
        <v>87</v>
      </c>
      <c r="AY631" s="18" t="s">
        <v>137</v>
      </c>
      <c r="BE631" s="139">
        <f>IF(N631="základní",J631,0)</f>
        <v>0</v>
      </c>
      <c r="BF631" s="139">
        <f>IF(N631="snížená",J631,0)</f>
        <v>0</v>
      </c>
      <c r="BG631" s="139">
        <f>IF(N631="zákl. přenesená",J631,0)</f>
        <v>0</v>
      </c>
      <c r="BH631" s="139">
        <f>IF(N631="sníž. přenesená",J631,0)</f>
        <v>0</v>
      </c>
      <c r="BI631" s="139">
        <f>IF(N631="nulová",J631,0)</f>
        <v>0</v>
      </c>
      <c r="BJ631" s="18" t="s">
        <v>85</v>
      </c>
      <c r="BK631" s="139">
        <f>ROUND(I631*H631,2)</f>
        <v>0</v>
      </c>
      <c r="BL631" s="18" t="s">
        <v>143</v>
      </c>
      <c r="BM631" s="138" t="s">
        <v>1337</v>
      </c>
    </row>
    <row r="632" spans="2:65" s="1" customFormat="1" ht="11.25">
      <c r="B632" s="33"/>
      <c r="D632" s="140" t="s">
        <v>144</v>
      </c>
      <c r="F632" s="141" t="s">
        <v>1338</v>
      </c>
      <c r="I632" s="142"/>
      <c r="L632" s="33"/>
      <c r="M632" s="143"/>
      <c r="T632" s="54"/>
      <c r="AT632" s="18" t="s">
        <v>144</v>
      </c>
      <c r="AU632" s="18" t="s">
        <v>87</v>
      </c>
    </row>
    <row r="633" spans="2:65" s="1" customFormat="1" ht="11.25">
      <c r="B633" s="33"/>
      <c r="D633" s="183" t="s">
        <v>812</v>
      </c>
      <c r="F633" s="184" t="s">
        <v>1339</v>
      </c>
      <c r="I633" s="142"/>
      <c r="L633" s="33"/>
      <c r="M633" s="143"/>
      <c r="T633" s="54"/>
      <c r="AT633" s="18" t="s">
        <v>812</v>
      </c>
      <c r="AU633" s="18" t="s">
        <v>87</v>
      </c>
    </row>
    <row r="634" spans="2:65" s="1" customFormat="1" ht="39">
      <c r="B634" s="33"/>
      <c r="D634" s="140" t="s">
        <v>145</v>
      </c>
      <c r="F634" s="144" t="s">
        <v>1185</v>
      </c>
      <c r="I634" s="142"/>
      <c r="L634" s="33"/>
      <c r="M634" s="143"/>
      <c r="T634" s="54"/>
      <c r="AT634" s="18" t="s">
        <v>145</v>
      </c>
      <c r="AU634" s="18" t="s">
        <v>87</v>
      </c>
    </row>
    <row r="635" spans="2:65" s="14" customFormat="1" ht="11.25">
      <c r="B635" s="170"/>
      <c r="D635" s="140" t="s">
        <v>278</v>
      </c>
      <c r="E635" s="171" t="s">
        <v>21</v>
      </c>
      <c r="F635" s="172" t="s">
        <v>1340</v>
      </c>
      <c r="H635" s="171" t="s">
        <v>21</v>
      </c>
      <c r="I635" s="173"/>
      <c r="L635" s="170"/>
      <c r="M635" s="174"/>
      <c r="T635" s="175"/>
      <c r="AT635" s="171" t="s">
        <v>278</v>
      </c>
      <c r="AU635" s="171" t="s">
        <v>87</v>
      </c>
      <c r="AV635" s="14" t="s">
        <v>85</v>
      </c>
      <c r="AW635" s="14" t="s">
        <v>38</v>
      </c>
      <c r="AX635" s="14" t="s">
        <v>77</v>
      </c>
      <c r="AY635" s="171" t="s">
        <v>137</v>
      </c>
    </row>
    <row r="636" spans="2:65" s="12" customFormat="1" ht="11.25">
      <c r="B636" s="154"/>
      <c r="D636" s="140" t="s">
        <v>278</v>
      </c>
      <c r="E636" s="155" t="s">
        <v>778</v>
      </c>
      <c r="F636" s="156" t="s">
        <v>1341</v>
      </c>
      <c r="H636" s="157">
        <v>1.075</v>
      </c>
      <c r="I636" s="158"/>
      <c r="L636" s="154"/>
      <c r="M636" s="159"/>
      <c r="T636" s="160"/>
      <c r="AT636" s="155" t="s">
        <v>278</v>
      </c>
      <c r="AU636" s="155" t="s">
        <v>87</v>
      </c>
      <c r="AV636" s="12" t="s">
        <v>87</v>
      </c>
      <c r="AW636" s="12" t="s">
        <v>38</v>
      </c>
      <c r="AX636" s="12" t="s">
        <v>85</v>
      </c>
      <c r="AY636" s="155" t="s">
        <v>137</v>
      </c>
    </row>
    <row r="637" spans="2:65" s="1" customFormat="1" ht="16.5" customHeight="1">
      <c r="B637" s="33"/>
      <c r="C637" s="145" t="s">
        <v>435</v>
      </c>
      <c r="D637" s="145" t="s">
        <v>153</v>
      </c>
      <c r="E637" s="146" t="s">
        <v>1342</v>
      </c>
      <c r="F637" s="147" t="s">
        <v>1343</v>
      </c>
      <c r="G637" s="148" t="s">
        <v>196</v>
      </c>
      <c r="H637" s="149">
        <v>7.3440000000000003</v>
      </c>
      <c r="I637" s="150"/>
      <c r="J637" s="151">
        <f>ROUND(I637*H637,2)</f>
        <v>0</v>
      </c>
      <c r="K637" s="147" t="s">
        <v>21</v>
      </c>
      <c r="L637" s="33"/>
      <c r="M637" s="152" t="s">
        <v>21</v>
      </c>
      <c r="N637" s="153" t="s">
        <v>48</v>
      </c>
      <c r="P637" s="136">
        <f>O637*H637</f>
        <v>0</v>
      </c>
      <c r="Q637" s="136">
        <v>6.9100000000000003E-3</v>
      </c>
      <c r="R637" s="136">
        <f>Q637*H637</f>
        <v>5.0747040000000007E-2</v>
      </c>
      <c r="S637" s="136">
        <v>0</v>
      </c>
      <c r="T637" s="137">
        <f>S637*H637</f>
        <v>0</v>
      </c>
      <c r="AR637" s="138" t="s">
        <v>268</v>
      </c>
      <c r="AT637" s="138" t="s">
        <v>153</v>
      </c>
      <c r="AU637" s="138" t="s">
        <v>87</v>
      </c>
      <c r="AY637" s="18" t="s">
        <v>137</v>
      </c>
      <c r="BE637" s="139">
        <f>IF(N637="základní",J637,0)</f>
        <v>0</v>
      </c>
      <c r="BF637" s="139">
        <f>IF(N637="snížená",J637,0)</f>
        <v>0</v>
      </c>
      <c r="BG637" s="139">
        <f>IF(N637="zákl. přenesená",J637,0)</f>
        <v>0</v>
      </c>
      <c r="BH637" s="139">
        <f>IF(N637="sníž. přenesená",J637,0)</f>
        <v>0</v>
      </c>
      <c r="BI637" s="139">
        <f>IF(N637="nulová",J637,0)</f>
        <v>0</v>
      </c>
      <c r="BJ637" s="18" t="s">
        <v>85</v>
      </c>
      <c r="BK637" s="139">
        <f>ROUND(I637*H637,2)</f>
        <v>0</v>
      </c>
      <c r="BL637" s="18" t="s">
        <v>268</v>
      </c>
      <c r="BM637" s="138" t="s">
        <v>1344</v>
      </c>
    </row>
    <row r="638" spans="2:65" s="1" customFormat="1" ht="11.25">
      <c r="B638" s="33"/>
      <c r="D638" s="140" t="s">
        <v>144</v>
      </c>
      <c r="F638" s="141" t="s">
        <v>1345</v>
      </c>
      <c r="I638" s="142"/>
      <c r="L638" s="33"/>
      <c r="M638" s="143"/>
      <c r="T638" s="54"/>
      <c r="AT638" s="18" t="s">
        <v>144</v>
      </c>
      <c r="AU638" s="18" t="s">
        <v>87</v>
      </c>
    </row>
    <row r="639" spans="2:65" s="12" customFormat="1" ht="11.25">
      <c r="B639" s="154"/>
      <c r="D639" s="140" t="s">
        <v>278</v>
      </c>
      <c r="E639" s="155" t="s">
        <v>21</v>
      </c>
      <c r="F639" s="156" t="s">
        <v>1346</v>
      </c>
      <c r="H639" s="157">
        <v>7.3440000000000003</v>
      </c>
      <c r="I639" s="158"/>
      <c r="L639" s="154"/>
      <c r="M639" s="159"/>
      <c r="T639" s="160"/>
      <c r="AT639" s="155" t="s">
        <v>278</v>
      </c>
      <c r="AU639" s="155" t="s">
        <v>87</v>
      </c>
      <c r="AV639" s="12" t="s">
        <v>87</v>
      </c>
      <c r="AW639" s="12" t="s">
        <v>38</v>
      </c>
      <c r="AX639" s="12" t="s">
        <v>85</v>
      </c>
      <c r="AY639" s="155" t="s">
        <v>137</v>
      </c>
    </row>
    <row r="640" spans="2:65" s="1" customFormat="1" ht="16.5" customHeight="1">
      <c r="B640" s="33"/>
      <c r="C640" s="145" t="s">
        <v>318</v>
      </c>
      <c r="D640" s="145" t="s">
        <v>153</v>
      </c>
      <c r="E640" s="146" t="s">
        <v>1347</v>
      </c>
      <c r="F640" s="147" t="s">
        <v>1348</v>
      </c>
      <c r="G640" s="148" t="s">
        <v>196</v>
      </c>
      <c r="H640" s="149">
        <v>7.3440000000000003</v>
      </c>
      <c r="I640" s="150"/>
      <c r="J640" s="151">
        <f>ROUND(I640*H640,2)</f>
        <v>0</v>
      </c>
      <c r="K640" s="147" t="s">
        <v>21</v>
      </c>
      <c r="L640" s="33"/>
      <c r="M640" s="152" t="s">
        <v>21</v>
      </c>
      <c r="N640" s="153" t="s">
        <v>48</v>
      </c>
      <c r="P640" s="136">
        <f>O640*H640</f>
        <v>0</v>
      </c>
      <c r="Q640" s="136">
        <v>0</v>
      </c>
      <c r="R640" s="136">
        <f>Q640*H640</f>
        <v>0</v>
      </c>
      <c r="S640" s="136">
        <v>0</v>
      </c>
      <c r="T640" s="137">
        <f>S640*H640</f>
        <v>0</v>
      </c>
      <c r="AR640" s="138" t="s">
        <v>143</v>
      </c>
      <c r="AT640" s="138" t="s">
        <v>153</v>
      </c>
      <c r="AU640" s="138" t="s">
        <v>87</v>
      </c>
      <c r="AY640" s="18" t="s">
        <v>137</v>
      </c>
      <c r="BE640" s="139">
        <f>IF(N640="základní",J640,0)</f>
        <v>0</v>
      </c>
      <c r="BF640" s="139">
        <f>IF(N640="snížená",J640,0)</f>
        <v>0</v>
      </c>
      <c r="BG640" s="139">
        <f>IF(N640="zákl. přenesená",J640,0)</f>
        <v>0</v>
      </c>
      <c r="BH640" s="139">
        <f>IF(N640="sníž. přenesená",J640,0)</f>
        <v>0</v>
      </c>
      <c r="BI640" s="139">
        <f>IF(N640="nulová",J640,0)</f>
        <v>0</v>
      </c>
      <c r="BJ640" s="18" t="s">
        <v>85</v>
      </c>
      <c r="BK640" s="139">
        <f>ROUND(I640*H640,2)</f>
        <v>0</v>
      </c>
      <c r="BL640" s="18" t="s">
        <v>143</v>
      </c>
      <c r="BM640" s="138" t="s">
        <v>1349</v>
      </c>
    </row>
    <row r="641" spans="2:65" s="1" customFormat="1" ht="11.25">
      <c r="B641" s="33"/>
      <c r="D641" s="140" t="s">
        <v>144</v>
      </c>
      <c r="F641" s="141" t="s">
        <v>1350</v>
      </c>
      <c r="I641" s="142"/>
      <c r="L641" s="33"/>
      <c r="M641" s="143"/>
      <c r="T641" s="54"/>
      <c r="AT641" s="18" t="s">
        <v>144</v>
      </c>
      <c r="AU641" s="18" t="s">
        <v>87</v>
      </c>
    </row>
    <row r="642" spans="2:65" s="1" customFormat="1" ht="16.5" customHeight="1">
      <c r="B642" s="33"/>
      <c r="C642" s="145" t="s">
        <v>442</v>
      </c>
      <c r="D642" s="145" t="s">
        <v>153</v>
      </c>
      <c r="E642" s="146" t="s">
        <v>1351</v>
      </c>
      <c r="F642" s="147" t="s">
        <v>1352</v>
      </c>
      <c r="G642" s="148" t="s">
        <v>196</v>
      </c>
      <c r="H642" s="149">
        <v>10.75</v>
      </c>
      <c r="I642" s="150"/>
      <c r="J642" s="151">
        <f>ROUND(I642*H642,2)</f>
        <v>0</v>
      </c>
      <c r="K642" s="147" t="s">
        <v>809</v>
      </c>
      <c r="L642" s="33"/>
      <c r="M642" s="152" t="s">
        <v>21</v>
      </c>
      <c r="N642" s="153" t="s">
        <v>48</v>
      </c>
      <c r="P642" s="136">
        <f>O642*H642</f>
        <v>0</v>
      </c>
      <c r="Q642" s="136">
        <v>4.5999999999999999E-3</v>
      </c>
      <c r="R642" s="136">
        <f>Q642*H642</f>
        <v>4.9450000000000001E-2</v>
      </c>
      <c r="S642" s="136">
        <v>0</v>
      </c>
      <c r="T642" s="137">
        <f>S642*H642</f>
        <v>0</v>
      </c>
      <c r="AR642" s="138" t="s">
        <v>143</v>
      </c>
      <c r="AT642" s="138" t="s">
        <v>153</v>
      </c>
      <c r="AU642" s="138" t="s">
        <v>87</v>
      </c>
      <c r="AY642" s="18" t="s">
        <v>137</v>
      </c>
      <c r="BE642" s="139">
        <f>IF(N642="základní",J642,0)</f>
        <v>0</v>
      </c>
      <c r="BF642" s="139">
        <f>IF(N642="snížená",J642,0)</f>
        <v>0</v>
      </c>
      <c r="BG642" s="139">
        <f>IF(N642="zákl. přenesená",J642,0)</f>
        <v>0</v>
      </c>
      <c r="BH642" s="139">
        <f>IF(N642="sníž. přenesená",J642,0)</f>
        <v>0</v>
      </c>
      <c r="BI642" s="139">
        <f>IF(N642="nulová",J642,0)</f>
        <v>0</v>
      </c>
      <c r="BJ642" s="18" t="s">
        <v>85</v>
      </c>
      <c r="BK642" s="139">
        <f>ROUND(I642*H642,2)</f>
        <v>0</v>
      </c>
      <c r="BL642" s="18" t="s">
        <v>143</v>
      </c>
      <c r="BM642" s="138" t="s">
        <v>1353</v>
      </c>
    </row>
    <row r="643" spans="2:65" s="1" customFormat="1" ht="11.25">
      <c r="B643" s="33"/>
      <c r="D643" s="140" t="s">
        <v>144</v>
      </c>
      <c r="F643" s="141" t="s">
        <v>1354</v>
      </c>
      <c r="I643" s="142"/>
      <c r="L643" s="33"/>
      <c r="M643" s="143"/>
      <c r="T643" s="54"/>
      <c r="AT643" s="18" t="s">
        <v>144</v>
      </c>
      <c r="AU643" s="18" t="s">
        <v>87</v>
      </c>
    </row>
    <row r="644" spans="2:65" s="1" customFormat="1" ht="11.25">
      <c r="B644" s="33"/>
      <c r="D644" s="183" t="s">
        <v>812</v>
      </c>
      <c r="F644" s="184" t="s">
        <v>1355</v>
      </c>
      <c r="I644" s="142"/>
      <c r="L644" s="33"/>
      <c r="M644" s="143"/>
      <c r="T644" s="54"/>
      <c r="AT644" s="18" t="s">
        <v>812</v>
      </c>
      <c r="AU644" s="18" t="s">
        <v>87</v>
      </c>
    </row>
    <row r="645" spans="2:65" s="14" customFormat="1" ht="11.25">
      <c r="B645" s="170"/>
      <c r="D645" s="140" t="s">
        <v>278</v>
      </c>
      <c r="E645" s="171" t="s">
        <v>21</v>
      </c>
      <c r="F645" s="172" t="s">
        <v>1340</v>
      </c>
      <c r="H645" s="171" t="s">
        <v>21</v>
      </c>
      <c r="I645" s="173"/>
      <c r="L645" s="170"/>
      <c r="M645" s="174"/>
      <c r="T645" s="175"/>
      <c r="AT645" s="171" t="s">
        <v>278</v>
      </c>
      <c r="AU645" s="171" t="s">
        <v>87</v>
      </c>
      <c r="AV645" s="14" t="s">
        <v>85</v>
      </c>
      <c r="AW645" s="14" t="s">
        <v>38</v>
      </c>
      <c r="AX645" s="14" t="s">
        <v>77</v>
      </c>
      <c r="AY645" s="171" t="s">
        <v>137</v>
      </c>
    </row>
    <row r="646" spans="2:65" s="12" customFormat="1" ht="11.25">
      <c r="B646" s="154"/>
      <c r="D646" s="140" t="s">
        <v>278</v>
      </c>
      <c r="E646" s="155" t="s">
        <v>21</v>
      </c>
      <c r="F646" s="156" t="s">
        <v>1356</v>
      </c>
      <c r="H646" s="157">
        <v>10.75</v>
      </c>
      <c r="I646" s="158"/>
      <c r="L646" s="154"/>
      <c r="M646" s="159"/>
      <c r="T646" s="160"/>
      <c r="AT646" s="155" t="s">
        <v>278</v>
      </c>
      <c r="AU646" s="155" t="s">
        <v>87</v>
      </c>
      <c r="AV646" s="12" t="s">
        <v>87</v>
      </c>
      <c r="AW646" s="12" t="s">
        <v>38</v>
      </c>
      <c r="AX646" s="12" t="s">
        <v>85</v>
      </c>
      <c r="AY646" s="155" t="s">
        <v>137</v>
      </c>
    </row>
    <row r="647" spans="2:65" s="1" customFormat="1" ht="16.5" customHeight="1">
      <c r="B647" s="33"/>
      <c r="C647" s="145" t="s">
        <v>323</v>
      </c>
      <c r="D647" s="145" t="s">
        <v>153</v>
      </c>
      <c r="E647" s="146" t="s">
        <v>1357</v>
      </c>
      <c r="F647" s="147" t="s">
        <v>1358</v>
      </c>
      <c r="G647" s="148" t="s">
        <v>196</v>
      </c>
      <c r="H647" s="149">
        <v>10.75</v>
      </c>
      <c r="I647" s="150"/>
      <c r="J647" s="151">
        <f>ROUND(I647*H647,2)</f>
        <v>0</v>
      </c>
      <c r="K647" s="147" t="s">
        <v>809</v>
      </c>
      <c r="L647" s="33"/>
      <c r="M647" s="152" t="s">
        <v>21</v>
      </c>
      <c r="N647" s="153" t="s">
        <v>48</v>
      </c>
      <c r="P647" s="136">
        <f>O647*H647</f>
        <v>0</v>
      </c>
      <c r="Q647" s="136">
        <v>0</v>
      </c>
      <c r="R647" s="136">
        <f>Q647*H647</f>
        <v>0</v>
      </c>
      <c r="S647" s="136">
        <v>0</v>
      </c>
      <c r="T647" s="137">
        <f>S647*H647</f>
        <v>0</v>
      </c>
      <c r="AR647" s="138" t="s">
        <v>143</v>
      </c>
      <c r="AT647" s="138" t="s">
        <v>153</v>
      </c>
      <c r="AU647" s="138" t="s">
        <v>87</v>
      </c>
      <c r="AY647" s="18" t="s">
        <v>137</v>
      </c>
      <c r="BE647" s="139">
        <f>IF(N647="základní",J647,0)</f>
        <v>0</v>
      </c>
      <c r="BF647" s="139">
        <f>IF(N647="snížená",J647,0)</f>
        <v>0</v>
      </c>
      <c r="BG647" s="139">
        <f>IF(N647="zákl. přenesená",J647,0)</f>
        <v>0</v>
      </c>
      <c r="BH647" s="139">
        <f>IF(N647="sníž. přenesená",J647,0)</f>
        <v>0</v>
      </c>
      <c r="BI647" s="139">
        <f>IF(N647="nulová",J647,0)</f>
        <v>0</v>
      </c>
      <c r="BJ647" s="18" t="s">
        <v>85</v>
      </c>
      <c r="BK647" s="139">
        <f>ROUND(I647*H647,2)</f>
        <v>0</v>
      </c>
      <c r="BL647" s="18" t="s">
        <v>143</v>
      </c>
      <c r="BM647" s="138" t="s">
        <v>1359</v>
      </c>
    </row>
    <row r="648" spans="2:65" s="1" customFormat="1" ht="11.25">
      <c r="B648" s="33"/>
      <c r="D648" s="140" t="s">
        <v>144</v>
      </c>
      <c r="F648" s="141" t="s">
        <v>1360</v>
      </c>
      <c r="I648" s="142"/>
      <c r="L648" s="33"/>
      <c r="M648" s="143"/>
      <c r="T648" s="54"/>
      <c r="AT648" s="18" t="s">
        <v>144</v>
      </c>
      <c r="AU648" s="18" t="s">
        <v>87</v>
      </c>
    </row>
    <row r="649" spans="2:65" s="1" customFormat="1" ht="11.25">
      <c r="B649" s="33"/>
      <c r="D649" s="183" t="s">
        <v>812</v>
      </c>
      <c r="F649" s="184" t="s">
        <v>1361</v>
      </c>
      <c r="I649" s="142"/>
      <c r="L649" s="33"/>
      <c r="M649" s="143"/>
      <c r="T649" s="54"/>
      <c r="AT649" s="18" t="s">
        <v>812</v>
      </c>
      <c r="AU649" s="18" t="s">
        <v>87</v>
      </c>
    </row>
    <row r="650" spans="2:65" s="11" customFormat="1" ht="22.9" customHeight="1">
      <c r="B650" s="116"/>
      <c r="D650" s="117" t="s">
        <v>76</v>
      </c>
      <c r="E650" s="168" t="s">
        <v>172</v>
      </c>
      <c r="F650" s="168" t="s">
        <v>1362</v>
      </c>
      <c r="I650" s="119"/>
      <c r="J650" s="169">
        <f>BK650</f>
        <v>0</v>
      </c>
      <c r="L650" s="116"/>
      <c r="M650" s="121"/>
      <c r="P650" s="122">
        <f>SUM(P651:P888)</f>
        <v>0</v>
      </c>
      <c r="R650" s="122">
        <f>SUM(R651:R888)</f>
        <v>202.58695</v>
      </c>
      <c r="T650" s="123">
        <f>SUM(T651:T888)</f>
        <v>1411.8299850000001</v>
      </c>
      <c r="AR650" s="117" t="s">
        <v>85</v>
      </c>
      <c r="AT650" s="124" t="s">
        <v>76</v>
      </c>
      <c r="AU650" s="124" t="s">
        <v>85</v>
      </c>
      <c r="AY650" s="117" t="s">
        <v>137</v>
      </c>
      <c r="BK650" s="125">
        <f>SUM(BK651:BK888)</f>
        <v>0</v>
      </c>
    </row>
    <row r="651" spans="2:65" s="1" customFormat="1" ht="16.5" customHeight="1">
      <c r="B651" s="33"/>
      <c r="C651" s="145" t="s">
        <v>449</v>
      </c>
      <c r="D651" s="145" t="s">
        <v>153</v>
      </c>
      <c r="E651" s="146" t="s">
        <v>1363</v>
      </c>
      <c r="F651" s="147" t="s">
        <v>1364</v>
      </c>
      <c r="G651" s="148" t="s">
        <v>228</v>
      </c>
      <c r="H651" s="149">
        <v>285.45</v>
      </c>
      <c r="I651" s="150"/>
      <c r="J651" s="151">
        <f>ROUND(I651*H651,2)</f>
        <v>0</v>
      </c>
      <c r="K651" s="147" t="s">
        <v>809</v>
      </c>
      <c r="L651" s="33"/>
      <c r="M651" s="152" t="s">
        <v>21</v>
      </c>
      <c r="N651" s="153" t="s">
        <v>48</v>
      </c>
      <c r="P651" s="136">
        <f>O651*H651</f>
        <v>0</v>
      </c>
      <c r="Q651" s="136">
        <v>0.1295</v>
      </c>
      <c r="R651" s="136">
        <f>Q651*H651</f>
        <v>36.965775000000001</v>
      </c>
      <c r="S651" s="136">
        <v>0</v>
      </c>
      <c r="T651" s="137">
        <f>S651*H651</f>
        <v>0</v>
      </c>
      <c r="AR651" s="138" t="s">
        <v>143</v>
      </c>
      <c r="AT651" s="138" t="s">
        <v>153</v>
      </c>
      <c r="AU651" s="138" t="s">
        <v>87</v>
      </c>
      <c r="AY651" s="18" t="s">
        <v>137</v>
      </c>
      <c r="BE651" s="139">
        <f>IF(N651="základní",J651,0)</f>
        <v>0</v>
      </c>
      <c r="BF651" s="139">
        <f>IF(N651="snížená",J651,0)</f>
        <v>0</v>
      </c>
      <c r="BG651" s="139">
        <f>IF(N651="zákl. přenesená",J651,0)</f>
        <v>0</v>
      </c>
      <c r="BH651" s="139">
        <f>IF(N651="sníž. přenesená",J651,0)</f>
        <v>0</v>
      </c>
      <c r="BI651" s="139">
        <f>IF(N651="nulová",J651,0)</f>
        <v>0</v>
      </c>
      <c r="BJ651" s="18" t="s">
        <v>85</v>
      </c>
      <c r="BK651" s="139">
        <f>ROUND(I651*H651,2)</f>
        <v>0</v>
      </c>
      <c r="BL651" s="18" t="s">
        <v>143</v>
      </c>
      <c r="BM651" s="138" t="s">
        <v>1365</v>
      </c>
    </row>
    <row r="652" spans="2:65" s="1" customFormat="1" ht="19.5">
      <c r="B652" s="33"/>
      <c r="D652" s="140" t="s">
        <v>144</v>
      </c>
      <c r="F652" s="141" t="s">
        <v>1366</v>
      </c>
      <c r="I652" s="142"/>
      <c r="L652" s="33"/>
      <c r="M652" s="143"/>
      <c r="T652" s="54"/>
      <c r="AT652" s="18" t="s">
        <v>144</v>
      </c>
      <c r="AU652" s="18" t="s">
        <v>87</v>
      </c>
    </row>
    <row r="653" spans="2:65" s="1" customFormat="1" ht="11.25">
      <c r="B653" s="33"/>
      <c r="D653" s="183" t="s">
        <v>812</v>
      </c>
      <c r="F653" s="184" t="s">
        <v>1367</v>
      </c>
      <c r="I653" s="142"/>
      <c r="L653" s="33"/>
      <c r="M653" s="143"/>
      <c r="T653" s="54"/>
      <c r="AT653" s="18" t="s">
        <v>812</v>
      </c>
      <c r="AU653" s="18" t="s">
        <v>87</v>
      </c>
    </row>
    <row r="654" spans="2:65" s="12" customFormat="1" ht="11.25">
      <c r="B654" s="154"/>
      <c r="D654" s="140" t="s">
        <v>278</v>
      </c>
      <c r="E654" s="155" t="s">
        <v>21</v>
      </c>
      <c r="F654" s="156" t="s">
        <v>649</v>
      </c>
      <c r="H654" s="157">
        <v>285.45</v>
      </c>
      <c r="I654" s="158"/>
      <c r="L654" s="154"/>
      <c r="M654" s="159"/>
      <c r="T654" s="160"/>
      <c r="AT654" s="155" t="s">
        <v>278</v>
      </c>
      <c r="AU654" s="155" t="s">
        <v>87</v>
      </c>
      <c r="AV654" s="12" t="s">
        <v>87</v>
      </c>
      <c r="AW654" s="12" t="s">
        <v>38</v>
      </c>
      <c r="AX654" s="12" t="s">
        <v>85</v>
      </c>
      <c r="AY654" s="155" t="s">
        <v>137</v>
      </c>
    </row>
    <row r="655" spans="2:65" s="1" customFormat="1" ht="16.5" customHeight="1">
      <c r="B655" s="33"/>
      <c r="C655" s="126" t="s">
        <v>326</v>
      </c>
      <c r="D655" s="126" t="s">
        <v>138</v>
      </c>
      <c r="E655" s="127" t="s">
        <v>1368</v>
      </c>
      <c r="F655" s="128" t="s">
        <v>1369</v>
      </c>
      <c r="G655" s="129" t="s">
        <v>228</v>
      </c>
      <c r="H655" s="130">
        <v>285.45</v>
      </c>
      <c r="I655" s="131"/>
      <c r="J655" s="132">
        <f>ROUND(I655*H655,2)</f>
        <v>0</v>
      </c>
      <c r="K655" s="128" t="s">
        <v>809</v>
      </c>
      <c r="L655" s="133"/>
      <c r="M655" s="134" t="s">
        <v>21</v>
      </c>
      <c r="N655" s="135" t="s">
        <v>48</v>
      </c>
      <c r="P655" s="136">
        <f>O655*H655</f>
        <v>0</v>
      </c>
      <c r="Q655" s="136">
        <v>5.6120000000000003E-2</v>
      </c>
      <c r="R655" s="136">
        <f>Q655*H655</f>
        <v>16.019454</v>
      </c>
      <c r="S655" s="136">
        <v>0</v>
      </c>
      <c r="T655" s="137">
        <f>S655*H655</f>
        <v>0</v>
      </c>
      <c r="AR655" s="138" t="s">
        <v>142</v>
      </c>
      <c r="AT655" s="138" t="s">
        <v>138</v>
      </c>
      <c r="AU655" s="138" t="s">
        <v>87</v>
      </c>
      <c r="AY655" s="18" t="s">
        <v>137</v>
      </c>
      <c r="BE655" s="139">
        <f>IF(N655="základní",J655,0)</f>
        <v>0</v>
      </c>
      <c r="BF655" s="139">
        <f>IF(N655="snížená",J655,0)</f>
        <v>0</v>
      </c>
      <c r="BG655" s="139">
        <f>IF(N655="zákl. přenesená",J655,0)</f>
        <v>0</v>
      </c>
      <c r="BH655" s="139">
        <f>IF(N655="sníž. přenesená",J655,0)</f>
        <v>0</v>
      </c>
      <c r="BI655" s="139">
        <f>IF(N655="nulová",J655,0)</f>
        <v>0</v>
      </c>
      <c r="BJ655" s="18" t="s">
        <v>85</v>
      </c>
      <c r="BK655" s="139">
        <f>ROUND(I655*H655,2)</f>
        <v>0</v>
      </c>
      <c r="BL655" s="18" t="s">
        <v>143</v>
      </c>
      <c r="BM655" s="138" t="s">
        <v>1370</v>
      </c>
    </row>
    <row r="656" spans="2:65" s="1" customFormat="1" ht="11.25">
      <c r="B656" s="33"/>
      <c r="D656" s="140" t="s">
        <v>144</v>
      </c>
      <c r="F656" s="141" t="s">
        <v>1369</v>
      </c>
      <c r="I656" s="142"/>
      <c r="L656" s="33"/>
      <c r="M656" s="143"/>
      <c r="T656" s="54"/>
      <c r="AT656" s="18" t="s">
        <v>144</v>
      </c>
      <c r="AU656" s="18" t="s">
        <v>87</v>
      </c>
    </row>
    <row r="657" spans="2:65" s="14" customFormat="1" ht="11.25">
      <c r="B657" s="170"/>
      <c r="D657" s="140" t="s">
        <v>278</v>
      </c>
      <c r="E657" s="171" t="s">
        <v>21</v>
      </c>
      <c r="F657" s="172" t="s">
        <v>1371</v>
      </c>
      <c r="H657" s="171" t="s">
        <v>21</v>
      </c>
      <c r="I657" s="173"/>
      <c r="L657" s="170"/>
      <c r="M657" s="174"/>
      <c r="T657" s="175"/>
      <c r="AT657" s="171" t="s">
        <v>278</v>
      </c>
      <c r="AU657" s="171" t="s">
        <v>87</v>
      </c>
      <c r="AV657" s="14" t="s">
        <v>85</v>
      </c>
      <c r="AW657" s="14" t="s">
        <v>38</v>
      </c>
      <c r="AX657" s="14" t="s">
        <v>77</v>
      </c>
      <c r="AY657" s="171" t="s">
        <v>137</v>
      </c>
    </row>
    <row r="658" spans="2:65" s="12" customFormat="1" ht="11.25">
      <c r="B658" s="154"/>
      <c r="D658" s="140" t="s">
        <v>278</v>
      </c>
      <c r="E658" s="155" t="s">
        <v>21</v>
      </c>
      <c r="F658" s="156" t="s">
        <v>1372</v>
      </c>
      <c r="H658" s="157">
        <v>32.450000000000003</v>
      </c>
      <c r="I658" s="158"/>
      <c r="L658" s="154"/>
      <c r="M658" s="159"/>
      <c r="T658" s="160"/>
      <c r="AT658" s="155" t="s">
        <v>278</v>
      </c>
      <c r="AU658" s="155" t="s">
        <v>87</v>
      </c>
      <c r="AV658" s="12" t="s">
        <v>87</v>
      </c>
      <c r="AW658" s="12" t="s">
        <v>38</v>
      </c>
      <c r="AX658" s="12" t="s">
        <v>77</v>
      </c>
      <c r="AY658" s="155" t="s">
        <v>137</v>
      </c>
    </row>
    <row r="659" spans="2:65" s="12" customFormat="1" ht="11.25">
      <c r="B659" s="154"/>
      <c r="D659" s="140" t="s">
        <v>278</v>
      </c>
      <c r="E659" s="155" t="s">
        <v>21</v>
      </c>
      <c r="F659" s="156" t="s">
        <v>1373</v>
      </c>
      <c r="H659" s="157">
        <v>253</v>
      </c>
      <c r="I659" s="158"/>
      <c r="L659" s="154"/>
      <c r="M659" s="159"/>
      <c r="T659" s="160"/>
      <c r="AT659" s="155" t="s">
        <v>278</v>
      </c>
      <c r="AU659" s="155" t="s">
        <v>87</v>
      </c>
      <c r="AV659" s="12" t="s">
        <v>87</v>
      </c>
      <c r="AW659" s="12" t="s">
        <v>38</v>
      </c>
      <c r="AX659" s="12" t="s">
        <v>77</v>
      </c>
      <c r="AY659" s="155" t="s">
        <v>137</v>
      </c>
    </row>
    <row r="660" spans="2:65" s="13" customFormat="1" ht="11.25">
      <c r="B660" s="161"/>
      <c r="D660" s="140" t="s">
        <v>278</v>
      </c>
      <c r="E660" s="162" t="s">
        <v>649</v>
      </c>
      <c r="F660" s="163" t="s">
        <v>280</v>
      </c>
      <c r="H660" s="164">
        <v>285.45</v>
      </c>
      <c r="I660" s="165"/>
      <c r="L660" s="161"/>
      <c r="M660" s="166"/>
      <c r="T660" s="167"/>
      <c r="AT660" s="162" t="s">
        <v>278</v>
      </c>
      <c r="AU660" s="162" t="s">
        <v>87</v>
      </c>
      <c r="AV660" s="13" t="s">
        <v>143</v>
      </c>
      <c r="AW660" s="13" t="s">
        <v>38</v>
      </c>
      <c r="AX660" s="13" t="s">
        <v>85</v>
      </c>
      <c r="AY660" s="162" t="s">
        <v>137</v>
      </c>
    </row>
    <row r="661" spans="2:65" s="1" customFormat="1" ht="16.5" customHeight="1">
      <c r="B661" s="33"/>
      <c r="C661" s="145" t="s">
        <v>456</v>
      </c>
      <c r="D661" s="145" t="s">
        <v>153</v>
      </c>
      <c r="E661" s="146" t="s">
        <v>1374</v>
      </c>
      <c r="F661" s="147" t="s">
        <v>1375</v>
      </c>
      <c r="G661" s="148" t="s">
        <v>228</v>
      </c>
      <c r="H661" s="149">
        <v>788</v>
      </c>
      <c r="I661" s="150"/>
      <c r="J661" s="151">
        <f>ROUND(I661*H661,2)</f>
        <v>0</v>
      </c>
      <c r="K661" s="147" t="s">
        <v>809</v>
      </c>
      <c r="L661" s="33"/>
      <c r="M661" s="152" t="s">
        <v>21</v>
      </c>
      <c r="N661" s="153" t="s">
        <v>48</v>
      </c>
      <c r="P661" s="136">
        <f>O661*H661</f>
        <v>0</v>
      </c>
      <c r="Q661" s="136">
        <v>1.0000000000000001E-5</v>
      </c>
      <c r="R661" s="136">
        <f>Q661*H661</f>
        <v>7.8799999999999999E-3</v>
      </c>
      <c r="S661" s="136">
        <v>0</v>
      </c>
      <c r="T661" s="137">
        <f>S661*H661</f>
        <v>0</v>
      </c>
      <c r="AR661" s="138" t="s">
        <v>143</v>
      </c>
      <c r="AT661" s="138" t="s">
        <v>153</v>
      </c>
      <c r="AU661" s="138" t="s">
        <v>87</v>
      </c>
      <c r="AY661" s="18" t="s">
        <v>137</v>
      </c>
      <c r="BE661" s="139">
        <f>IF(N661="základní",J661,0)</f>
        <v>0</v>
      </c>
      <c r="BF661" s="139">
        <f>IF(N661="snížená",J661,0)</f>
        <v>0</v>
      </c>
      <c r="BG661" s="139">
        <f>IF(N661="zákl. přenesená",J661,0)</f>
        <v>0</v>
      </c>
      <c r="BH661" s="139">
        <f>IF(N661="sníž. přenesená",J661,0)</f>
        <v>0</v>
      </c>
      <c r="BI661" s="139">
        <f>IF(N661="nulová",J661,0)</f>
        <v>0</v>
      </c>
      <c r="BJ661" s="18" t="s">
        <v>85</v>
      </c>
      <c r="BK661" s="139">
        <f>ROUND(I661*H661,2)</f>
        <v>0</v>
      </c>
      <c r="BL661" s="18" t="s">
        <v>143</v>
      </c>
      <c r="BM661" s="138" t="s">
        <v>1376</v>
      </c>
    </row>
    <row r="662" spans="2:65" s="1" customFormat="1" ht="11.25">
      <c r="B662" s="33"/>
      <c r="D662" s="140" t="s">
        <v>144</v>
      </c>
      <c r="F662" s="141" t="s">
        <v>1377</v>
      </c>
      <c r="I662" s="142"/>
      <c r="L662" s="33"/>
      <c r="M662" s="143"/>
      <c r="T662" s="54"/>
      <c r="AT662" s="18" t="s">
        <v>144</v>
      </c>
      <c r="AU662" s="18" t="s">
        <v>87</v>
      </c>
    </row>
    <row r="663" spans="2:65" s="1" customFormat="1" ht="11.25">
      <c r="B663" s="33"/>
      <c r="D663" s="183" t="s">
        <v>812</v>
      </c>
      <c r="F663" s="184" t="s">
        <v>1378</v>
      </c>
      <c r="I663" s="142"/>
      <c r="L663" s="33"/>
      <c r="M663" s="143"/>
      <c r="T663" s="54"/>
      <c r="AT663" s="18" t="s">
        <v>812</v>
      </c>
      <c r="AU663" s="18" t="s">
        <v>87</v>
      </c>
    </row>
    <row r="664" spans="2:65" s="14" customFormat="1" ht="11.25">
      <c r="B664" s="170"/>
      <c r="D664" s="140" t="s">
        <v>278</v>
      </c>
      <c r="E664" s="171" t="s">
        <v>21</v>
      </c>
      <c r="F664" s="172" t="s">
        <v>1152</v>
      </c>
      <c r="H664" s="171" t="s">
        <v>21</v>
      </c>
      <c r="I664" s="173"/>
      <c r="L664" s="170"/>
      <c r="M664" s="174"/>
      <c r="T664" s="175"/>
      <c r="AT664" s="171" t="s">
        <v>278</v>
      </c>
      <c r="AU664" s="171" t="s">
        <v>87</v>
      </c>
      <c r="AV664" s="14" t="s">
        <v>85</v>
      </c>
      <c r="AW664" s="14" t="s">
        <v>38</v>
      </c>
      <c r="AX664" s="14" t="s">
        <v>77</v>
      </c>
      <c r="AY664" s="171" t="s">
        <v>137</v>
      </c>
    </row>
    <row r="665" spans="2:65" s="12" customFormat="1" ht="11.25">
      <c r="B665" s="154"/>
      <c r="D665" s="140" t="s">
        <v>278</v>
      </c>
      <c r="E665" s="155" t="s">
        <v>21</v>
      </c>
      <c r="F665" s="156" t="s">
        <v>1379</v>
      </c>
      <c r="H665" s="157">
        <v>343</v>
      </c>
      <c r="I665" s="158"/>
      <c r="L665" s="154"/>
      <c r="M665" s="159"/>
      <c r="T665" s="160"/>
      <c r="AT665" s="155" t="s">
        <v>278</v>
      </c>
      <c r="AU665" s="155" t="s">
        <v>87</v>
      </c>
      <c r="AV665" s="12" t="s">
        <v>87</v>
      </c>
      <c r="AW665" s="12" t="s">
        <v>38</v>
      </c>
      <c r="AX665" s="12" t="s">
        <v>77</v>
      </c>
      <c r="AY665" s="155" t="s">
        <v>137</v>
      </c>
    </row>
    <row r="666" spans="2:65" s="12" customFormat="1" ht="11.25">
      <c r="B666" s="154"/>
      <c r="D666" s="140" t="s">
        <v>278</v>
      </c>
      <c r="E666" s="155" t="s">
        <v>21</v>
      </c>
      <c r="F666" s="156" t="s">
        <v>1380</v>
      </c>
      <c r="H666" s="157">
        <v>445</v>
      </c>
      <c r="I666" s="158"/>
      <c r="L666" s="154"/>
      <c r="M666" s="159"/>
      <c r="T666" s="160"/>
      <c r="AT666" s="155" t="s">
        <v>278</v>
      </c>
      <c r="AU666" s="155" t="s">
        <v>87</v>
      </c>
      <c r="AV666" s="12" t="s">
        <v>87</v>
      </c>
      <c r="AW666" s="12" t="s">
        <v>38</v>
      </c>
      <c r="AX666" s="12" t="s">
        <v>77</v>
      </c>
      <c r="AY666" s="155" t="s">
        <v>137</v>
      </c>
    </row>
    <row r="667" spans="2:65" s="13" customFormat="1" ht="11.25">
      <c r="B667" s="161"/>
      <c r="D667" s="140" t="s">
        <v>278</v>
      </c>
      <c r="E667" s="162" t="s">
        <v>718</v>
      </c>
      <c r="F667" s="163" t="s">
        <v>280</v>
      </c>
      <c r="H667" s="164">
        <v>788</v>
      </c>
      <c r="I667" s="165"/>
      <c r="L667" s="161"/>
      <c r="M667" s="166"/>
      <c r="T667" s="167"/>
      <c r="AT667" s="162" t="s">
        <v>278</v>
      </c>
      <c r="AU667" s="162" t="s">
        <v>87</v>
      </c>
      <c r="AV667" s="13" t="s">
        <v>143</v>
      </c>
      <c r="AW667" s="13" t="s">
        <v>38</v>
      </c>
      <c r="AX667" s="13" t="s">
        <v>85</v>
      </c>
      <c r="AY667" s="162" t="s">
        <v>137</v>
      </c>
    </row>
    <row r="668" spans="2:65" s="1" customFormat="1" ht="16.5" customHeight="1">
      <c r="B668" s="33"/>
      <c r="C668" s="145" t="s">
        <v>335</v>
      </c>
      <c r="D668" s="145" t="s">
        <v>153</v>
      </c>
      <c r="E668" s="146" t="s">
        <v>1381</v>
      </c>
      <c r="F668" s="147" t="s">
        <v>1382</v>
      </c>
      <c r="G668" s="148" t="s">
        <v>228</v>
      </c>
      <c r="H668" s="149">
        <v>788</v>
      </c>
      <c r="I668" s="150"/>
      <c r="J668" s="151">
        <f>ROUND(I668*H668,2)</f>
        <v>0</v>
      </c>
      <c r="K668" s="147" t="s">
        <v>809</v>
      </c>
      <c r="L668" s="33"/>
      <c r="M668" s="152" t="s">
        <v>21</v>
      </c>
      <c r="N668" s="153" t="s">
        <v>48</v>
      </c>
      <c r="P668" s="136">
        <f>O668*H668</f>
        <v>0</v>
      </c>
      <c r="Q668" s="136">
        <v>3.4000000000000002E-4</v>
      </c>
      <c r="R668" s="136">
        <f>Q668*H668</f>
        <v>0.26792000000000005</v>
      </c>
      <c r="S668" s="136">
        <v>0</v>
      </c>
      <c r="T668" s="137">
        <f>S668*H668</f>
        <v>0</v>
      </c>
      <c r="AR668" s="138" t="s">
        <v>143</v>
      </c>
      <c r="AT668" s="138" t="s">
        <v>153</v>
      </c>
      <c r="AU668" s="138" t="s">
        <v>87</v>
      </c>
      <c r="AY668" s="18" t="s">
        <v>137</v>
      </c>
      <c r="BE668" s="139">
        <f>IF(N668="základní",J668,0)</f>
        <v>0</v>
      </c>
      <c r="BF668" s="139">
        <f>IF(N668="snížená",J668,0)</f>
        <v>0</v>
      </c>
      <c r="BG668" s="139">
        <f>IF(N668="zákl. přenesená",J668,0)</f>
        <v>0</v>
      </c>
      <c r="BH668" s="139">
        <f>IF(N668="sníž. přenesená",J668,0)</f>
        <v>0</v>
      </c>
      <c r="BI668" s="139">
        <f>IF(N668="nulová",J668,0)</f>
        <v>0</v>
      </c>
      <c r="BJ668" s="18" t="s">
        <v>85</v>
      </c>
      <c r="BK668" s="139">
        <f>ROUND(I668*H668,2)</f>
        <v>0</v>
      </c>
      <c r="BL668" s="18" t="s">
        <v>143</v>
      </c>
      <c r="BM668" s="138" t="s">
        <v>1383</v>
      </c>
    </row>
    <row r="669" spans="2:65" s="1" customFormat="1" ht="19.5">
      <c r="B669" s="33"/>
      <c r="D669" s="140" t="s">
        <v>144</v>
      </c>
      <c r="F669" s="141" t="s">
        <v>1384</v>
      </c>
      <c r="I669" s="142"/>
      <c r="L669" s="33"/>
      <c r="M669" s="143"/>
      <c r="T669" s="54"/>
      <c r="AT669" s="18" t="s">
        <v>144</v>
      </c>
      <c r="AU669" s="18" t="s">
        <v>87</v>
      </c>
    </row>
    <row r="670" spans="2:65" s="1" customFormat="1" ht="11.25">
      <c r="B670" s="33"/>
      <c r="D670" s="183" t="s">
        <v>812</v>
      </c>
      <c r="F670" s="184" t="s">
        <v>1385</v>
      </c>
      <c r="I670" s="142"/>
      <c r="L670" s="33"/>
      <c r="M670" s="143"/>
      <c r="T670" s="54"/>
      <c r="AT670" s="18" t="s">
        <v>812</v>
      </c>
      <c r="AU670" s="18" t="s">
        <v>87</v>
      </c>
    </row>
    <row r="671" spans="2:65" s="12" customFormat="1" ht="11.25">
      <c r="B671" s="154"/>
      <c r="D671" s="140" t="s">
        <v>278</v>
      </c>
      <c r="E671" s="155" t="s">
        <v>21</v>
      </c>
      <c r="F671" s="156" t="s">
        <v>718</v>
      </c>
      <c r="H671" s="157">
        <v>788</v>
      </c>
      <c r="I671" s="158"/>
      <c r="L671" s="154"/>
      <c r="M671" s="159"/>
      <c r="T671" s="160"/>
      <c r="AT671" s="155" t="s">
        <v>278</v>
      </c>
      <c r="AU671" s="155" t="s">
        <v>87</v>
      </c>
      <c r="AV671" s="12" t="s">
        <v>87</v>
      </c>
      <c r="AW671" s="12" t="s">
        <v>38</v>
      </c>
      <c r="AX671" s="12" t="s">
        <v>85</v>
      </c>
      <c r="AY671" s="155" t="s">
        <v>137</v>
      </c>
    </row>
    <row r="672" spans="2:65" s="1" customFormat="1" ht="16.5" customHeight="1">
      <c r="B672" s="33"/>
      <c r="C672" s="145" t="s">
        <v>462</v>
      </c>
      <c r="D672" s="145" t="s">
        <v>153</v>
      </c>
      <c r="E672" s="146" t="s">
        <v>1386</v>
      </c>
      <c r="F672" s="147" t="s">
        <v>1387</v>
      </c>
      <c r="G672" s="148" t="s">
        <v>196</v>
      </c>
      <c r="H672" s="149">
        <v>140.75</v>
      </c>
      <c r="I672" s="150"/>
      <c r="J672" s="151">
        <f>ROUND(I672*H672,2)</f>
        <v>0</v>
      </c>
      <c r="K672" s="147" t="s">
        <v>809</v>
      </c>
      <c r="L672" s="33"/>
      <c r="M672" s="152" t="s">
        <v>21</v>
      </c>
      <c r="N672" s="153" t="s">
        <v>48</v>
      </c>
      <c r="P672" s="136">
        <f>O672*H672</f>
        <v>0</v>
      </c>
      <c r="Q672" s="136">
        <v>4.6999999999999999E-4</v>
      </c>
      <c r="R672" s="136">
        <f>Q672*H672</f>
        <v>6.6152500000000003E-2</v>
      </c>
      <c r="S672" s="136">
        <v>0</v>
      </c>
      <c r="T672" s="137">
        <f>S672*H672</f>
        <v>0</v>
      </c>
      <c r="AR672" s="138" t="s">
        <v>143</v>
      </c>
      <c r="AT672" s="138" t="s">
        <v>153</v>
      </c>
      <c r="AU672" s="138" t="s">
        <v>87</v>
      </c>
      <c r="AY672" s="18" t="s">
        <v>137</v>
      </c>
      <c r="BE672" s="139">
        <f>IF(N672="základní",J672,0)</f>
        <v>0</v>
      </c>
      <c r="BF672" s="139">
        <f>IF(N672="snížená",J672,0)</f>
        <v>0</v>
      </c>
      <c r="BG672" s="139">
        <f>IF(N672="zákl. přenesená",J672,0)</f>
        <v>0</v>
      </c>
      <c r="BH672" s="139">
        <f>IF(N672="sníž. přenesená",J672,0)</f>
        <v>0</v>
      </c>
      <c r="BI672" s="139">
        <f>IF(N672="nulová",J672,0)</f>
        <v>0</v>
      </c>
      <c r="BJ672" s="18" t="s">
        <v>85</v>
      </c>
      <c r="BK672" s="139">
        <f>ROUND(I672*H672,2)</f>
        <v>0</v>
      </c>
      <c r="BL672" s="18" t="s">
        <v>143</v>
      </c>
      <c r="BM672" s="138" t="s">
        <v>1388</v>
      </c>
    </row>
    <row r="673" spans="2:65" s="1" customFormat="1" ht="11.25">
      <c r="B673" s="33"/>
      <c r="D673" s="140" t="s">
        <v>144</v>
      </c>
      <c r="F673" s="141" t="s">
        <v>1389</v>
      </c>
      <c r="I673" s="142"/>
      <c r="L673" s="33"/>
      <c r="M673" s="143"/>
      <c r="T673" s="54"/>
      <c r="AT673" s="18" t="s">
        <v>144</v>
      </c>
      <c r="AU673" s="18" t="s">
        <v>87</v>
      </c>
    </row>
    <row r="674" spans="2:65" s="1" customFormat="1" ht="11.25">
      <c r="B674" s="33"/>
      <c r="D674" s="183" t="s">
        <v>812</v>
      </c>
      <c r="F674" s="184" t="s">
        <v>1390</v>
      </c>
      <c r="I674" s="142"/>
      <c r="L674" s="33"/>
      <c r="M674" s="143"/>
      <c r="T674" s="54"/>
      <c r="AT674" s="18" t="s">
        <v>812</v>
      </c>
      <c r="AU674" s="18" t="s">
        <v>87</v>
      </c>
    </row>
    <row r="675" spans="2:65" s="14" customFormat="1" ht="11.25">
      <c r="B675" s="170"/>
      <c r="D675" s="140" t="s">
        <v>278</v>
      </c>
      <c r="E675" s="171" t="s">
        <v>21</v>
      </c>
      <c r="F675" s="172" t="s">
        <v>1219</v>
      </c>
      <c r="H675" s="171" t="s">
        <v>21</v>
      </c>
      <c r="I675" s="173"/>
      <c r="L675" s="170"/>
      <c r="M675" s="174"/>
      <c r="T675" s="175"/>
      <c r="AT675" s="171" t="s">
        <v>278</v>
      </c>
      <c r="AU675" s="171" t="s">
        <v>87</v>
      </c>
      <c r="AV675" s="14" t="s">
        <v>85</v>
      </c>
      <c r="AW675" s="14" t="s">
        <v>38</v>
      </c>
      <c r="AX675" s="14" t="s">
        <v>77</v>
      </c>
      <c r="AY675" s="171" t="s">
        <v>137</v>
      </c>
    </row>
    <row r="676" spans="2:65" s="12" customFormat="1" ht="11.25">
      <c r="B676" s="154"/>
      <c r="D676" s="140" t="s">
        <v>278</v>
      </c>
      <c r="E676" s="155" t="s">
        <v>21</v>
      </c>
      <c r="F676" s="156" t="s">
        <v>1251</v>
      </c>
      <c r="H676" s="157">
        <v>125.45</v>
      </c>
      <c r="I676" s="158"/>
      <c r="L676" s="154"/>
      <c r="M676" s="159"/>
      <c r="T676" s="160"/>
      <c r="AT676" s="155" t="s">
        <v>278</v>
      </c>
      <c r="AU676" s="155" t="s">
        <v>87</v>
      </c>
      <c r="AV676" s="12" t="s">
        <v>87</v>
      </c>
      <c r="AW676" s="12" t="s">
        <v>38</v>
      </c>
      <c r="AX676" s="12" t="s">
        <v>77</v>
      </c>
      <c r="AY676" s="155" t="s">
        <v>137</v>
      </c>
    </row>
    <row r="677" spans="2:65" s="12" customFormat="1" ht="11.25">
      <c r="B677" s="154"/>
      <c r="D677" s="140" t="s">
        <v>278</v>
      </c>
      <c r="E677" s="155" t="s">
        <v>21</v>
      </c>
      <c r="F677" s="156" t="s">
        <v>1252</v>
      </c>
      <c r="H677" s="157">
        <v>15.3</v>
      </c>
      <c r="I677" s="158"/>
      <c r="L677" s="154"/>
      <c r="M677" s="159"/>
      <c r="T677" s="160"/>
      <c r="AT677" s="155" t="s">
        <v>278</v>
      </c>
      <c r="AU677" s="155" t="s">
        <v>87</v>
      </c>
      <c r="AV677" s="12" t="s">
        <v>87</v>
      </c>
      <c r="AW677" s="12" t="s">
        <v>38</v>
      </c>
      <c r="AX677" s="12" t="s">
        <v>77</v>
      </c>
      <c r="AY677" s="155" t="s">
        <v>137</v>
      </c>
    </row>
    <row r="678" spans="2:65" s="13" customFormat="1" ht="11.25">
      <c r="B678" s="161"/>
      <c r="D678" s="140" t="s">
        <v>278</v>
      </c>
      <c r="E678" s="162" t="s">
        <v>21</v>
      </c>
      <c r="F678" s="163" t="s">
        <v>280</v>
      </c>
      <c r="H678" s="164">
        <v>140.75</v>
      </c>
      <c r="I678" s="165"/>
      <c r="L678" s="161"/>
      <c r="M678" s="166"/>
      <c r="T678" s="167"/>
      <c r="AT678" s="162" t="s">
        <v>278</v>
      </c>
      <c r="AU678" s="162" t="s">
        <v>87</v>
      </c>
      <c r="AV678" s="13" t="s">
        <v>143</v>
      </c>
      <c r="AW678" s="13" t="s">
        <v>38</v>
      </c>
      <c r="AX678" s="13" t="s">
        <v>85</v>
      </c>
      <c r="AY678" s="162" t="s">
        <v>137</v>
      </c>
    </row>
    <row r="679" spans="2:65" s="1" customFormat="1" ht="16.5" customHeight="1">
      <c r="B679" s="33"/>
      <c r="C679" s="145" t="s">
        <v>338</v>
      </c>
      <c r="D679" s="145" t="s">
        <v>153</v>
      </c>
      <c r="E679" s="146" t="s">
        <v>1391</v>
      </c>
      <c r="F679" s="147" t="s">
        <v>1392</v>
      </c>
      <c r="G679" s="148" t="s">
        <v>228</v>
      </c>
      <c r="H679" s="149">
        <v>231</v>
      </c>
      <c r="I679" s="150"/>
      <c r="J679" s="151">
        <f>ROUND(I679*H679,2)</f>
        <v>0</v>
      </c>
      <c r="K679" s="147" t="s">
        <v>21</v>
      </c>
      <c r="L679" s="33"/>
      <c r="M679" s="152" t="s">
        <v>21</v>
      </c>
      <c r="N679" s="153" t="s">
        <v>48</v>
      </c>
      <c r="P679" s="136">
        <f>O679*H679</f>
        <v>0</v>
      </c>
      <c r="Q679" s="136">
        <v>1.7000000000000001E-4</v>
      </c>
      <c r="R679" s="136">
        <f>Q679*H679</f>
        <v>3.9269999999999999E-2</v>
      </c>
      <c r="S679" s="136">
        <v>0</v>
      </c>
      <c r="T679" s="137">
        <f>S679*H679</f>
        <v>0</v>
      </c>
      <c r="AR679" s="138" t="s">
        <v>143</v>
      </c>
      <c r="AT679" s="138" t="s">
        <v>153</v>
      </c>
      <c r="AU679" s="138" t="s">
        <v>87</v>
      </c>
      <c r="AY679" s="18" t="s">
        <v>137</v>
      </c>
      <c r="BE679" s="139">
        <f>IF(N679="základní",J679,0)</f>
        <v>0</v>
      </c>
      <c r="BF679" s="139">
        <f>IF(N679="snížená",J679,0)</f>
        <v>0</v>
      </c>
      <c r="BG679" s="139">
        <f>IF(N679="zákl. přenesená",J679,0)</f>
        <v>0</v>
      </c>
      <c r="BH679" s="139">
        <f>IF(N679="sníž. přenesená",J679,0)</f>
        <v>0</v>
      </c>
      <c r="BI679" s="139">
        <f>IF(N679="nulová",J679,0)</f>
        <v>0</v>
      </c>
      <c r="BJ679" s="18" t="s">
        <v>85</v>
      </c>
      <c r="BK679" s="139">
        <f>ROUND(I679*H679,2)</f>
        <v>0</v>
      </c>
      <c r="BL679" s="18" t="s">
        <v>143</v>
      </c>
      <c r="BM679" s="138" t="s">
        <v>1393</v>
      </c>
    </row>
    <row r="680" spans="2:65" s="1" customFormat="1" ht="11.25">
      <c r="B680" s="33"/>
      <c r="D680" s="140" t="s">
        <v>144</v>
      </c>
      <c r="F680" s="141" t="s">
        <v>1394</v>
      </c>
      <c r="I680" s="142"/>
      <c r="L680" s="33"/>
      <c r="M680" s="143"/>
      <c r="T680" s="54"/>
      <c r="AT680" s="18" t="s">
        <v>144</v>
      </c>
      <c r="AU680" s="18" t="s">
        <v>87</v>
      </c>
    </row>
    <row r="681" spans="2:65" s="14" customFormat="1" ht="11.25">
      <c r="B681" s="170"/>
      <c r="D681" s="140" t="s">
        <v>278</v>
      </c>
      <c r="E681" s="171" t="s">
        <v>21</v>
      </c>
      <c r="F681" s="172" t="s">
        <v>1395</v>
      </c>
      <c r="H681" s="171" t="s">
        <v>21</v>
      </c>
      <c r="I681" s="173"/>
      <c r="L681" s="170"/>
      <c r="M681" s="174"/>
      <c r="T681" s="175"/>
      <c r="AT681" s="171" t="s">
        <v>278</v>
      </c>
      <c r="AU681" s="171" t="s">
        <v>87</v>
      </c>
      <c r="AV681" s="14" t="s">
        <v>85</v>
      </c>
      <c r="AW681" s="14" t="s">
        <v>38</v>
      </c>
      <c r="AX681" s="14" t="s">
        <v>77</v>
      </c>
      <c r="AY681" s="171" t="s">
        <v>137</v>
      </c>
    </row>
    <row r="682" spans="2:65" s="12" customFormat="1" ht="11.25">
      <c r="B682" s="154"/>
      <c r="D682" s="140" t="s">
        <v>278</v>
      </c>
      <c r="E682" s="155" t="s">
        <v>21</v>
      </c>
      <c r="F682" s="156" t="s">
        <v>1396</v>
      </c>
      <c r="H682" s="157">
        <v>105.6</v>
      </c>
      <c r="I682" s="158"/>
      <c r="L682" s="154"/>
      <c r="M682" s="159"/>
      <c r="T682" s="160"/>
      <c r="AT682" s="155" t="s">
        <v>278</v>
      </c>
      <c r="AU682" s="155" t="s">
        <v>87</v>
      </c>
      <c r="AV682" s="12" t="s">
        <v>87</v>
      </c>
      <c r="AW682" s="12" t="s">
        <v>38</v>
      </c>
      <c r="AX682" s="12" t="s">
        <v>77</v>
      </c>
      <c r="AY682" s="155" t="s">
        <v>137</v>
      </c>
    </row>
    <row r="683" spans="2:65" s="14" customFormat="1" ht="11.25">
      <c r="B683" s="170"/>
      <c r="D683" s="140" t="s">
        <v>278</v>
      </c>
      <c r="E683" s="171" t="s">
        <v>21</v>
      </c>
      <c r="F683" s="172" t="s">
        <v>1397</v>
      </c>
      <c r="H683" s="171" t="s">
        <v>21</v>
      </c>
      <c r="I683" s="173"/>
      <c r="L683" s="170"/>
      <c r="M683" s="174"/>
      <c r="T683" s="175"/>
      <c r="AT683" s="171" t="s">
        <v>278</v>
      </c>
      <c r="AU683" s="171" t="s">
        <v>87</v>
      </c>
      <c r="AV683" s="14" t="s">
        <v>85</v>
      </c>
      <c r="AW683" s="14" t="s">
        <v>38</v>
      </c>
      <c r="AX683" s="14" t="s">
        <v>77</v>
      </c>
      <c r="AY683" s="171" t="s">
        <v>137</v>
      </c>
    </row>
    <row r="684" spans="2:65" s="12" customFormat="1" ht="11.25">
      <c r="B684" s="154"/>
      <c r="D684" s="140" t="s">
        <v>278</v>
      </c>
      <c r="E684" s="155" t="s">
        <v>21</v>
      </c>
      <c r="F684" s="156" t="s">
        <v>1398</v>
      </c>
      <c r="H684" s="157">
        <v>125.4</v>
      </c>
      <c r="I684" s="158"/>
      <c r="L684" s="154"/>
      <c r="M684" s="159"/>
      <c r="T684" s="160"/>
      <c r="AT684" s="155" t="s">
        <v>278</v>
      </c>
      <c r="AU684" s="155" t="s">
        <v>87</v>
      </c>
      <c r="AV684" s="12" t="s">
        <v>87</v>
      </c>
      <c r="AW684" s="12" t="s">
        <v>38</v>
      </c>
      <c r="AX684" s="12" t="s">
        <v>77</v>
      </c>
      <c r="AY684" s="155" t="s">
        <v>137</v>
      </c>
    </row>
    <row r="685" spans="2:65" s="13" customFormat="1" ht="11.25">
      <c r="B685" s="161"/>
      <c r="D685" s="140" t="s">
        <v>278</v>
      </c>
      <c r="E685" s="162" t="s">
        <v>625</v>
      </c>
      <c r="F685" s="163" t="s">
        <v>280</v>
      </c>
      <c r="H685" s="164">
        <v>231</v>
      </c>
      <c r="I685" s="165"/>
      <c r="L685" s="161"/>
      <c r="M685" s="166"/>
      <c r="T685" s="167"/>
      <c r="AT685" s="162" t="s">
        <v>278</v>
      </c>
      <c r="AU685" s="162" t="s">
        <v>87</v>
      </c>
      <c r="AV685" s="13" t="s">
        <v>143</v>
      </c>
      <c r="AW685" s="13" t="s">
        <v>38</v>
      </c>
      <c r="AX685" s="13" t="s">
        <v>85</v>
      </c>
      <c r="AY685" s="162" t="s">
        <v>137</v>
      </c>
    </row>
    <row r="686" spans="2:65" s="1" customFormat="1" ht="16.5" customHeight="1">
      <c r="B686" s="33"/>
      <c r="C686" s="145" t="s">
        <v>469</v>
      </c>
      <c r="D686" s="145" t="s">
        <v>153</v>
      </c>
      <c r="E686" s="146" t="s">
        <v>1399</v>
      </c>
      <c r="F686" s="147" t="s">
        <v>1400</v>
      </c>
      <c r="G686" s="148" t="s">
        <v>228</v>
      </c>
      <c r="H686" s="149">
        <v>231</v>
      </c>
      <c r="I686" s="150"/>
      <c r="J686" s="151">
        <f>ROUND(I686*H686,2)</f>
        <v>0</v>
      </c>
      <c r="K686" s="147" t="s">
        <v>21</v>
      </c>
      <c r="L686" s="33"/>
      <c r="M686" s="152" t="s">
        <v>21</v>
      </c>
      <c r="N686" s="153" t="s">
        <v>48</v>
      </c>
      <c r="P686" s="136">
        <f>O686*H686</f>
        <v>0</v>
      </c>
      <c r="Q686" s="136">
        <v>1.0000000000000001E-5</v>
      </c>
      <c r="R686" s="136">
        <f>Q686*H686</f>
        <v>2.31E-3</v>
      </c>
      <c r="S686" s="136">
        <v>0</v>
      </c>
      <c r="T686" s="137">
        <f>S686*H686</f>
        <v>0</v>
      </c>
      <c r="AR686" s="138" t="s">
        <v>143</v>
      </c>
      <c r="AT686" s="138" t="s">
        <v>153</v>
      </c>
      <c r="AU686" s="138" t="s">
        <v>87</v>
      </c>
      <c r="AY686" s="18" t="s">
        <v>137</v>
      </c>
      <c r="BE686" s="139">
        <f>IF(N686="základní",J686,0)</f>
        <v>0</v>
      </c>
      <c r="BF686" s="139">
        <f>IF(N686="snížená",J686,0)</f>
        <v>0</v>
      </c>
      <c r="BG686" s="139">
        <f>IF(N686="zákl. přenesená",J686,0)</f>
        <v>0</v>
      </c>
      <c r="BH686" s="139">
        <f>IF(N686="sníž. přenesená",J686,0)</f>
        <v>0</v>
      </c>
      <c r="BI686" s="139">
        <f>IF(N686="nulová",J686,0)</f>
        <v>0</v>
      </c>
      <c r="BJ686" s="18" t="s">
        <v>85</v>
      </c>
      <c r="BK686" s="139">
        <f>ROUND(I686*H686,2)</f>
        <v>0</v>
      </c>
      <c r="BL686" s="18" t="s">
        <v>143</v>
      </c>
      <c r="BM686" s="138" t="s">
        <v>1401</v>
      </c>
    </row>
    <row r="687" spans="2:65" s="1" customFormat="1" ht="11.25">
      <c r="B687" s="33"/>
      <c r="D687" s="140" t="s">
        <v>144</v>
      </c>
      <c r="F687" s="141" t="s">
        <v>1402</v>
      </c>
      <c r="I687" s="142"/>
      <c r="L687" s="33"/>
      <c r="M687" s="143"/>
      <c r="T687" s="54"/>
      <c r="AT687" s="18" t="s">
        <v>144</v>
      </c>
      <c r="AU687" s="18" t="s">
        <v>87</v>
      </c>
    </row>
    <row r="688" spans="2:65" s="12" customFormat="1" ht="11.25">
      <c r="B688" s="154"/>
      <c r="D688" s="140" t="s">
        <v>278</v>
      </c>
      <c r="E688" s="155" t="s">
        <v>21</v>
      </c>
      <c r="F688" s="156" t="s">
        <v>625</v>
      </c>
      <c r="H688" s="157">
        <v>231</v>
      </c>
      <c r="I688" s="158"/>
      <c r="L688" s="154"/>
      <c r="M688" s="159"/>
      <c r="T688" s="160"/>
      <c r="AT688" s="155" t="s">
        <v>278</v>
      </c>
      <c r="AU688" s="155" t="s">
        <v>87</v>
      </c>
      <c r="AV688" s="12" t="s">
        <v>87</v>
      </c>
      <c r="AW688" s="12" t="s">
        <v>38</v>
      </c>
      <c r="AX688" s="12" t="s">
        <v>85</v>
      </c>
      <c r="AY688" s="155" t="s">
        <v>137</v>
      </c>
    </row>
    <row r="689" spans="2:65" s="1" customFormat="1" ht="21.75" customHeight="1">
      <c r="B689" s="33"/>
      <c r="C689" s="145" t="s">
        <v>342</v>
      </c>
      <c r="D689" s="145" t="s">
        <v>153</v>
      </c>
      <c r="E689" s="146" t="s">
        <v>1403</v>
      </c>
      <c r="F689" s="147" t="s">
        <v>1404</v>
      </c>
      <c r="G689" s="148" t="s">
        <v>228</v>
      </c>
      <c r="H689" s="149">
        <v>160</v>
      </c>
      <c r="I689" s="150"/>
      <c r="J689" s="151">
        <f>ROUND(I689*H689,2)</f>
        <v>0</v>
      </c>
      <c r="K689" s="147" t="s">
        <v>21</v>
      </c>
      <c r="L689" s="33"/>
      <c r="M689" s="152" t="s">
        <v>21</v>
      </c>
      <c r="N689" s="153" t="s">
        <v>48</v>
      </c>
      <c r="P689" s="136">
        <f>O689*H689</f>
        <v>0</v>
      </c>
      <c r="Q689" s="136">
        <v>0.73787999999999998</v>
      </c>
      <c r="R689" s="136">
        <f>Q689*H689</f>
        <v>118.0608</v>
      </c>
      <c r="S689" s="136">
        <v>0</v>
      </c>
      <c r="T689" s="137">
        <f>S689*H689</f>
        <v>0</v>
      </c>
      <c r="AR689" s="138" t="s">
        <v>143</v>
      </c>
      <c r="AT689" s="138" t="s">
        <v>153</v>
      </c>
      <c r="AU689" s="138" t="s">
        <v>87</v>
      </c>
      <c r="AY689" s="18" t="s">
        <v>137</v>
      </c>
      <c r="BE689" s="139">
        <f>IF(N689="základní",J689,0)</f>
        <v>0</v>
      </c>
      <c r="BF689" s="139">
        <f>IF(N689="snížená",J689,0)</f>
        <v>0</v>
      </c>
      <c r="BG689" s="139">
        <f>IF(N689="zákl. přenesená",J689,0)</f>
        <v>0</v>
      </c>
      <c r="BH689" s="139">
        <f>IF(N689="sníž. přenesená",J689,0)</f>
        <v>0</v>
      </c>
      <c r="BI689" s="139">
        <f>IF(N689="nulová",J689,0)</f>
        <v>0</v>
      </c>
      <c r="BJ689" s="18" t="s">
        <v>85</v>
      </c>
      <c r="BK689" s="139">
        <f>ROUND(I689*H689,2)</f>
        <v>0</v>
      </c>
      <c r="BL689" s="18" t="s">
        <v>143</v>
      </c>
      <c r="BM689" s="138" t="s">
        <v>1405</v>
      </c>
    </row>
    <row r="690" spans="2:65" s="1" customFormat="1" ht="39">
      <c r="B690" s="33"/>
      <c r="D690" s="140" t="s">
        <v>144</v>
      </c>
      <c r="F690" s="141" t="s">
        <v>1406</v>
      </c>
      <c r="I690" s="142"/>
      <c r="L690" s="33"/>
      <c r="M690" s="143"/>
      <c r="T690" s="54"/>
      <c r="AT690" s="18" t="s">
        <v>144</v>
      </c>
      <c r="AU690" s="18" t="s">
        <v>87</v>
      </c>
    </row>
    <row r="691" spans="2:65" s="14" customFormat="1" ht="11.25">
      <c r="B691" s="170"/>
      <c r="D691" s="140" t="s">
        <v>278</v>
      </c>
      <c r="E691" s="171" t="s">
        <v>21</v>
      </c>
      <c r="F691" s="172" t="s">
        <v>1407</v>
      </c>
      <c r="H691" s="171" t="s">
        <v>21</v>
      </c>
      <c r="I691" s="173"/>
      <c r="L691" s="170"/>
      <c r="M691" s="174"/>
      <c r="T691" s="175"/>
      <c r="AT691" s="171" t="s">
        <v>278</v>
      </c>
      <c r="AU691" s="171" t="s">
        <v>87</v>
      </c>
      <c r="AV691" s="14" t="s">
        <v>85</v>
      </c>
      <c r="AW691" s="14" t="s">
        <v>38</v>
      </c>
      <c r="AX691" s="14" t="s">
        <v>77</v>
      </c>
      <c r="AY691" s="171" t="s">
        <v>137</v>
      </c>
    </row>
    <row r="692" spans="2:65" s="12" customFormat="1" ht="11.25">
      <c r="B692" s="154"/>
      <c r="D692" s="140" t="s">
        <v>278</v>
      </c>
      <c r="E692" s="155" t="s">
        <v>21</v>
      </c>
      <c r="F692" s="156" t="s">
        <v>1408</v>
      </c>
      <c r="H692" s="157">
        <v>160</v>
      </c>
      <c r="I692" s="158"/>
      <c r="L692" s="154"/>
      <c r="M692" s="159"/>
      <c r="T692" s="160"/>
      <c r="AT692" s="155" t="s">
        <v>278</v>
      </c>
      <c r="AU692" s="155" t="s">
        <v>87</v>
      </c>
      <c r="AV692" s="12" t="s">
        <v>87</v>
      </c>
      <c r="AW692" s="12" t="s">
        <v>38</v>
      </c>
      <c r="AX692" s="12" t="s">
        <v>85</v>
      </c>
      <c r="AY692" s="155" t="s">
        <v>137</v>
      </c>
    </row>
    <row r="693" spans="2:65" s="1" customFormat="1" ht="16.5" customHeight="1">
      <c r="B693" s="33"/>
      <c r="C693" s="145" t="s">
        <v>478</v>
      </c>
      <c r="D693" s="145" t="s">
        <v>153</v>
      </c>
      <c r="E693" s="146" t="s">
        <v>1409</v>
      </c>
      <c r="F693" s="147" t="s">
        <v>1410</v>
      </c>
      <c r="G693" s="148" t="s">
        <v>228</v>
      </c>
      <c r="H693" s="149">
        <v>32</v>
      </c>
      <c r="I693" s="150"/>
      <c r="J693" s="151">
        <f>ROUND(I693*H693,2)</f>
        <v>0</v>
      </c>
      <c r="K693" s="147" t="s">
        <v>21</v>
      </c>
      <c r="L693" s="33"/>
      <c r="M693" s="152" t="s">
        <v>21</v>
      </c>
      <c r="N693" s="153" t="s">
        <v>48</v>
      </c>
      <c r="P693" s="136">
        <f>O693*H693</f>
        <v>0</v>
      </c>
      <c r="Q693" s="136">
        <v>0.63788</v>
      </c>
      <c r="R693" s="136">
        <f>Q693*H693</f>
        <v>20.41216</v>
      </c>
      <c r="S693" s="136">
        <v>0</v>
      </c>
      <c r="T693" s="137">
        <f>S693*H693</f>
        <v>0</v>
      </c>
      <c r="AR693" s="138" t="s">
        <v>143</v>
      </c>
      <c r="AT693" s="138" t="s">
        <v>153</v>
      </c>
      <c r="AU693" s="138" t="s">
        <v>87</v>
      </c>
      <c r="AY693" s="18" t="s">
        <v>137</v>
      </c>
      <c r="BE693" s="139">
        <f>IF(N693="základní",J693,0)</f>
        <v>0</v>
      </c>
      <c r="BF693" s="139">
        <f>IF(N693="snížená",J693,0)</f>
        <v>0</v>
      </c>
      <c r="BG693" s="139">
        <f>IF(N693="zákl. přenesená",J693,0)</f>
        <v>0</v>
      </c>
      <c r="BH693" s="139">
        <f>IF(N693="sníž. přenesená",J693,0)</f>
        <v>0</v>
      </c>
      <c r="BI693" s="139">
        <f>IF(N693="nulová",J693,0)</f>
        <v>0</v>
      </c>
      <c r="BJ693" s="18" t="s">
        <v>85</v>
      </c>
      <c r="BK693" s="139">
        <f>ROUND(I693*H693,2)</f>
        <v>0</v>
      </c>
      <c r="BL693" s="18" t="s">
        <v>143</v>
      </c>
      <c r="BM693" s="138" t="s">
        <v>1411</v>
      </c>
    </row>
    <row r="694" spans="2:65" s="1" customFormat="1" ht="39">
      <c r="B694" s="33"/>
      <c r="D694" s="140" t="s">
        <v>144</v>
      </c>
      <c r="F694" s="141" t="s">
        <v>1412</v>
      </c>
      <c r="I694" s="142"/>
      <c r="L694" s="33"/>
      <c r="M694" s="143"/>
      <c r="T694" s="54"/>
      <c r="AT694" s="18" t="s">
        <v>144</v>
      </c>
      <c r="AU694" s="18" t="s">
        <v>87</v>
      </c>
    </row>
    <row r="695" spans="2:65" s="14" customFormat="1" ht="11.25">
      <c r="B695" s="170"/>
      <c r="D695" s="140" t="s">
        <v>278</v>
      </c>
      <c r="E695" s="171" t="s">
        <v>21</v>
      </c>
      <c r="F695" s="172" t="s">
        <v>1407</v>
      </c>
      <c r="H695" s="171" t="s">
        <v>21</v>
      </c>
      <c r="I695" s="173"/>
      <c r="L695" s="170"/>
      <c r="M695" s="174"/>
      <c r="T695" s="175"/>
      <c r="AT695" s="171" t="s">
        <v>278</v>
      </c>
      <c r="AU695" s="171" t="s">
        <v>87</v>
      </c>
      <c r="AV695" s="14" t="s">
        <v>85</v>
      </c>
      <c r="AW695" s="14" t="s">
        <v>38</v>
      </c>
      <c r="AX695" s="14" t="s">
        <v>77</v>
      </c>
      <c r="AY695" s="171" t="s">
        <v>137</v>
      </c>
    </row>
    <row r="696" spans="2:65" s="12" customFormat="1" ht="11.25">
      <c r="B696" s="154"/>
      <c r="D696" s="140" t="s">
        <v>278</v>
      </c>
      <c r="E696" s="155" t="s">
        <v>21</v>
      </c>
      <c r="F696" s="156" t="s">
        <v>1413</v>
      </c>
      <c r="H696" s="157">
        <v>32</v>
      </c>
      <c r="I696" s="158"/>
      <c r="L696" s="154"/>
      <c r="M696" s="159"/>
      <c r="T696" s="160"/>
      <c r="AT696" s="155" t="s">
        <v>278</v>
      </c>
      <c r="AU696" s="155" t="s">
        <v>87</v>
      </c>
      <c r="AV696" s="12" t="s">
        <v>87</v>
      </c>
      <c r="AW696" s="12" t="s">
        <v>38</v>
      </c>
      <c r="AX696" s="12" t="s">
        <v>77</v>
      </c>
      <c r="AY696" s="155" t="s">
        <v>137</v>
      </c>
    </row>
    <row r="697" spans="2:65" s="13" customFormat="1" ht="11.25">
      <c r="B697" s="161"/>
      <c r="D697" s="140" t="s">
        <v>278</v>
      </c>
      <c r="E697" s="162" t="s">
        <v>21</v>
      </c>
      <c r="F697" s="163" t="s">
        <v>280</v>
      </c>
      <c r="H697" s="164">
        <v>32</v>
      </c>
      <c r="I697" s="165"/>
      <c r="L697" s="161"/>
      <c r="M697" s="166"/>
      <c r="T697" s="167"/>
      <c r="AT697" s="162" t="s">
        <v>278</v>
      </c>
      <c r="AU697" s="162" t="s">
        <v>87</v>
      </c>
      <c r="AV697" s="13" t="s">
        <v>143</v>
      </c>
      <c r="AW697" s="13" t="s">
        <v>38</v>
      </c>
      <c r="AX697" s="13" t="s">
        <v>85</v>
      </c>
      <c r="AY697" s="162" t="s">
        <v>137</v>
      </c>
    </row>
    <row r="698" spans="2:65" s="1" customFormat="1" ht="16.5" customHeight="1">
      <c r="B698" s="33"/>
      <c r="C698" s="145" t="s">
        <v>346</v>
      </c>
      <c r="D698" s="145" t="s">
        <v>153</v>
      </c>
      <c r="E698" s="146" t="s">
        <v>1414</v>
      </c>
      <c r="F698" s="147" t="s">
        <v>1415</v>
      </c>
      <c r="G698" s="148" t="s">
        <v>156</v>
      </c>
      <c r="H698" s="149">
        <v>2</v>
      </c>
      <c r="I698" s="150"/>
      <c r="J698" s="151">
        <f>ROUND(I698*H698,2)</f>
        <v>0</v>
      </c>
      <c r="K698" s="147" t="s">
        <v>21</v>
      </c>
      <c r="L698" s="33"/>
      <c r="M698" s="152" t="s">
        <v>21</v>
      </c>
      <c r="N698" s="153" t="s">
        <v>48</v>
      </c>
      <c r="P698" s="136">
        <f>O698*H698</f>
        <v>0</v>
      </c>
      <c r="Q698" s="136">
        <v>0.35</v>
      </c>
      <c r="R698" s="136">
        <f>Q698*H698</f>
        <v>0.7</v>
      </c>
      <c r="S698" s="136">
        <v>0</v>
      </c>
      <c r="T698" s="137">
        <f>S698*H698</f>
        <v>0</v>
      </c>
      <c r="AR698" s="138" t="s">
        <v>143</v>
      </c>
      <c r="AT698" s="138" t="s">
        <v>153</v>
      </c>
      <c r="AU698" s="138" t="s">
        <v>87</v>
      </c>
      <c r="AY698" s="18" t="s">
        <v>137</v>
      </c>
      <c r="BE698" s="139">
        <f>IF(N698="základní",J698,0)</f>
        <v>0</v>
      </c>
      <c r="BF698" s="139">
        <f>IF(N698="snížená",J698,0)</f>
        <v>0</v>
      </c>
      <c r="BG698" s="139">
        <f>IF(N698="zákl. přenesená",J698,0)</f>
        <v>0</v>
      </c>
      <c r="BH698" s="139">
        <f>IF(N698="sníž. přenesená",J698,0)</f>
        <v>0</v>
      </c>
      <c r="BI698" s="139">
        <f>IF(N698="nulová",J698,0)</f>
        <v>0</v>
      </c>
      <c r="BJ698" s="18" t="s">
        <v>85</v>
      </c>
      <c r="BK698" s="139">
        <f>ROUND(I698*H698,2)</f>
        <v>0</v>
      </c>
      <c r="BL698" s="18" t="s">
        <v>143</v>
      </c>
      <c r="BM698" s="138" t="s">
        <v>1416</v>
      </c>
    </row>
    <row r="699" spans="2:65" s="1" customFormat="1" ht="29.25">
      <c r="B699" s="33"/>
      <c r="D699" s="140" t="s">
        <v>144</v>
      </c>
      <c r="F699" s="141" t="s">
        <v>1417</v>
      </c>
      <c r="I699" s="142"/>
      <c r="L699" s="33"/>
      <c r="M699" s="143"/>
      <c r="T699" s="54"/>
      <c r="AT699" s="18" t="s">
        <v>144</v>
      </c>
      <c r="AU699" s="18" t="s">
        <v>87</v>
      </c>
    </row>
    <row r="700" spans="2:65" s="14" customFormat="1" ht="11.25">
      <c r="B700" s="170"/>
      <c r="D700" s="140" t="s">
        <v>278</v>
      </c>
      <c r="E700" s="171" t="s">
        <v>21</v>
      </c>
      <c r="F700" s="172" t="s">
        <v>1407</v>
      </c>
      <c r="H700" s="171" t="s">
        <v>21</v>
      </c>
      <c r="I700" s="173"/>
      <c r="L700" s="170"/>
      <c r="M700" s="174"/>
      <c r="T700" s="175"/>
      <c r="AT700" s="171" t="s">
        <v>278</v>
      </c>
      <c r="AU700" s="171" t="s">
        <v>87</v>
      </c>
      <c r="AV700" s="14" t="s">
        <v>85</v>
      </c>
      <c r="AW700" s="14" t="s">
        <v>38</v>
      </c>
      <c r="AX700" s="14" t="s">
        <v>77</v>
      </c>
      <c r="AY700" s="171" t="s">
        <v>137</v>
      </c>
    </row>
    <row r="701" spans="2:65" s="12" customFormat="1" ht="11.25">
      <c r="B701" s="154"/>
      <c r="D701" s="140" t="s">
        <v>278</v>
      </c>
      <c r="E701" s="155" t="s">
        <v>21</v>
      </c>
      <c r="F701" s="156" t="s">
        <v>1418</v>
      </c>
      <c r="H701" s="157">
        <v>2</v>
      </c>
      <c r="I701" s="158"/>
      <c r="L701" s="154"/>
      <c r="M701" s="159"/>
      <c r="T701" s="160"/>
      <c r="AT701" s="155" t="s">
        <v>278</v>
      </c>
      <c r="AU701" s="155" t="s">
        <v>87</v>
      </c>
      <c r="AV701" s="12" t="s">
        <v>87</v>
      </c>
      <c r="AW701" s="12" t="s">
        <v>38</v>
      </c>
      <c r="AX701" s="12" t="s">
        <v>85</v>
      </c>
      <c r="AY701" s="155" t="s">
        <v>137</v>
      </c>
    </row>
    <row r="702" spans="2:65" s="1" customFormat="1" ht="16.5" customHeight="1">
      <c r="B702" s="33"/>
      <c r="C702" s="145" t="s">
        <v>489</v>
      </c>
      <c r="D702" s="145" t="s">
        <v>153</v>
      </c>
      <c r="E702" s="146" t="s">
        <v>1419</v>
      </c>
      <c r="F702" s="147" t="s">
        <v>1420</v>
      </c>
      <c r="G702" s="148" t="s">
        <v>156</v>
      </c>
      <c r="H702" s="149">
        <v>7</v>
      </c>
      <c r="I702" s="150"/>
      <c r="J702" s="151">
        <f>ROUND(I702*H702,2)</f>
        <v>0</v>
      </c>
      <c r="K702" s="147" t="s">
        <v>21</v>
      </c>
      <c r="L702" s="33"/>
      <c r="M702" s="152" t="s">
        <v>21</v>
      </c>
      <c r="N702" s="153" t="s">
        <v>48</v>
      </c>
      <c r="P702" s="136">
        <f>O702*H702</f>
        <v>0</v>
      </c>
      <c r="Q702" s="136">
        <v>0.42</v>
      </c>
      <c r="R702" s="136">
        <f>Q702*H702</f>
        <v>2.94</v>
      </c>
      <c r="S702" s="136">
        <v>0</v>
      </c>
      <c r="T702" s="137">
        <f>S702*H702</f>
        <v>0</v>
      </c>
      <c r="AR702" s="138" t="s">
        <v>143</v>
      </c>
      <c r="AT702" s="138" t="s">
        <v>153</v>
      </c>
      <c r="AU702" s="138" t="s">
        <v>87</v>
      </c>
      <c r="AY702" s="18" t="s">
        <v>137</v>
      </c>
      <c r="BE702" s="139">
        <f>IF(N702="základní",J702,0)</f>
        <v>0</v>
      </c>
      <c r="BF702" s="139">
        <f>IF(N702="snížená",J702,0)</f>
        <v>0</v>
      </c>
      <c r="BG702" s="139">
        <f>IF(N702="zákl. přenesená",J702,0)</f>
        <v>0</v>
      </c>
      <c r="BH702" s="139">
        <f>IF(N702="sníž. přenesená",J702,0)</f>
        <v>0</v>
      </c>
      <c r="BI702" s="139">
        <f>IF(N702="nulová",J702,0)</f>
        <v>0</v>
      </c>
      <c r="BJ702" s="18" t="s">
        <v>85</v>
      </c>
      <c r="BK702" s="139">
        <f>ROUND(I702*H702,2)</f>
        <v>0</v>
      </c>
      <c r="BL702" s="18" t="s">
        <v>143</v>
      </c>
      <c r="BM702" s="138" t="s">
        <v>1421</v>
      </c>
    </row>
    <row r="703" spans="2:65" s="1" customFormat="1" ht="29.25">
      <c r="B703" s="33"/>
      <c r="D703" s="140" t="s">
        <v>144</v>
      </c>
      <c r="F703" s="141" t="s">
        <v>1422</v>
      </c>
      <c r="I703" s="142"/>
      <c r="L703" s="33"/>
      <c r="M703" s="143"/>
      <c r="T703" s="54"/>
      <c r="AT703" s="18" t="s">
        <v>144</v>
      </c>
      <c r="AU703" s="18" t="s">
        <v>87</v>
      </c>
    </row>
    <row r="704" spans="2:65" s="14" customFormat="1" ht="11.25">
      <c r="B704" s="170"/>
      <c r="D704" s="140" t="s">
        <v>278</v>
      </c>
      <c r="E704" s="171" t="s">
        <v>21</v>
      </c>
      <c r="F704" s="172" t="s">
        <v>1407</v>
      </c>
      <c r="H704" s="171" t="s">
        <v>21</v>
      </c>
      <c r="I704" s="173"/>
      <c r="L704" s="170"/>
      <c r="M704" s="174"/>
      <c r="T704" s="175"/>
      <c r="AT704" s="171" t="s">
        <v>278</v>
      </c>
      <c r="AU704" s="171" t="s">
        <v>87</v>
      </c>
      <c r="AV704" s="14" t="s">
        <v>85</v>
      </c>
      <c r="AW704" s="14" t="s">
        <v>38</v>
      </c>
      <c r="AX704" s="14" t="s">
        <v>77</v>
      </c>
      <c r="AY704" s="171" t="s">
        <v>137</v>
      </c>
    </row>
    <row r="705" spans="2:65" s="12" customFormat="1" ht="11.25">
      <c r="B705" s="154"/>
      <c r="D705" s="140" t="s">
        <v>278</v>
      </c>
      <c r="E705" s="155" t="s">
        <v>21</v>
      </c>
      <c r="F705" s="156" t="s">
        <v>1423</v>
      </c>
      <c r="H705" s="157">
        <v>7</v>
      </c>
      <c r="I705" s="158"/>
      <c r="L705" s="154"/>
      <c r="M705" s="159"/>
      <c r="T705" s="160"/>
      <c r="AT705" s="155" t="s">
        <v>278</v>
      </c>
      <c r="AU705" s="155" t="s">
        <v>87</v>
      </c>
      <c r="AV705" s="12" t="s">
        <v>87</v>
      </c>
      <c r="AW705" s="12" t="s">
        <v>38</v>
      </c>
      <c r="AX705" s="12" t="s">
        <v>85</v>
      </c>
      <c r="AY705" s="155" t="s">
        <v>137</v>
      </c>
    </row>
    <row r="706" spans="2:65" s="1" customFormat="1" ht="16.5" customHeight="1">
      <c r="B706" s="33"/>
      <c r="C706" s="145" t="s">
        <v>350</v>
      </c>
      <c r="D706" s="145" t="s">
        <v>153</v>
      </c>
      <c r="E706" s="146" t="s">
        <v>1424</v>
      </c>
      <c r="F706" s="147" t="s">
        <v>1425</v>
      </c>
      <c r="G706" s="148" t="s">
        <v>492</v>
      </c>
      <c r="H706" s="149">
        <v>4</v>
      </c>
      <c r="I706" s="150"/>
      <c r="J706" s="151">
        <f>ROUND(I706*H706,2)</f>
        <v>0</v>
      </c>
      <c r="K706" s="147" t="s">
        <v>21</v>
      </c>
      <c r="L706" s="33"/>
      <c r="M706" s="152" t="s">
        <v>21</v>
      </c>
      <c r="N706" s="153" t="s">
        <v>48</v>
      </c>
      <c r="P706" s="136">
        <f>O706*H706</f>
        <v>0</v>
      </c>
      <c r="Q706" s="136">
        <v>0.25</v>
      </c>
      <c r="R706" s="136">
        <f>Q706*H706</f>
        <v>1</v>
      </c>
      <c r="S706" s="136">
        <v>0</v>
      </c>
      <c r="T706" s="137">
        <f>S706*H706</f>
        <v>0</v>
      </c>
      <c r="AR706" s="138" t="s">
        <v>143</v>
      </c>
      <c r="AT706" s="138" t="s">
        <v>153</v>
      </c>
      <c r="AU706" s="138" t="s">
        <v>87</v>
      </c>
      <c r="AY706" s="18" t="s">
        <v>137</v>
      </c>
      <c r="BE706" s="139">
        <f>IF(N706="základní",J706,0)</f>
        <v>0</v>
      </c>
      <c r="BF706" s="139">
        <f>IF(N706="snížená",J706,0)</f>
        <v>0</v>
      </c>
      <c r="BG706" s="139">
        <f>IF(N706="zákl. přenesená",J706,0)</f>
        <v>0</v>
      </c>
      <c r="BH706" s="139">
        <f>IF(N706="sníž. přenesená",J706,0)</f>
        <v>0</v>
      </c>
      <c r="BI706" s="139">
        <f>IF(N706="nulová",J706,0)</f>
        <v>0</v>
      </c>
      <c r="BJ706" s="18" t="s">
        <v>85</v>
      </c>
      <c r="BK706" s="139">
        <f>ROUND(I706*H706,2)</f>
        <v>0</v>
      </c>
      <c r="BL706" s="18" t="s">
        <v>143</v>
      </c>
      <c r="BM706" s="138" t="s">
        <v>1426</v>
      </c>
    </row>
    <row r="707" spans="2:65" s="1" customFormat="1" ht="39">
      <c r="B707" s="33"/>
      <c r="D707" s="140" t="s">
        <v>144</v>
      </c>
      <c r="F707" s="141" t="s">
        <v>1427</v>
      </c>
      <c r="I707" s="142"/>
      <c r="L707" s="33"/>
      <c r="M707" s="143"/>
      <c r="T707" s="54"/>
      <c r="AT707" s="18" t="s">
        <v>144</v>
      </c>
      <c r="AU707" s="18" t="s">
        <v>87</v>
      </c>
    </row>
    <row r="708" spans="2:65" s="12" customFormat="1" ht="11.25">
      <c r="B708" s="154"/>
      <c r="D708" s="140" t="s">
        <v>278</v>
      </c>
      <c r="E708" s="155" t="s">
        <v>21</v>
      </c>
      <c r="F708" s="156" t="s">
        <v>1428</v>
      </c>
      <c r="H708" s="157">
        <v>4</v>
      </c>
      <c r="I708" s="158"/>
      <c r="L708" s="154"/>
      <c r="M708" s="159"/>
      <c r="T708" s="160"/>
      <c r="AT708" s="155" t="s">
        <v>278</v>
      </c>
      <c r="AU708" s="155" t="s">
        <v>87</v>
      </c>
      <c r="AV708" s="12" t="s">
        <v>87</v>
      </c>
      <c r="AW708" s="12" t="s">
        <v>38</v>
      </c>
      <c r="AX708" s="12" t="s">
        <v>85</v>
      </c>
      <c r="AY708" s="155" t="s">
        <v>137</v>
      </c>
    </row>
    <row r="709" spans="2:65" s="1" customFormat="1" ht="16.5" customHeight="1">
      <c r="B709" s="33"/>
      <c r="C709" s="145" t="s">
        <v>499</v>
      </c>
      <c r="D709" s="145" t="s">
        <v>153</v>
      </c>
      <c r="E709" s="146" t="s">
        <v>1429</v>
      </c>
      <c r="F709" s="147" t="s">
        <v>1430</v>
      </c>
      <c r="G709" s="148" t="s">
        <v>492</v>
      </c>
      <c r="H709" s="149">
        <v>6</v>
      </c>
      <c r="I709" s="150"/>
      <c r="J709" s="151">
        <f>ROUND(I709*H709,2)</f>
        <v>0</v>
      </c>
      <c r="K709" s="147" t="s">
        <v>21</v>
      </c>
      <c r="L709" s="33"/>
      <c r="M709" s="152" t="s">
        <v>21</v>
      </c>
      <c r="N709" s="153" t="s">
        <v>48</v>
      </c>
      <c r="P709" s="136">
        <f>O709*H709</f>
        <v>0</v>
      </c>
      <c r="Q709" s="136">
        <v>0</v>
      </c>
      <c r="R709" s="136">
        <f>Q709*H709</f>
        <v>0</v>
      </c>
      <c r="S709" s="136">
        <v>0</v>
      </c>
      <c r="T709" s="137">
        <f>S709*H709</f>
        <v>0</v>
      </c>
      <c r="AR709" s="138" t="s">
        <v>143</v>
      </c>
      <c r="AT709" s="138" t="s">
        <v>153</v>
      </c>
      <c r="AU709" s="138" t="s">
        <v>87</v>
      </c>
      <c r="AY709" s="18" t="s">
        <v>137</v>
      </c>
      <c r="BE709" s="139">
        <f>IF(N709="základní",J709,0)</f>
        <v>0</v>
      </c>
      <c r="BF709" s="139">
        <f>IF(N709="snížená",J709,0)</f>
        <v>0</v>
      </c>
      <c r="BG709" s="139">
        <f>IF(N709="zákl. přenesená",J709,0)</f>
        <v>0</v>
      </c>
      <c r="BH709" s="139">
        <f>IF(N709="sníž. přenesená",J709,0)</f>
        <v>0</v>
      </c>
      <c r="BI709" s="139">
        <f>IF(N709="nulová",J709,0)</f>
        <v>0</v>
      </c>
      <c r="BJ709" s="18" t="s">
        <v>85</v>
      </c>
      <c r="BK709" s="139">
        <f>ROUND(I709*H709,2)</f>
        <v>0</v>
      </c>
      <c r="BL709" s="18" t="s">
        <v>143</v>
      </c>
      <c r="BM709" s="138" t="s">
        <v>1431</v>
      </c>
    </row>
    <row r="710" spans="2:65" s="1" customFormat="1" ht="29.25">
      <c r="B710" s="33"/>
      <c r="D710" s="140" t="s">
        <v>144</v>
      </c>
      <c r="F710" s="141" t="s">
        <v>1432</v>
      </c>
      <c r="I710" s="142"/>
      <c r="L710" s="33"/>
      <c r="M710" s="143"/>
      <c r="T710" s="54"/>
      <c r="AT710" s="18" t="s">
        <v>144</v>
      </c>
      <c r="AU710" s="18" t="s">
        <v>87</v>
      </c>
    </row>
    <row r="711" spans="2:65" s="14" customFormat="1" ht="11.25">
      <c r="B711" s="170"/>
      <c r="D711" s="140" t="s">
        <v>278</v>
      </c>
      <c r="E711" s="171" t="s">
        <v>21</v>
      </c>
      <c r="F711" s="172" t="s">
        <v>1433</v>
      </c>
      <c r="H711" s="171" t="s">
        <v>21</v>
      </c>
      <c r="I711" s="173"/>
      <c r="L711" s="170"/>
      <c r="M711" s="174"/>
      <c r="T711" s="175"/>
      <c r="AT711" s="171" t="s">
        <v>278</v>
      </c>
      <c r="AU711" s="171" t="s">
        <v>87</v>
      </c>
      <c r="AV711" s="14" t="s">
        <v>85</v>
      </c>
      <c r="AW711" s="14" t="s">
        <v>38</v>
      </c>
      <c r="AX711" s="14" t="s">
        <v>77</v>
      </c>
      <c r="AY711" s="171" t="s">
        <v>137</v>
      </c>
    </row>
    <row r="712" spans="2:65" s="12" customFormat="1" ht="11.25">
      <c r="B712" s="154"/>
      <c r="D712" s="140" t="s">
        <v>278</v>
      </c>
      <c r="E712" s="155" t="s">
        <v>21</v>
      </c>
      <c r="F712" s="156" t="s">
        <v>1434</v>
      </c>
      <c r="H712" s="157">
        <v>3</v>
      </c>
      <c r="I712" s="158"/>
      <c r="L712" s="154"/>
      <c r="M712" s="159"/>
      <c r="T712" s="160"/>
      <c r="AT712" s="155" t="s">
        <v>278</v>
      </c>
      <c r="AU712" s="155" t="s">
        <v>87</v>
      </c>
      <c r="AV712" s="12" t="s">
        <v>87</v>
      </c>
      <c r="AW712" s="12" t="s">
        <v>38</v>
      </c>
      <c r="AX712" s="12" t="s">
        <v>77</v>
      </c>
      <c r="AY712" s="155" t="s">
        <v>137</v>
      </c>
    </row>
    <row r="713" spans="2:65" s="12" customFormat="1" ht="11.25">
      <c r="B713" s="154"/>
      <c r="D713" s="140" t="s">
        <v>278</v>
      </c>
      <c r="E713" s="155" t="s">
        <v>21</v>
      </c>
      <c r="F713" s="156" t="s">
        <v>1435</v>
      </c>
      <c r="H713" s="157">
        <v>3</v>
      </c>
      <c r="I713" s="158"/>
      <c r="L713" s="154"/>
      <c r="M713" s="159"/>
      <c r="T713" s="160"/>
      <c r="AT713" s="155" t="s">
        <v>278</v>
      </c>
      <c r="AU713" s="155" t="s">
        <v>87</v>
      </c>
      <c r="AV713" s="12" t="s">
        <v>87</v>
      </c>
      <c r="AW713" s="12" t="s">
        <v>38</v>
      </c>
      <c r="AX713" s="12" t="s">
        <v>77</v>
      </c>
      <c r="AY713" s="155" t="s">
        <v>137</v>
      </c>
    </row>
    <row r="714" spans="2:65" s="13" customFormat="1" ht="11.25">
      <c r="B714" s="161"/>
      <c r="D714" s="140" t="s">
        <v>278</v>
      </c>
      <c r="E714" s="162" t="s">
        <v>21</v>
      </c>
      <c r="F714" s="163" t="s">
        <v>280</v>
      </c>
      <c r="H714" s="164">
        <v>6</v>
      </c>
      <c r="I714" s="165"/>
      <c r="L714" s="161"/>
      <c r="M714" s="166"/>
      <c r="T714" s="167"/>
      <c r="AT714" s="162" t="s">
        <v>278</v>
      </c>
      <c r="AU714" s="162" t="s">
        <v>87</v>
      </c>
      <c r="AV714" s="13" t="s">
        <v>143</v>
      </c>
      <c r="AW714" s="13" t="s">
        <v>38</v>
      </c>
      <c r="AX714" s="13" t="s">
        <v>85</v>
      </c>
      <c r="AY714" s="162" t="s">
        <v>137</v>
      </c>
    </row>
    <row r="715" spans="2:65" s="1" customFormat="1" ht="16.5" customHeight="1">
      <c r="B715" s="33"/>
      <c r="C715" s="145" t="s">
        <v>353</v>
      </c>
      <c r="D715" s="145" t="s">
        <v>153</v>
      </c>
      <c r="E715" s="146" t="s">
        <v>1436</v>
      </c>
      <c r="F715" s="147" t="s">
        <v>1437</v>
      </c>
      <c r="G715" s="148" t="s">
        <v>569</v>
      </c>
      <c r="H715" s="149">
        <v>780</v>
      </c>
      <c r="I715" s="150"/>
      <c r="J715" s="151">
        <f>ROUND(I715*H715,2)</f>
        <v>0</v>
      </c>
      <c r="K715" s="147" t="s">
        <v>809</v>
      </c>
      <c r="L715" s="33"/>
      <c r="M715" s="152" t="s">
        <v>21</v>
      </c>
      <c r="N715" s="153" t="s">
        <v>48</v>
      </c>
      <c r="P715" s="136">
        <f>O715*H715</f>
        <v>0</v>
      </c>
      <c r="Q715" s="136">
        <v>0</v>
      </c>
      <c r="R715" s="136">
        <f>Q715*H715</f>
        <v>0</v>
      </c>
      <c r="S715" s="136">
        <v>0</v>
      </c>
      <c r="T715" s="137">
        <f>S715*H715</f>
        <v>0</v>
      </c>
      <c r="AR715" s="138" t="s">
        <v>143</v>
      </c>
      <c r="AT715" s="138" t="s">
        <v>153</v>
      </c>
      <c r="AU715" s="138" t="s">
        <v>87</v>
      </c>
      <c r="AY715" s="18" t="s">
        <v>137</v>
      </c>
      <c r="BE715" s="139">
        <f>IF(N715="základní",J715,0)</f>
        <v>0</v>
      </c>
      <c r="BF715" s="139">
        <f>IF(N715="snížená",J715,0)</f>
        <v>0</v>
      </c>
      <c r="BG715" s="139">
        <f>IF(N715="zákl. přenesená",J715,0)</f>
        <v>0</v>
      </c>
      <c r="BH715" s="139">
        <f>IF(N715="sníž. přenesená",J715,0)</f>
        <v>0</v>
      </c>
      <c r="BI715" s="139">
        <f>IF(N715="nulová",J715,0)</f>
        <v>0</v>
      </c>
      <c r="BJ715" s="18" t="s">
        <v>85</v>
      </c>
      <c r="BK715" s="139">
        <f>ROUND(I715*H715,2)</f>
        <v>0</v>
      </c>
      <c r="BL715" s="18" t="s">
        <v>143</v>
      </c>
      <c r="BM715" s="138" t="s">
        <v>1438</v>
      </c>
    </row>
    <row r="716" spans="2:65" s="1" customFormat="1" ht="11.25">
      <c r="B716" s="33"/>
      <c r="D716" s="140" t="s">
        <v>144</v>
      </c>
      <c r="F716" s="141" t="s">
        <v>1439</v>
      </c>
      <c r="I716" s="142"/>
      <c r="L716" s="33"/>
      <c r="M716" s="143"/>
      <c r="T716" s="54"/>
      <c r="AT716" s="18" t="s">
        <v>144</v>
      </c>
      <c r="AU716" s="18" t="s">
        <v>87</v>
      </c>
    </row>
    <row r="717" spans="2:65" s="1" customFormat="1" ht="11.25">
      <c r="B717" s="33"/>
      <c r="D717" s="183" t="s">
        <v>812</v>
      </c>
      <c r="F717" s="184" t="s">
        <v>1440</v>
      </c>
      <c r="I717" s="142"/>
      <c r="L717" s="33"/>
      <c r="M717" s="143"/>
      <c r="T717" s="54"/>
      <c r="AT717" s="18" t="s">
        <v>812</v>
      </c>
      <c r="AU717" s="18" t="s">
        <v>87</v>
      </c>
    </row>
    <row r="718" spans="2:65" s="14" customFormat="1" ht="11.25">
      <c r="B718" s="170"/>
      <c r="D718" s="140" t="s">
        <v>278</v>
      </c>
      <c r="E718" s="171" t="s">
        <v>21</v>
      </c>
      <c r="F718" s="172" t="s">
        <v>1441</v>
      </c>
      <c r="H718" s="171" t="s">
        <v>21</v>
      </c>
      <c r="I718" s="173"/>
      <c r="L718" s="170"/>
      <c r="M718" s="174"/>
      <c r="T718" s="175"/>
      <c r="AT718" s="171" t="s">
        <v>278</v>
      </c>
      <c r="AU718" s="171" t="s">
        <v>87</v>
      </c>
      <c r="AV718" s="14" t="s">
        <v>85</v>
      </c>
      <c r="AW718" s="14" t="s">
        <v>38</v>
      </c>
      <c r="AX718" s="14" t="s">
        <v>77</v>
      </c>
      <c r="AY718" s="171" t="s">
        <v>137</v>
      </c>
    </row>
    <row r="719" spans="2:65" s="12" customFormat="1" ht="11.25">
      <c r="B719" s="154"/>
      <c r="D719" s="140" t="s">
        <v>278</v>
      </c>
      <c r="E719" s="155" t="s">
        <v>579</v>
      </c>
      <c r="F719" s="156" t="s">
        <v>1442</v>
      </c>
      <c r="H719" s="157">
        <v>780</v>
      </c>
      <c r="I719" s="158"/>
      <c r="L719" s="154"/>
      <c r="M719" s="159"/>
      <c r="T719" s="160"/>
      <c r="AT719" s="155" t="s">
        <v>278</v>
      </c>
      <c r="AU719" s="155" t="s">
        <v>87</v>
      </c>
      <c r="AV719" s="12" t="s">
        <v>87</v>
      </c>
      <c r="AW719" s="12" t="s">
        <v>38</v>
      </c>
      <c r="AX719" s="12" t="s">
        <v>85</v>
      </c>
      <c r="AY719" s="155" t="s">
        <v>137</v>
      </c>
    </row>
    <row r="720" spans="2:65" s="1" customFormat="1" ht="21.75" customHeight="1">
      <c r="B720" s="33"/>
      <c r="C720" s="145" t="s">
        <v>509</v>
      </c>
      <c r="D720" s="145" t="s">
        <v>153</v>
      </c>
      <c r="E720" s="146" t="s">
        <v>1443</v>
      </c>
      <c r="F720" s="147" t="s">
        <v>1444</v>
      </c>
      <c r="G720" s="148" t="s">
        <v>196</v>
      </c>
      <c r="H720" s="149">
        <v>1140</v>
      </c>
      <c r="I720" s="150"/>
      <c r="J720" s="151">
        <f>ROUND(I720*H720,2)</f>
        <v>0</v>
      </c>
      <c r="K720" s="147" t="s">
        <v>809</v>
      </c>
      <c r="L720" s="33"/>
      <c r="M720" s="152" t="s">
        <v>21</v>
      </c>
      <c r="N720" s="153" t="s">
        <v>48</v>
      </c>
      <c r="P720" s="136">
        <f>O720*H720</f>
        <v>0</v>
      </c>
      <c r="Q720" s="136">
        <v>0</v>
      </c>
      <c r="R720" s="136">
        <f>Q720*H720</f>
        <v>0</v>
      </c>
      <c r="S720" s="136">
        <v>0</v>
      </c>
      <c r="T720" s="137">
        <f>S720*H720</f>
        <v>0</v>
      </c>
      <c r="AR720" s="138" t="s">
        <v>143</v>
      </c>
      <c r="AT720" s="138" t="s">
        <v>153</v>
      </c>
      <c r="AU720" s="138" t="s">
        <v>87</v>
      </c>
      <c r="AY720" s="18" t="s">
        <v>137</v>
      </c>
      <c r="BE720" s="139">
        <f>IF(N720="základní",J720,0)</f>
        <v>0</v>
      </c>
      <c r="BF720" s="139">
        <f>IF(N720="snížená",J720,0)</f>
        <v>0</v>
      </c>
      <c r="BG720" s="139">
        <f>IF(N720="zákl. přenesená",J720,0)</f>
        <v>0</v>
      </c>
      <c r="BH720" s="139">
        <f>IF(N720="sníž. přenesená",J720,0)</f>
        <v>0</v>
      </c>
      <c r="BI720" s="139">
        <f>IF(N720="nulová",J720,0)</f>
        <v>0</v>
      </c>
      <c r="BJ720" s="18" t="s">
        <v>85</v>
      </c>
      <c r="BK720" s="139">
        <f>ROUND(I720*H720,2)</f>
        <v>0</v>
      </c>
      <c r="BL720" s="18" t="s">
        <v>143</v>
      </c>
      <c r="BM720" s="138" t="s">
        <v>1445</v>
      </c>
    </row>
    <row r="721" spans="2:65" s="1" customFormat="1" ht="19.5">
      <c r="B721" s="33"/>
      <c r="D721" s="140" t="s">
        <v>144</v>
      </c>
      <c r="F721" s="141" t="s">
        <v>1446</v>
      </c>
      <c r="I721" s="142"/>
      <c r="L721" s="33"/>
      <c r="M721" s="143"/>
      <c r="T721" s="54"/>
      <c r="AT721" s="18" t="s">
        <v>144</v>
      </c>
      <c r="AU721" s="18" t="s">
        <v>87</v>
      </c>
    </row>
    <row r="722" spans="2:65" s="1" customFormat="1" ht="11.25">
      <c r="B722" s="33"/>
      <c r="D722" s="183" t="s">
        <v>812</v>
      </c>
      <c r="F722" s="184" t="s">
        <v>1447</v>
      </c>
      <c r="I722" s="142"/>
      <c r="L722" s="33"/>
      <c r="M722" s="143"/>
      <c r="T722" s="54"/>
      <c r="AT722" s="18" t="s">
        <v>812</v>
      </c>
      <c r="AU722" s="18" t="s">
        <v>87</v>
      </c>
    </row>
    <row r="723" spans="2:65" s="12" customFormat="1" ht="11.25">
      <c r="B723" s="154"/>
      <c r="D723" s="140" t="s">
        <v>278</v>
      </c>
      <c r="E723" s="155" t="s">
        <v>21</v>
      </c>
      <c r="F723" s="156" t="s">
        <v>1448</v>
      </c>
      <c r="H723" s="157">
        <v>1140</v>
      </c>
      <c r="I723" s="158"/>
      <c r="L723" s="154"/>
      <c r="M723" s="159"/>
      <c r="T723" s="160"/>
      <c r="AT723" s="155" t="s">
        <v>278</v>
      </c>
      <c r="AU723" s="155" t="s">
        <v>87</v>
      </c>
      <c r="AV723" s="12" t="s">
        <v>87</v>
      </c>
      <c r="AW723" s="12" t="s">
        <v>38</v>
      </c>
      <c r="AX723" s="12" t="s">
        <v>77</v>
      </c>
      <c r="AY723" s="155" t="s">
        <v>137</v>
      </c>
    </row>
    <row r="724" spans="2:65" s="13" customFormat="1" ht="11.25">
      <c r="B724" s="161"/>
      <c r="D724" s="140" t="s">
        <v>278</v>
      </c>
      <c r="E724" s="162" t="s">
        <v>646</v>
      </c>
      <c r="F724" s="163" t="s">
        <v>280</v>
      </c>
      <c r="H724" s="164">
        <v>1140</v>
      </c>
      <c r="I724" s="165"/>
      <c r="L724" s="161"/>
      <c r="M724" s="166"/>
      <c r="T724" s="167"/>
      <c r="AT724" s="162" t="s">
        <v>278</v>
      </c>
      <c r="AU724" s="162" t="s">
        <v>87</v>
      </c>
      <c r="AV724" s="13" t="s">
        <v>143</v>
      </c>
      <c r="AW724" s="13" t="s">
        <v>38</v>
      </c>
      <c r="AX724" s="13" t="s">
        <v>85</v>
      </c>
      <c r="AY724" s="162" t="s">
        <v>137</v>
      </c>
    </row>
    <row r="725" spans="2:65" s="1" customFormat="1" ht="24.2" customHeight="1">
      <c r="B725" s="33"/>
      <c r="C725" s="145" t="s">
        <v>357</v>
      </c>
      <c r="D725" s="145" t="s">
        <v>153</v>
      </c>
      <c r="E725" s="146" t="s">
        <v>1449</v>
      </c>
      <c r="F725" s="147" t="s">
        <v>1450</v>
      </c>
      <c r="G725" s="148" t="s">
        <v>196</v>
      </c>
      <c r="H725" s="149">
        <v>102600</v>
      </c>
      <c r="I725" s="150"/>
      <c r="J725" s="151">
        <f>ROUND(I725*H725,2)</f>
        <v>0</v>
      </c>
      <c r="K725" s="147" t="s">
        <v>809</v>
      </c>
      <c r="L725" s="33"/>
      <c r="M725" s="152" t="s">
        <v>21</v>
      </c>
      <c r="N725" s="153" t="s">
        <v>48</v>
      </c>
      <c r="P725" s="136">
        <f>O725*H725</f>
        <v>0</v>
      </c>
      <c r="Q725" s="136">
        <v>0</v>
      </c>
      <c r="R725" s="136">
        <f>Q725*H725</f>
        <v>0</v>
      </c>
      <c r="S725" s="136">
        <v>0</v>
      </c>
      <c r="T725" s="137">
        <f>S725*H725</f>
        <v>0</v>
      </c>
      <c r="AR725" s="138" t="s">
        <v>143</v>
      </c>
      <c r="AT725" s="138" t="s">
        <v>153</v>
      </c>
      <c r="AU725" s="138" t="s">
        <v>87</v>
      </c>
      <c r="AY725" s="18" t="s">
        <v>137</v>
      </c>
      <c r="BE725" s="139">
        <f>IF(N725="základní",J725,0)</f>
        <v>0</v>
      </c>
      <c r="BF725" s="139">
        <f>IF(N725="snížená",J725,0)</f>
        <v>0</v>
      </c>
      <c r="BG725" s="139">
        <f>IF(N725="zákl. přenesená",J725,0)</f>
        <v>0</v>
      </c>
      <c r="BH725" s="139">
        <f>IF(N725="sníž. přenesená",J725,0)</f>
        <v>0</v>
      </c>
      <c r="BI725" s="139">
        <f>IF(N725="nulová",J725,0)</f>
        <v>0</v>
      </c>
      <c r="BJ725" s="18" t="s">
        <v>85</v>
      </c>
      <c r="BK725" s="139">
        <f>ROUND(I725*H725,2)</f>
        <v>0</v>
      </c>
      <c r="BL725" s="18" t="s">
        <v>143</v>
      </c>
      <c r="BM725" s="138" t="s">
        <v>1451</v>
      </c>
    </row>
    <row r="726" spans="2:65" s="1" customFormat="1" ht="19.5">
      <c r="B726" s="33"/>
      <c r="D726" s="140" t="s">
        <v>144</v>
      </c>
      <c r="F726" s="141" t="s">
        <v>1452</v>
      </c>
      <c r="I726" s="142"/>
      <c r="L726" s="33"/>
      <c r="M726" s="143"/>
      <c r="T726" s="54"/>
      <c r="AT726" s="18" t="s">
        <v>144</v>
      </c>
      <c r="AU726" s="18" t="s">
        <v>87</v>
      </c>
    </row>
    <row r="727" spans="2:65" s="1" customFormat="1" ht="11.25">
      <c r="B727" s="33"/>
      <c r="D727" s="183" t="s">
        <v>812</v>
      </c>
      <c r="F727" s="184" t="s">
        <v>1453</v>
      </c>
      <c r="I727" s="142"/>
      <c r="L727" s="33"/>
      <c r="M727" s="143"/>
      <c r="T727" s="54"/>
      <c r="AT727" s="18" t="s">
        <v>812</v>
      </c>
      <c r="AU727" s="18" t="s">
        <v>87</v>
      </c>
    </row>
    <row r="728" spans="2:65" s="12" customFormat="1" ht="11.25">
      <c r="B728" s="154"/>
      <c r="D728" s="140" t="s">
        <v>278</v>
      </c>
      <c r="E728" s="155" t="s">
        <v>21</v>
      </c>
      <c r="F728" s="156" t="s">
        <v>1454</v>
      </c>
      <c r="H728" s="157">
        <v>102600</v>
      </c>
      <c r="I728" s="158"/>
      <c r="L728" s="154"/>
      <c r="M728" s="159"/>
      <c r="T728" s="160"/>
      <c r="AT728" s="155" t="s">
        <v>278</v>
      </c>
      <c r="AU728" s="155" t="s">
        <v>87</v>
      </c>
      <c r="AV728" s="12" t="s">
        <v>87</v>
      </c>
      <c r="AW728" s="12" t="s">
        <v>38</v>
      </c>
      <c r="AX728" s="12" t="s">
        <v>85</v>
      </c>
      <c r="AY728" s="155" t="s">
        <v>137</v>
      </c>
    </row>
    <row r="729" spans="2:65" s="1" customFormat="1" ht="24.2" customHeight="1">
      <c r="B729" s="33"/>
      <c r="C729" s="145" t="s">
        <v>518</v>
      </c>
      <c r="D729" s="145" t="s">
        <v>153</v>
      </c>
      <c r="E729" s="146" t="s">
        <v>1455</v>
      </c>
      <c r="F729" s="147" t="s">
        <v>1456</v>
      </c>
      <c r="G729" s="148" t="s">
        <v>196</v>
      </c>
      <c r="H729" s="149">
        <v>1140</v>
      </c>
      <c r="I729" s="150"/>
      <c r="J729" s="151">
        <f>ROUND(I729*H729,2)</f>
        <v>0</v>
      </c>
      <c r="K729" s="147" t="s">
        <v>809</v>
      </c>
      <c r="L729" s="33"/>
      <c r="M729" s="152" t="s">
        <v>21</v>
      </c>
      <c r="N729" s="153" t="s">
        <v>48</v>
      </c>
      <c r="P729" s="136">
        <f>O729*H729</f>
        <v>0</v>
      </c>
      <c r="Q729" s="136">
        <v>0</v>
      </c>
      <c r="R729" s="136">
        <f>Q729*H729</f>
        <v>0</v>
      </c>
      <c r="S729" s="136">
        <v>0</v>
      </c>
      <c r="T729" s="137">
        <f>S729*H729</f>
        <v>0</v>
      </c>
      <c r="AR729" s="138" t="s">
        <v>143</v>
      </c>
      <c r="AT729" s="138" t="s">
        <v>153</v>
      </c>
      <c r="AU729" s="138" t="s">
        <v>87</v>
      </c>
      <c r="AY729" s="18" t="s">
        <v>137</v>
      </c>
      <c r="BE729" s="139">
        <f>IF(N729="základní",J729,0)</f>
        <v>0</v>
      </c>
      <c r="BF729" s="139">
        <f>IF(N729="snížená",J729,0)</f>
        <v>0</v>
      </c>
      <c r="BG729" s="139">
        <f>IF(N729="zákl. přenesená",J729,0)</f>
        <v>0</v>
      </c>
      <c r="BH729" s="139">
        <f>IF(N729="sníž. přenesená",J729,0)</f>
        <v>0</v>
      </c>
      <c r="BI729" s="139">
        <f>IF(N729="nulová",J729,0)</f>
        <v>0</v>
      </c>
      <c r="BJ729" s="18" t="s">
        <v>85</v>
      </c>
      <c r="BK729" s="139">
        <f>ROUND(I729*H729,2)</f>
        <v>0</v>
      </c>
      <c r="BL729" s="18" t="s">
        <v>143</v>
      </c>
      <c r="BM729" s="138" t="s">
        <v>1457</v>
      </c>
    </row>
    <row r="730" spans="2:65" s="1" customFormat="1" ht="19.5">
      <c r="B730" s="33"/>
      <c r="D730" s="140" t="s">
        <v>144</v>
      </c>
      <c r="F730" s="141" t="s">
        <v>1458</v>
      </c>
      <c r="I730" s="142"/>
      <c r="L730" s="33"/>
      <c r="M730" s="143"/>
      <c r="T730" s="54"/>
      <c r="AT730" s="18" t="s">
        <v>144</v>
      </c>
      <c r="AU730" s="18" t="s">
        <v>87</v>
      </c>
    </row>
    <row r="731" spans="2:65" s="1" customFormat="1" ht="11.25">
      <c r="B731" s="33"/>
      <c r="D731" s="183" t="s">
        <v>812</v>
      </c>
      <c r="F731" s="184" t="s">
        <v>1459</v>
      </c>
      <c r="I731" s="142"/>
      <c r="L731" s="33"/>
      <c r="M731" s="143"/>
      <c r="T731" s="54"/>
      <c r="AT731" s="18" t="s">
        <v>812</v>
      </c>
      <c r="AU731" s="18" t="s">
        <v>87</v>
      </c>
    </row>
    <row r="732" spans="2:65" s="12" customFormat="1" ht="11.25">
      <c r="B732" s="154"/>
      <c r="D732" s="140" t="s">
        <v>278</v>
      </c>
      <c r="E732" s="155" t="s">
        <v>21</v>
      </c>
      <c r="F732" s="156" t="s">
        <v>646</v>
      </c>
      <c r="H732" s="157">
        <v>1140</v>
      </c>
      <c r="I732" s="158"/>
      <c r="L732" s="154"/>
      <c r="M732" s="159"/>
      <c r="T732" s="160"/>
      <c r="AT732" s="155" t="s">
        <v>278</v>
      </c>
      <c r="AU732" s="155" t="s">
        <v>87</v>
      </c>
      <c r="AV732" s="12" t="s">
        <v>87</v>
      </c>
      <c r="AW732" s="12" t="s">
        <v>38</v>
      </c>
      <c r="AX732" s="12" t="s">
        <v>85</v>
      </c>
      <c r="AY732" s="155" t="s">
        <v>137</v>
      </c>
    </row>
    <row r="733" spans="2:65" s="1" customFormat="1" ht="16.5" customHeight="1">
      <c r="B733" s="33"/>
      <c r="C733" s="145" t="s">
        <v>361</v>
      </c>
      <c r="D733" s="145" t="s">
        <v>153</v>
      </c>
      <c r="E733" s="146" t="s">
        <v>1460</v>
      </c>
      <c r="F733" s="147" t="s">
        <v>1461</v>
      </c>
      <c r="G733" s="148" t="s">
        <v>196</v>
      </c>
      <c r="H733" s="149">
        <v>43.4</v>
      </c>
      <c r="I733" s="150"/>
      <c r="J733" s="151">
        <f>ROUND(I733*H733,2)</f>
        <v>0</v>
      </c>
      <c r="K733" s="147" t="s">
        <v>21</v>
      </c>
      <c r="L733" s="33"/>
      <c r="M733" s="152" t="s">
        <v>21</v>
      </c>
      <c r="N733" s="153" t="s">
        <v>48</v>
      </c>
      <c r="P733" s="136">
        <f>O733*H733</f>
        <v>0</v>
      </c>
      <c r="Q733" s="136">
        <v>6.3000000000000003E-4</v>
      </c>
      <c r="R733" s="136">
        <f>Q733*H733</f>
        <v>2.7342000000000002E-2</v>
      </c>
      <c r="S733" s="136">
        <v>0</v>
      </c>
      <c r="T733" s="137">
        <f>S733*H733</f>
        <v>0</v>
      </c>
      <c r="AR733" s="138" t="s">
        <v>143</v>
      </c>
      <c r="AT733" s="138" t="s">
        <v>153</v>
      </c>
      <c r="AU733" s="138" t="s">
        <v>87</v>
      </c>
      <c r="AY733" s="18" t="s">
        <v>137</v>
      </c>
      <c r="BE733" s="139">
        <f>IF(N733="základní",J733,0)</f>
        <v>0</v>
      </c>
      <c r="BF733" s="139">
        <f>IF(N733="snížená",J733,0)</f>
        <v>0</v>
      </c>
      <c r="BG733" s="139">
        <f>IF(N733="zákl. přenesená",J733,0)</f>
        <v>0</v>
      </c>
      <c r="BH733" s="139">
        <f>IF(N733="sníž. přenesená",J733,0)</f>
        <v>0</v>
      </c>
      <c r="BI733" s="139">
        <f>IF(N733="nulová",J733,0)</f>
        <v>0</v>
      </c>
      <c r="BJ733" s="18" t="s">
        <v>85</v>
      </c>
      <c r="BK733" s="139">
        <f>ROUND(I733*H733,2)</f>
        <v>0</v>
      </c>
      <c r="BL733" s="18" t="s">
        <v>143</v>
      </c>
      <c r="BM733" s="138" t="s">
        <v>1462</v>
      </c>
    </row>
    <row r="734" spans="2:65" s="1" customFormat="1" ht="19.5">
      <c r="B734" s="33"/>
      <c r="D734" s="140" t="s">
        <v>144</v>
      </c>
      <c r="F734" s="141" t="s">
        <v>1463</v>
      </c>
      <c r="I734" s="142"/>
      <c r="L734" s="33"/>
      <c r="M734" s="143"/>
      <c r="T734" s="54"/>
      <c r="AT734" s="18" t="s">
        <v>144</v>
      </c>
      <c r="AU734" s="18" t="s">
        <v>87</v>
      </c>
    </row>
    <row r="735" spans="2:65" s="14" customFormat="1" ht="11.25">
      <c r="B735" s="170"/>
      <c r="D735" s="140" t="s">
        <v>278</v>
      </c>
      <c r="E735" s="171" t="s">
        <v>21</v>
      </c>
      <c r="F735" s="172" t="s">
        <v>1464</v>
      </c>
      <c r="H735" s="171" t="s">
        <v>21</v>
      </c>
      <c r="I735" s="173"/>
      <c r="L735" s="170"/>
      <c r="M735" s="174"/>
      <c r="T735" s="175"/>
      <c r="AT735" s="171" t="s">
        <v>278</v>
      </c>
      <c r="AU735" s="171" t="s">
        <v>87</v>
      </c>
      <c r="AV735" s="14" t="s">
        <v>85</v>
      </c>
      <c r="AW735" s="14" t="s">
        <v>38</v>
      </c>
      <c r="AX735" s="14" t="s">
        <v>77</v>
      </c>
      <c r="AY735" s="171" t="s">
        <v>137</v>
      </c>
    </row>
    <row r="736" spans="2:65" s="12" customFormat="1" ht="11.25">
      <c r="B736" s="154"/>
      <c r="D736" s="140" t="s">
        <v>278</v>
      </c>
      <c r="E736" s="155" t="s">
        <v>21</v>
      </c>
      <c r="F736" s="156" t="s">
        <v>1465</v>
      </c>
      <c r="H736" s="157">
        <v>43.4</v>
      </c>
      <c r="I736" s="158"/>
      <c r="L736" s="154"/>
      <c r="M736" s="159"/>
      <c r="T736" s="160"/>
      <c r="AT736" s="155" t="s">
        <v>278</v>
      </c>
      <c r="AU736" s="155" t="s">
        <v>87</v>
      </c>
      <c r="AV736" s="12" t="s">
        <v>87</v>
      </c>
      <c r="AW736" s="12" t="s">
        <v>38</v>
      </c>
      <c r="AX736" s="12" t="s">
        <v>85</v>
      </c>
      <c r="AY736" s="155" t="s">
        <v>137</v>
      </c>
    </row>
    <row r="737" spans="2:65" s="1" customFormat="1" ht="16.5" customHeight="1">
      <c r="B737" s="33"/>
      <c r="C737" s="145" t="s">
        <v>531</v>
      </c>
      <c r="D737" s="145" t="s">
        <v>153</v>
      </c>
      <c r="E737" s="146" t="s">
        <v>1466</v>
      </c>
      <c r="F737" s="147" t="s">
        <v>1467</v>
      </c>
      <c r="G737" s="148" t="s">
        <v>228</v>
      </c>
      <c r="H737" s="149">
        <v>217</v>
      </c>
      <c r="I737" s="150"/>
      <c r="J737" s="151">
        <f>ROUND(I737*H737,2)</f>
        <v>0</v>
      </c>
      <c r="K737" s="147" t="s">
        <v>21</v>
      </c>
      <c r="L737" s="33"/>
      <c r="M737" s="152" t="s">
        <v>21</v>
      </c>
      <c r="N737" s="153" t="s">
        <v>48</v>
      </c>
      <c r="P737" s="136">
        <f>O737*H737</f>
        <v>0</v>
      </c>
      <c r="Q737" s="136">
        <v>2E-3</v>
      </c>
      <c r="R737" s="136">
        <f>Q737*H737</f>
        <v>0.434</v>
      </c>
      <c r="S737" s="136">
        <v>0</v>
      </c>
      <c r="T737" s="137">
        <f>S737*H737</f>
        <v>0</v>
      </c>
      <c r="AR737" s="138" t="s">
        <v>143</v>
      </c>
      <c r="AT737" s="138" t="s">
        <v>153</v>
      </c>
      <c r="AU737" s="138" t="s">
        <v>87</v>
      </c>
      <c r="AY737" s="18" t="s">
        <v>137</v>
      </c>
      <c r="BE737" s="139">
        <f>IF(N737="základní",J737,0)</f>
        <v>0</v>
      </c>
      <c r="BF737" s="139">
        <f>IF(N737="snížená",J737,0)</f>
        <v>0</v>
      </c>
      <c r="BG737" s="139">
        <f>IF(N737="zákl. přenesená",J737,0)</f>
        <v>0</v>
      </c>
      <c r="BH737" s="139">
        <f>IF(N737="sníž. přenesená",J737,0)</f>
        <v>0</v>
      </c>
      <c r="BI737" s="139">
        <f>IF(N737="nulová",J737,0)</f>
        <v>0</v>
      </c>
      <c r="BJ737" s="18" t="s">
        <v>85</v>
      </c>
      <c r="BK737" s="139">
        <f>ROUND(I737*H737,2)</f>
        <v>0</v>
      </c>
      <c r="BL737" s="18" t="s">
        <v>143</v>
      </c>
      <c r="BM737" s="138" t="s">
        <v>1468</v>
      </c>
    </row>
    <row r="738" spans="2:65" s="1" customFormat="1" ht="11.25">
      <c r="B738" s="33"/>
      <c r="D738" s="140" t="s">
        <v>144</v>
      </c>
      <c r="F738" s="141" t="s">
        <v>1469</v>
      </c>
      <c r="I738" s="142"/>
      <c r="L738" s="33"/>
      <c r="M738" s="143"/>
      <c r="T738" s="54"/>
      <c r="AT738" s="18" t="s">
        <v>144</v>
      </c>
      <c r="AU738" s="18" t="s">
        <v>87</v>
      </c>
    </row>
    <row r="739" spans="2:65" s="14" customFormat="1" ht="11.25">
      <c r="B739" s="170"/>
      <c r="D739" s="140" t="s">
        <v>278</v>
      </c>
      <c r="E739" s="171" t="s">
        <v>21</v>
      </c>
      <c r="F739" s="172" t="s">
        <v>1464</v>
      </c>
      <c r="H739" s="171" t="s">
        <v>21</v>
      </c>
      <c r="I739" s="173"/>
      <c r="L739" s="170"/>
      <c r="M739" s="174"/>
      <c r="T739" s="175"/>
      <c r="AT739" s="171" t="s">
        <v>278</v>
      </c>
      <c r="AU739" s="171" t="s">
        <v>87</v>
      </c>
      <c r="AV739" s="14" t="s">
        <v>85</v>
      </c>
      <c r="AW739" s="14" t="s">
        <v>38</v>
      </c>
      <c r="AX739" s="14" t="s">
        <v>77</v>
      </c>
      <c r="AY739" s="171" t="s">
        <v>137</v>
      </c>
    </row>
    <row r="740" spans="2:65" s="12" customFormat="1" ht="11.25">
      <c r="B740" s="154"/>
      <c r="D740" s="140" t="s">
        <v>278</v>
      </c>
      <c r="E740" s="155" t="s">
        <v>21</v>
      </c>
      <c r="F740" s="156" t="s">
        <v>1470</v>
      </c>
      <c r="H740" s="157">
        <v>217</v>
      </c>
      <c r="I740" s="158"/>
      <c r="L740" s="154"/>
      <c r="M740" s="159"/>
      <c r="T740" s="160"/>
      <c r="AT740" s="155" t="s">
        <v>278</v>
      </c>
      <c r="AU740" s="155" t="s">
        <v>87</v>
      </c>
      <c r="AV740" s="12" t="s">
        <v>87</v>
      </c>
      <c r="AW740" s="12" t="s">
        <v>38</v>
      </c>
      <c r="AX740" s="12" t="s">
        <v>85</v>
      </c>
      <c r="AY740" s="155" t="s">
        <v>137</v>
      </c>
    </row>
    <row r="741" spans="2:65" s="1" customFormat="1" ht="16.5" customHeight="1">
      <c r="B741" s="33"/>
      <c r="C741" s="145" t="s">
        <v>365</v>
      </c>
      <c r="D741" s="145" t="s">
        <v>153</v>
      </c>
      <c r="E741" s="146" t="s">
        <v>1471</v>
      </c>
      <c r="F741" s="147" t="s">
        <v>1472</v>
      </c>
      <c r="G741" s="148" t="s">
        <v>228</v>
      </c>
      <c r="H741" s="149">
        <v>1088.8</v>
      </c>
      <c r="I741" s="150"/>
      <c r="J741" s="151">
        <f>ROUND(I741*H741,2)</f>
        <v>0</v>
      </c>
      <c r="K741" s="147" t="s">
        <v>809</v>
      </c>
      <c r="L741" s="33"/>
      <c r="M741" s="152" t="s">
        <v>21</v>
      </c>
      <c r="N741" s="153" t="s">
        <v>48</v>
      </c>
      <c r="P741" s="136">
        <f>O741*H741</f>
        <v>0</v>
      </c>
      <c r="Q741" s="136">
        <v>9.7999999999999997E-4</v>
      </c>
      <c r="R741" s="136">
        <f>Q741*H741</f>
        <v>1.067024</v>
      </c>
      <c r="S741" s="136">
        <v>0</v>
      </c>
      <c r="T741" s="137">
        <f>S741*H741</f>
        <v>0</v>
      </c>
      <c r="AR741" s="138" t="s">
        <v>143</v>
      </c>
      <c r="AT741" s="138" t="s">
        <v>153</v>
      </c>
      <c r="AU741" s="138" t="s">
        <v>87</v>
      </c>
      <c r="AY741" s="18" t="s">
        <v>137</v>
      </c>
      <c r="BE741" s="139">
        <f>IF(N741="základní",J741,0)</f>
        <v>0</v>
      </c>
      <c r="BF741" s="139">
        <f>IF(N741="snížená",J741,0)</f>
        <v>0</v>
      </c>
      <c r="BG741" s="139">
        <f>IF(N741="zákl. přenesená",J741,0)</f>
        <v>0</v>
      </c>
      <c r="BH741" s="139">
        <f>IF(N741="sníž. přenesená",J741,0)</f>
        <v>0</v>
      </c>
      <c r="BI741" s="139">
        <f>IF(N741="nulová",J741,0)</f>
        <v>0</v>
      </c>
      <c r="BJ741" s="18" t="s">
        <v>85</v>
      </c>
      <c r="BK741" s="139">
        <f>ROUND(I741*H741,2)</f>
        <v>0</v>
      </c>
      <c r="BL741" s="18" t="s">
        <v>143</v>
      </c>
      <c r="BM741" s="138" t="s">
        <v>1473</v>
      </c>
    </row>
    <row r="742" spans="2:65" s="1" customFormat="1" ht="11.25">
      <c r="B742" s="33"/>
      <c r="D742" s="140" t="s">
        <v>144</v>
      </c>
      <c r="F742" s="141" t="s">
        <v>1474</v>
      </c>
      <c r="I742" s="142"/>
      <c r="L742" s="33"/>
      <c r="M742" s="143"/>
      <c r="T742" s="54"/>
      <c r="AT742" s="18" t="s">
        <v>144</v>
      </c>
      <c r="AU742" s="18" t="s">
        <v>87</v>
      </c>
    </row>
    <row r="743" spans="2:65" s="1" customFormat="1" ht="11.25">
      <c r="B743" s="33"/>
      <c r="D743" s="183" t="s">
        <v>812</v>
      </c>
      <c r="F743" s="184" t="s">
        <v>1475</v>
      </c>
      <c r="I743" s="142"/>
      <c r="L743" s="33"/>
      <c r="M743" s="143"/>
      <c r="T743" s="54"/>
      <c r="AT743" s="18" t="s">
        <v>812</v>
      </c>
      <c r="AU743" s="18" t="s">
        <v>87</v>
      </c>
    </row>
    <row r="744" spans="2:65" s="14" customFormat="1" ht="11.25">
      <c r="B744" s="170"/>
      <c r="D744" s="140" t="s">
        <v>278</v>
      </c>
      <c r="E744" s="171" t="s">
        <v>21</v>
      </c>
      <c r="F744" s="172" t="s">
        <v>1476</v>
      </c>
      <c r="H744" s="171" t="s">
        <v>21</v>
      </c>
      <c r="I744" s="173"/>
      <c r="L744" s="170"/>
      <c r="M744" s="174"/>
      <c r="T744" s="175"/>
      <c r="AT744" s="171" t="s">
        <v>278</v>
      </c>
      <c r="AU744" s="171" t="s">
        <v>87</v>
      </c>
      <c r="AV744" s="14" t="s">
        <v>85</v>
      </c>
      <c r="AW744" s="14" t="s">
        <v>38</v>
      </c>
      <c r="AX744" s="14" t="s">
        <v>77</v>
      </c>
      <c r="AY744" s="171" t="s">
        <v>137</v>
      </c>
    </row>
    <row r="745" spans="2:65" s="12" customFormat="1" ht="11.25">
      <c r="B745" s="154"/>
      <c r="D745" s="140" t="s">
        <v>278</v>
      </c>
      <c r="E745" s="155" t="s">
        <v>21</v>
      </c>
      <c r="F745" s="156" t="s">
        <v>1477</v>
      </c>
      <c r="H745" s="157">
        <v>495.1</v>
      </c>
      <c r="I745" s="158"/>
      <c r="L745" s="154"/>
      <c r="M745" s="159"/>
      <c r="T745" s="160"/>
      <c r="AT745" s="155" t="s">
        <v>278</v>
      </c>
      <c r="AU745" s="155" t="s">
        <v>87</v>
      </c>
      <c r="AV745" s="12" t="s">
        <v>87</v>
      </c>
      <c r="AW745" s="12" t="s">
        <v>38</v>
      </c>
      <c r="AX745" s="12" t="s">
        <v>77</v>
      </c>
      <c r="AY745" s="155" t="s">
        <v>137</v>
      </c>
    </row>
    <row r="746" spans="2:65" s="12" customFormat="1" ht="11.25">
      <c r="B746" s="154"/>
      <c r="D746" s="140" t="s">
        <v>278</v>
      </c>
      <c r="E746" s="155" t="s">
        <v>21</v>
      </c>
      <c r="F746" s="156" t="s">
        <v>1478</v>
      </c>
      <c r="H746" s="157">
        <v>593.70000000000005</v>
      </c>
      <c r="I746" s="158"/>
      <c r="L746" s="154"/>
      <c r="M746" s="159"/>
      <c r="T746" s="160"/>
      <c r="AT746" s="155" t="s">
        <v>278</v>
      </c>
      <c r="AU746" s="155" t="s">
        <v>87</v>
      </c>
      <c r="AV746" s="12" t="s">
        <v>87</v>
      </c>
      <c r="AW746" s="12" t="s">
        <v>38</v>
      </c>
      <c r="AX746" s="12" t="s">
        <v>77</v>
      </c>
      <c r="AY746" s="155" t="s">
        <v>137</v>
      </c>
    </row>
    <row r="747" spans="2:65" s="13" customFormat="1" ht="11.25">
      <c r="B747" s="161"/>
      <c r="D747" s="140" t="s">
        <v>278</v>
      </c>
      <c r="E747" s="162" t="s">
        <v>21</v>
      </c>
      <c r="F747" s="163" t="s">
        <v>280</v>
      </c>
      <c r="H747" s="164">
        <v>1088.8</v>
      </c>
      <c r="I747" s="165"/>
      <c r="L747" s="161"/>
      <c r="M747" s="166"/>
      <c r="T747" s="167"/>
      <c r="AT747" s="162" t="s">
        <v>278</v>
      </c>
      <c r="AU747" s="162" t="s">
        <v>87</v>
      </c>
      <c r="AV747" s="13" t="s">
        <v>143</v>
      </c>
      <c r="AW747" s="13" t="s">
        <v>38</v>
      </c>
      <c r="AX747" s="13" t="s">
        <v>85</v>
      </c>
      <c r="AY747" s="162" t="s">
        <v>137</v>
      </c>
    </row>
    <row r="748" spans="2:65" s="1" customFormat="1" ht="21.75" customHeight="1">
      <c r="B748" s="33"/>
      <c r="C748" s="145" t="s">
        <v>544</v>
      </c>
      <c r="D748" s="145" t="s">
        <v>153</v>
      </c>
      <c r="E748" s="146" t="s">
        <v>1479</v>
      </c>
      <c r="F748" s="147" t="s">
        <v>1480</v>
      </c>
      <c r="G748" s="148" t="s">
        <v>492</v>
      </c>
      <c r="H748" s="149">
        <v>4924</v>
      </c>
      <c r="I748" s="150"/>
      <c r="J748" s="151">
        <f>ROUND(I748*H748,2)</f>
        <v>0</v>
      </c>
      <c r="K748" s="147" t="s">
        <v>809</v>
      </c>
      <c r="L748" s="33"/>
      <c r="M748" s="152" t="s">
        <v>21</v>
      </c>
      <c r="N748" s="153" t="s">
        <v>48</v>
      </c>
      <c r="P748" s="136">
        <f>O748*H748</f>
        <v>0</v>
      </c>
      <c r="Q748" s="136">
        <v>2.0000000000000001E-4</v>
      </c>
      <c r="R748" s="136">
        <f>Q748*H748</f>
        <v>0.98480000000000001</v>
      </c>
      <c r="S748" s="136">
        <v>0</v>
      </c>
      <c r="T748" s="137">
        <f>S748*H748</f>
        <v>0</v>
      </c>
      <c r="AR748" s="138" t="s">
        <v>143</v>
      </c>
      <c r="AT748" s="138" t="s">
        <v>153</v>
      </c>
      <c r="AU748" s="138" t="s">
        <v>87</v>
      </c>
      <c r="AY748" s="18" t="s">
        <v>137</v>
      </c>
      <c r="BE748" s="139">
        <f>IF(N748="základní",J748,0)</f>
        <v>0</v>
      </c>
      <c r="BF748" s="139">
        <f>IF(N748="snížená",J748,0)</f>
        <v>0</v>
      </c>
      <c r="BG748" s="139">
        <f>IF(N748="zákl. přenesená",J748,0)</f>
        <v>0</v>
      </c>
      <c r="BH748" s="139">
        <f>IF(N748="sníž. přenesená",J748,0)</f>
        <v>0</v>
      </c>
      <c r="BI748" s="139">
        <f>IF(N748="nulová",J748,0)</f>
        <v>0</v>
      </c>
      <c r="BJ748" s="18" t="s">
        <v>85</v>
      </c>
      <c r="BK748" s="139">
        <f>ROUND(I748*H748,2)</f>
        <v>0</v>
      </c>
      <c r="BL748" s="18" t="s">
        <v>143</v>
      </c>
      <c r="BM748" s="138" t="s">
        <v>1481</v>
      </c>
    </row>
    <row r="749" spans="2:65" s="1" customFormat="1" ht="19.5">
      <c r="B749" s="33"/>
      <c r="D749" s="140" t="s">
        <v>144</v>
      </c>
      <c r="F749" s="141" t="s">
        <v>1482</v>
      </c>
      <c r="I749" s="142"/>
      <c r="L749" s="33"/>
      <c r="M749" s="143"/>
      <c r="T749" s="54"/>
      <c r="AT749" s="18" t="s">
        <v>144</v>
      </c>
      <c r="AU749" s="18" t="s">
        <v>87</v>
      </c>
    </row>
    <row r="750" spans="2:65" s="1" customFormat="1" ht="11.25">
      <c r="B750" s="33"/>
      <c r="D750" s="183" t="s">
        <v>812</v>
      </c>
      <c r="F750" s="184" t="s">
        <v>1483</v>
      </c>
      <c r="I750" s="142"/>
      <c r="L750" s="33"/>
      <c r="M750" s="143"/>
      <c r="T750" s="54"/>
      <c r="AT750" s="18" t="s">
        <v>812</v>
      </c>
      <c r="AU750" s="18" t="s">
        <v>87</v>
      </c>
    </row>
    <row r="751" spans="2:65" s="1" customFormat="1" ht="19.5">
      <c r="B751" s="33"/>
      <c r="D751" s="140" t="s">
        <v>145</v>
      </c>
      <c r="F751" s="144" t="s">
        <v>1164</v>
      </c>
      <c r="I751" s="142"/>
      <c r="L751" s="33"/>
      <c r="M751" s="143"/>
      <c r="T751" s="54"/>
      <c r="AT751" s="18" t="s">
        <v>145</v>
      </c>
      <c r="AU751" s="18" t="s">
        <v>87</v>
      </c>
    </row>
    <row r="752" spans="2:65" s="14" customFormat="1" ht="11.25">
      <c r="B752" s="170"/>
      <c r="D752" s="140" t="s">
        <v>278</v>
      </c>
      <c r="E752" s="171" t="s">
        <v>21</v>
      </c>
      <c r="F752" s="172" t="s">
        <v>1484</v>
      </c>
      <c r="H752" s="171" t="s">
        <v>21</v>
      </c>
      <c r="I752" s="173"/>
      <c r="L752" s="170"/>
      <c r="M752" s="174"/>
      <c r="T752" s="175"/>
      <c r="AT752" s="171" t="s">
        <v>278</v>
      </c>
      <c r="AU752" s="171" t="s">
        <v>87</v>
      </c>
      <c r="AV752" s="14" t="s">
        <v>85</v>
      </c>
      <c r="AW752" s="14" t="s">
        <v>38</v>
      </c>
      <c r="AX752" s="14" t="s">
        <v>77</v>
      </c>
      <c r="AY752" s="171" t="s">
        <v>137</v>
      </c>
    </row>
    <row r="753" spans="2:65" s="12" customFormat="1" ht="11.25">
      <c r="B753" s="154"/>
      <c r="D753" s="140" t="s">
        <v>278</v>
      </c>
      <c r="E753" s="155" t="s">
        <v>21</v>
      </c>
      <c r="F753" s="156" t="s">
        <v>1485</v>
      </c>
      <c r="H753" s="157">
        <v>44</v>
      </c>
      <c r="I753" s="158"/>
      <c r="L753" s="154"/>
      <c r="M753" s="159"/>
      <c r="T753" s="160"/>
      <c r="AT753" s="155" t="s">
        <v>278</v>
      </c>
      <c r="AU753" s="155" t="s">
        <v>87</v>
      </c>
      <c r="AV753" s="12" t="s">
        <v>87</v>
      </c>
      <c r="AW753" s="12" t="s">
        <v>38</v>
      </c>
      <c r="AX753" s="12" t="s">
        <v>77</v>
      </c>
      <c r="AY753" s="155" t="s">
        <v>137</v>
      </c>
    </row>
    <row r="754" spans="2:65" s="14" customFormat="1" ht="11.25">
      <c r="B754" s="170"/>
      <c r="D754" s="140" t="s">
        <v>278</v>
      </c>
      <c r="E754" s="171" t="s">
        <v>21</v>
      </c>
      <c r="F754" s="172" t="s">
        <v>1486</v>
      </c>
      <c r="H754" s="171" t="s">
        <v>21</v>
      </c>
      <c r="I754" s="173"/>
      <c r="L754" s="170"/>
      <c r="M754" s="174"/>
      <c r="T754" s="175"/>
      <c r="AT754" s="171" t="s">
        <v>278</v>
      </c>
      <c r="AU754" s="171" t="s">
        <v>87</v>
      </c>
      <c r="AV754" s="14" t="s">
        <v>85</v>
      </c>
      <c r="AW754" s="14" t="s">
        <v>38</v>
      </c>
      <c r="AX754" s="14" t="s">
        <v>77</v>
      </c>
      <c r="AY754" s="171" t="s">
        <v>137</v>
      </c>
    </row>
    <row r="755" spans="2:65" s="12" customFormat="1" ht="11.25">
      <c r="B755" s="154"/>
      <c r="D755" s="140" t="s">
        <v>278</v>
      </c>
      <c r="E755" s="155" t="s">
        <v>21</v>
      </c>
      <c r="F755" s="156" t="s">
        <v>1487</v>
      </c>
      <c r="H755" s="157">
        <v>4880</v>
      </c>
      <c r="I755" s="158"/>
      <c r="L755" s="154"/>
      <c r="M755" s="159"/>
      <c r="T755" s="160"/>
      <c r="AT755" s="155" t="s">
        <v>278</v>
      </c>
      <c r="AU755" s="155" t="s">
        <v>87</v>
      </c>
      <c r="AV755" s="12" t="s">
        <v>87</v>
      </c>
      <c r="AW755" s="12" t="s">
        <v>38</v>
      </c>
      <c r="AX755" s="12" t="s">
        <v>77</v>
      </c>
      <c r="AY755" s="155" t="s">
        <v>137</v>
      </c>
    </row>
    <row r="756" spans="2:65" s="13" customFormat="1" ht="11.25">
      <c r="B756" s="161"/>
      <c r="D756" s="140" t="s">
        <v>278</v>
      </c>
      <c r="E756" s="162" t="s">
        <v>21</v>
      </c>
      <c r="F756" s="163" t="s">
        <v>280</v>
      </c>
      <c r="H756" s="164">
        <v>4924</v>
      </c>
      <c r="I756" s="165"/>
      <c r="L756" s="161"/>
      <c r="M756" s="166"/>
      <c r="T756" s="167"/>
      <c r="AT756" s="162" t="s">
        <v>278</v>
      </c>
      <c r="AU756" s="162" t="s">
        <v>87</v>
      </c>
      <c r="AV756" s="13" t="s">
        <v>143</v>
      </c>
      <c r="AW756" s="13" t="s">
        <v>38</v>
      </c>
      <c r="AX756" s="13" t="s">
        <v>85</v>
      </c>
      <c r="AY756" s="162" t="s">
        <v>137</v>
      </c>
    </row>
    <row r="757" spans="2:65" s="1" customFormat="1" ht="16.5" customHeight="1">
      <c r="B757" s="33"/>
      <c r="C757" s="145" t="s">
        <v>367</v>
      </c>
      <c r="D757" s="145" t="s">
        <v>153</v>
      </c>
      <c r="E757" s="146" t="s">
        <v>1488</v>
      </c>
      <c r="F757" s="147" t="s">
        <v>1489</v>
      </c>
      <c r="G757" s="148" t="s">
        <v>569</v>
      </c>
      <c r="H757" s="149">
        <v>29.774999999999999</v>
      </c>
      <c r="I757" s="150"/>
      <c r="J757" s="151">
        <f>ROUND(I757*H757,2)</f>
        <v>0</v>
      </c>
      <c r="K757" s="147" t="s">
        <v>21</v>
      </c>
      <c r="L757" s="33"/>
      <c r="M757" s="152" t="s">
        <v>21</v>
      </c>
      <c r="N757" s="153" t="s">
        <v>48</v>
      </c>
      <c r="P757" s="136">
        <f>O757*H757</f>
        <v>0</v>
      </c>
      <c r="Q757" s="136">
        <v>0</v>
      </c>
      <c r="R757" s="136">
        <f>Q757*H757</f>
        <v>0</v>
      </c>
      <c r="S757" s="136">
        <v>2.75</v>
      </c>
      <c r="T757" s="137">
        <f>S757*H757</f>
        <v>81.881249999999994</v>
      </c>
      <c r="AR757" s="138" t="s">
        <v>143</v>
      </c>
      <c r="AT757" s="138" t="s">
        <v>153</v>
      </c>
      <c r="AU757" s="138" t="s">
        <v>87</v>
      </c>
      <c r="AY757" s="18" t="s">
        <v>137</v>
      </c>
      <c r="BE757" s="139">
        <f>IF(N757="základní",J757,0)</f>
        <v>0</v>
      </c>
      <c r="BF757" s="139">
        <f>IF(N757="snížená",J757,0)</f>
        <v>0</v>
      </c>
      <c r="BG757" s="139">
        <f>IF(N757="zákl. přenesená",J757,0)</f>
        <v>0</v>
      </c>
      <c r="BH757" s="139">
        <f>IF(N757="sníž. přenesená",J757,0)</f>
        <v>0</v>
      </c>
      <c r="BI757" s="139">
        <f>IF(N757="nulová",J757,0)</f>
        <v>0</v>
      </c>
      <c r="BJ757" s="18" t="s">
        <v>85</v>
      </c>
      <c r="BK757" s="139">
        <f>ROUND(I757*H757,2)</f>
        <v>0</v>
      </c>
      <c r="BL757" s="18" t="s">
        <v>143</v>
      </c>
      <c r="BM757" s="138" t="s">
        <v>1490</v>
      </c>
    </row>
    <row r="758" spans="2:65" s="1" customFormat="1" ht="19.5">
      <c r="B758" s="33"/>
      <c r="D758" s="140" t="s">
        <v>144</v>
      </c>
      <c r="F758" s="141" t="s">
        <v>1491</v>
      </c>
      <c r="I758" s="142"/>
      <c r="L758" s="33"/>
      <c r="M758" s="143"/>
      <c r="T758" s="54"/>
      <c r="AT758" s="18" t="s">
        <v>144</v>
      </c>
      <c r="AU758" s="18" t="s">
        <v>87</v>
      </c>
    </row>
    <row r="759" spans="2:65" s="1" customFormat="1" ht="29.25">
      <c r="B759" s="33"/>
      <c r="D759" s="140" t="s">
        <v>145</v>
      </c>
      <c r="F759" s="144" t="s">
        <v>1492</v>
      </c>
      <c r="I759" s="142"/>
      <c r="L759" s="33"/>
      <c r="M759" s="143"/>
      <c r="T759" s="54"/>
      <c r="AT759" s="18" t="s">
        <v>145</v>
      </c>
      <c r="AU759" s="18" t="s">
        <v>87</v>
      </c>
    </row>
    <row r="760" spans="2:65" s="14" customFormat="1" ht="11.25">
      <c r="B760" s="170"/>
      <c r="D760" s="140" t="s">
        <v>278</v>
      </c>
      <c r="E760" s="171" t="s">
        <v>21</v>
      </c>
      <c r="F760" s="172" t="s">
        <v>1493</v>
      </c>
      <c r="H760" s="171" t="s">
        <v>21</v>
      </c>
      <c r="I760" s="173"/>
      <c r="L760" s="170"/>
      <c r="M760" s="174"/>
      <c r="T760" s="175"/>
      <c r="AT760" s="171" t="s">
        <v>278</v>
      </c>
      <c r="AU760" s="171" t="s">
        <v>87</v>
      </c>
      <c r="AV760" s="14" t="s">
        <v>85</v>
      </c>
      <c r="AW760" s="14" t="s">
        <v>38</v>
      </c>
      <c r="AX760" s="14" t="s">
        <v>77</v>
      </c>
      <c r="AY760" s="171" t="s">
        <v>137</v>
      </c>
    </row>
    <row r="761" spans="2:65" s="14" customFormat="1" ht="11.25">
      <c r="B761" s="170"/>
      <c r="D761" s="140" t="s">
        <v>278</v>
      </c>
      <c r="E761" s="171" t="s">
        <v>21</v>
      </c>
      <c r="F761" s="172" t="s">
        <v>861</v>
      </c>
      <c r="H761" s="171" t="s">
        <v>21</v>
      </c>
      <c r="I761" s="173"/>
      <c r="L761" s="170"/>
      <c r="M761" s="174"/>
      <c r="T761" s="175"/>
      <c r="AT761" s="171" t="s">
        <v>278</v>
      </c>
      <c r="AU761" s="171" t="s">
        <v>87</v>
      </c>
      <c r="AV761" s="14" t="s">
        <v>85</v>
      </c>
      <c r="AW761" s="14" t="s">
        <v>38</v>
      </c>
      <c r="AX761" s="14" t="s">
        <v>77</v>
      </c>
      <c r="AY761" s="171" t="s">
        <v>137</v>
      </c>
    </row>
    <row r="762" spans="2:65" s="12" customFormat="1" ht="11.25">
      <c r="B762" s="154"/>
      <c r="D762" s="140" t="s">
        <v>278</v>
      </c>
      <c r="E762" s="155" t="s">
        <v>640</v>
      </c>
      <c r="F762" s="156" t="s">
        <v>1494</v>
      </c>
      <c r="H762" s="157">
        <v>14.82</v>
      </c>
      <c r="I762" s="158"/>
      <c r="L762" s="154"/>
      <c r="M762" s="159"/>
      <c r="T762" s="160"/>
      <c r="AT762" s="155" t="s">
        <v>278</v>
      </c>
      <c r="AU762" s="155" t="s">
        <v>87</v>
      </c>
      <c r="AV762" s="12" t="s">
        <v>87</v>
      </c>
      <c r="AW762" s="12" t="s">
        <v>38</v>
      </c>
      <c r="AX762" s="12" t="s">
        <v>77</v>
      </c>
      <c r="AY762" s="155" t="s">
        <v>137</v>
      </c>
    </row>
    <row r="763" spans="2:65" s="14" customFormat="1" ht="11.25">
      <c r="B763" s="170"/>
      <c r="D763" s="140" t="s">
        <v>278</v>
      </c>
      <c r="E763" s="171" t="s">
        <v>21</v>
      </c>
      <c r="F763" s="172" t="s">
        <v>848</v>
      </c>
      <c r="H763" s="171" t="s">
        <v>21</v>
      </c>
      <c r="I763" s="173"/>
      <c r="L763" s="170"/>
      <c r="M763" s="174"/>
      <c r="T763" s="175"/>
      <c r="AT763" s="171" t="s">
        <v>278</v>
      </c>
      <c r="AU763" s="171" t="s">
        <v>87</v>
      </c>
      <c r="AV763" s="14" t="s">
        <v>85</v>
      </c>
      <c r="AW763" s="14" t="s">
        <v>38</v>
      </c>
      <c r="AX763" s="14" t="s">
        <v>77</v>
      </c>
      <c r="AY763" s="171" t="s">
        <v>137</v>
      </c>
    </row>
    <row r="764" spans="2:65" s="12" customFormat="1" ht="11.25">
      <c r="B764" s="154"/>
      <c r="D764" s="140" t="s">
        <v>278</v>
      </c>
      <c r="E764" s="155" t="s">
        <v>637</v>
      </c>
      <c r="F764" s="156" t="s">
        <v>1495</v>
      </c>
      <c r="H764" s="157">
        <v>14.955</v>
      </c>
      <c r="I764" s="158"/>
      <c r="L764" s="154"/>
      <c r="M764" s="159"/>
      <c r="T764" s="160"/>
      <c r="AT764" s="155" t="s">
        <v>278</v>
      </c>
      <c r="AU764" s="155" t="s">
        <v>87</v>
      </c>
      <c r="AV764" s="12" t="s">
        <v>87</v>
      </c>
      <c r="AW764" s="12" t="s">
        <v>38</v>
      </c>
      <c r="AX764" s="12" t="s">
        <v>77</v>
      </c>
      <c r="AY764" s="155" t="s">
        <v>137</v>
      </c>
    </row>
    <row r="765" spans="2:65" s="13" customFormat="1" ht="11.25">
      <c r="B765" s="161"/>
      <c r="D765" s="140" t="s">
        <v>278</v>
      </c>
      <c r="E765" s="162" t="s">
        <v>643</v>
      </c>
      <c r="F765" s="163" t="s">
        <v>280</v>
      </c>
      <c r="H765" s="164">
        <v>29.774999999999999</v>
      </c>
      <c r="I765" s="165"/>
      <c r="L765" s="161"/>
      <c r="M765" s="166"/>
      <c r="T765" s="167"/>
      <c r="AT765" s="162" t="s">
        <v>278</v>
      </c>
      <c r="AU765" s="162" t="s">
        <v>87</v>
      </c>
      <c r="AV765" s="13" t="s">
        <v>143</v>
      </c>
      <c r="AW765" s="13" t="s">
        <v>38</v>
      </c>
      <c r="AX765" s="13" t="s">
        <v>85</v>
      </c>
      <c r="AY765" s="162" t="s">
        <v>137</v>
      </c>
    </row>
    <row r="766" spans="2:65" s="1" customFormat="1" ht="16.5" customHeight="1">
      <c r="B766" s="33"/>
      <c r="C766" s="145" t="s">
        <v>553</v>
      </c>
      <c r="D766" s="145" t="s">
        <v>153</v>
      </c>
      <c r="E766" s="146" t="s">
        <v>1496</v>
      </c>
      <c r="F766" s="147" t="s">
        <v>1497</v>
      </c>
      <c r="G766" s="148" t="s">
        <v>569</v>
      </c>
      <c r="H766" s="149">
        <v>9.5020000000000007</v>
      </c>
      <c r="I766" s="150"/>
      <c r="J766" s="151">
        <f>ROUND(I766*H766,2)</f>
        <v>0</v>
      </c>
      <c r="K766" s="147" t="s">
        <v>809</v>
      </c>
      <c r="L766" s="33"/>
      <c r="M766" s="152" t="s">
        <v>21</v>
      </c>
      <c r="N766" s="153" t="s">
        <v>48</v>
      </c>
      <c r="P766" s="136">
        <f>O766*H766</f>
        <v>0</v>
      </c>
      <c r="Q766" s="136">
        <v>0</v>
      </c>
      <c r="R766" s="136">
        <f>Q766*H766</f>
        <v>0</v>
      </c>
      <c r="S766" s="136">
        <v>2</v>
      </c>
      <c r="T766" s="137">
        <f>S766*H766</f>
        <v>19.004000000000001</v>
      </c>
      <c r="AR766" s="138" t="s">
        <v>143</v>
      </c>
      <c r="AT766" s="138" t="s">
        <v>153</v>
      </c>
      <c r="AU766" s="138" t="s">
        <v>87</v>
      </c>
      <c r="AY766" s="18" t="s">
        <v>137</v>
      </c>
      <c r="BE766" s="139">
        <f>IF(N766="základní",J766,0)</f>
        <v>0</v>
      </c>
      <c r="BF766" s="139">
        <f>IF(N766="snížená",J766,0)</f>
        <v>0</v>
      </c>
      <c r="BG766" s="139">
        <f>IF(N766="zákl. přenesená",J766,0)</f>
        <v>0</v>
      </c>
      <c r="BH766" s="139">
        <f>IF(N766="sníž. přenesená",J766,0)</f>
        <v>0</v>
      </c>
      <c r="BI766" s="139">
        <f>IF(N766="nulová",J766,0)</f>
        <v>0</v>
      </c>
      <c r="BJ766" s="18" t="s">
        <v>85</v>
      </c>
      <c r="BK766" s="139">
        <f>ROUND(I766*H766,2)</f>
        <v>0</v>
      </c>
      <c r="BL766" s="18" t="s">
        <v>143</v>
      </c>
      <c r="BM766" s="138" t="s">
        <v>1498</v>
      </c>
    </row>
    <row r="767" spans="2:65" s="1" customFormat="1" ht="11.25">
      <c r="B767" s="33"/>
      <c r="D767" s="140" t="s">
        <v>144</v>
      </c>
      <c r="F767" s="141" t="s">
        <v>1497</v>
      </c>
      <c r="I767" s="142"/>
      <c r="L767" s="33"/>
      <c r="M767" s="143"/>
      <c r="T767" s="54"/>
      <c r="AT767" s="18" t="s">
        <v>144</v>
      </c>
      <c r="AU767" s="18" t="s">
        <v>87</v>
      </c>
    </row>
    <row r="768" spans="2:65" s="1" customFormat="1" ht="11.25">
      <c r="B768" s="33"/>
      <c r="D768" s="183" t="s">
        <v>812</v>
      </c>
      <c r="F768" s="184" t="s">
        <v>1499</v>
      </c>
      <c r="I768" s="142"/>
      <c r="L768" s="33"/>
      <c r="M768" s="143"/>
      <c r="T768" s="54"/>
      <c r="AT768" s="18" t="s">
        <v>812</v>
      </c>
      <c r="AU768" s="18" t="s">
        <v>87</v>
      </c>
    </row>
    <row r="769" spans="2:65" s="14" customFormat="1" ht="11.25">
      <c r="B769" s="170"/>
      <c r="D769" s="140" t="s">
        <v>278</v>
      </c>
      <c r="E769" s="171" t="s">
        <v>21</v>
      </c>
      <c r="F769" s="172" t="s">
        <v>1500</v>
      </c>
      <c r="H769" s="171" t="s">
        <v>21</v>
      </c>
      <c r="I769" s="173"/>
      <c r="L769" s="170"/>
      <c r="M769" s="174"/>
      <c r="T769" s="175"/>
      <c r="AT769" s="171" t="s">
        <v>278</v>
      </c>
      <c r="AU769" s="171" t="s">
        <v>87</v>
      </c>
      <c r="AV769" s="14" t="s">
        <v>85</v>
      </c>
      <c r="AW769" s="14" t="s">
        <v>38</v>
      </c>
      <c r="AX769" s="14" t="s">
        <v>77</v>
      </c>
      <c r="AY769" s="171" t="s">
        <v>137</v>
      </c>
    </row>
    <row r="770" spans="2:65" s="12" customFormat="1" ht="11.25">
      <c r="B770" s="154"/>
      <c r="D770" s="140" t="s">
        <v>278</v>
      </c>
      <c r="E770" s="155" t="s">
        <v>784</v>
      </c>
      <c r="F770" s="156" t="s">
        <v>1501</v>
      </c>
      <c r="H770" s="157">
        <v>9.5020000000000007</v>
      </c>
      <c r="I770" s="158"/>
      <c r="L770" s="154"/>
      <c r="M770" s="159"/>
      <c r="T770" s="160"/>
      <c r="AT770" s="155" t="s">
        <v>278</v>
      </c>
      <c r="AU770" s="155" t="s">
        <v>87</v>
      </c>
      <c r="AV770" s="12" t="s">
        <v>87</v>
      </c>
      <c r="AW770" s="12" t="s">
        <v>38</v>
      </c>
      <c r="AX770" s="12" t="s">
        <v>85</v>
      </c>
      <c r="AY770" s="155" t="s">
        <v>137</v>
      </c>
    </row>
    <row r="771" spans="2:65" s="1" customFormat="1" ht="16.5" customHeight="1">
      <c r="B771" s="33"/>
      <c r="C771" s="145" t="s">
        <v>371</v>
      </c>
      <c r="D771" s="145" t="s">
        <v>153</v>
      </c>
      <c r="E771" s="146" t="s">
        <v>1502</v>
      </c>
      <c r="F771" s="147" t="s">
        <v>1503</v>
      </c>
      <c r="G771" s="148" t="s">
        <v>569</v>
      </c>
      <c r="H771" s="149">
        <v>525.51199999999994</v>
      </c>
      <c r="I771" s="150"/>
      <c r="J771" s="151">
        <f>ROUND(I771*H771,2)</f>
        <v>0</v>
      </c>
      <c r="K771" s="147" t="s">
        <v>21</v>
      </c>
      <c r="L771" s="33"/>
      <c r="M771" s="152" t="s">
        <v>21</v>
      </c>
      <c r="N771" s="153" t="s">
        <v>48</v>
      </c>
      <c r="P771" s="136">
        <f>O771*H771</f>
        <v>0</v>
      </c>
      <c r="Q771" s="136">
        <v>0</v>
      </c>
      <c r="R771" s="136">
        <f>Q771*H771</f>
        <v>0</v>
      </c>
      <c r="S771" s="136">
        <v>2.4</v>
      </c>
      <c r="T771" s="137">
        <f>S771*H771</f>
        <v>1261.2287999999999</v>
      </c>
      <c r="AR771" s="138" t="s">
        <v>143</v>
      </c>
      <c r="AT771" s="138" t="s">
        <v>153</v>
      </c>
      <c r="AU771" s="138" t="s">
        <v>87</v>
      </c>
      <c r="AY771" s="18" t="s">
        <v>137</v>
      </c>
      <c r="BE771" s="139">
        <f>IF(N771="základní",J771,0)</f>
        <v>0</v>
      </c>
      <c r="BF771" s="139">
        <f>IF(N771="snížená",J771,0)</f>
        <v>0</v>
      </c>
      <c r="BG771" s="139">
        <f>IF(N771="zákl. přenesená",J771,0)</f>
        <v>0</v>
      </c>
      <c r="BH771" s="139">
        <f>IF(N771="sníž. přenesená",J771,0)</f>
        <v>0</v>
      </c>
      <c r="BI771" s="139">
        <f>IF(N771="nulová",J771,0)</f>
        <v>0</v>
      </c>
      <c r="BJ771" s="18" t="s">
        <v>85</v>
      </c>
      <c r="BK771" s="139">
        <f>ROUND(I771*H771,2)</f>
        <v>0</v>
      </c>
      <c r="BL771" s="18" t="s">
        <v>143</v>
      </c>
      <c r="BM771" s="138" t="s">
        <v>1504</v>
      </c>
    </row>
    <row r="772" spans="2:65" s="1" customFormat="1" ht="19.5">
      <c r="B772" s="33"/>
      <c r="D772" s="140" t="s">
        <v>144</v>
      </c>
      <c r="F772" s="141" t="s">
        <v>1505</v>
      </c>
      <c r="I772" s="142"/>
      <c r="L772" s="33"/>
      <c r="M772" s="143"/>
      <c r="T772" s="54"/>
      <c r="AT772" s="18" t="s">
        <v>144</v>
      </c>
      <c r="AU772" s="18" t="s">
        <v>87</v>
      </c>
    </row>
    <row r="773" spans="2:65" s="14" customFormat="1" ht="11.25">
      <c r="B773" s="170"/>
      <c r="D773" s="140" t="s">
        <v>278</v>
      </c>
      <c r="E773" s="171" t="s">
        <v>21</v>
      </c>
      <c r="F773" s="172" t="s">
        <v>1506</v>
      </c>
      <c r="H773" s="171" t="s">
        <v>21</v>
      </c>
      <c r="I773" s="173"/>
      <c r="L773" s="170"/>
      <c r="M773" s="174"/>
      <c r="T773" s="175"/>
      <c r="AT773" s="171" t="s">
        <v>278</v>
      </c>
      <c r="AU773" s="171" t="s">
        <v>87</v>
      </c>
      <c r="AV773" s="14" t="s">
        <v>85</v>
      </c>
      <c r="AW773" s="14" t="s">
        <v>38</v>
      </c>
      <c r="AX773" s="14" t="s">
        <v>77</v>
      </c>
      <c r="AY773" s="171" t="s">
        <v>137</v>
      </c>
    </row>
    <row r="774" spans="2:65" s="14" customFormat="1" ht="11.25">
      <c r="B774" s="170"/>
      <c r="D774" s="140" t="s">
        <v>278</v>
      </c>
      <c r="E774" s="171" t="s">
        <v>21</v>
      </c>
      <c r="F774" s="172" t="s">
        <v>1201</v>
      </c>
      <c r="H774" s="171" t="s">
        <v>21</v>
      </c>
      <c r="I774" s="173"/>
      <c r="L774" s="170"/>
      <c r="M774" s="174"/>
      <c r="T774" s="175"/>
      <c r="AT774" s="171" t="s">
        <v>278</v>
      </c>
      <c r="AU774" s="171" t="s">
        <v>87</v>
      </c>
      <c r="AV774" s="14" t="s">
        <v>85</v>
      </c>
      <c r="AW774" s="14" t="s">
        <v>38</v>
      </c>
      <c r="AX774" s="14" t="s">
        <v>77</v>
      </c>
      <c r="AY774" s="171" t="s">
        <v>137</v>
      </c>
    </row>
    <row r="775" spans="2:65" s="12" customFormat="1" ht="11.25">
      <c r="B775" s="154"/>
      <c r="D775" s="140" t="s">
        <v>278</v>
      </c>
      <c r="E775" s="155" t="s">
        <v>21</v>
      </c>
      <c r="F775" s="156" t="s">
        <v>1507</v>
      </c>
      <c r="H775" s="157">
        <v>173.04</v>
      </c>
      <c r="I775" s="158"/>
      <c r="L775" s="154"/>
      <c r="M775" s="159"/>
      <c r="T775" s="160"/>
      <c r="AT775" s="155" t="s">
        <v>278</v>
      </c>
      <c r="AU775" s="155" t="s">
        <v>87</v>
      </c>
      <c r="AV775" s="12" t="s">
        <v>87</v>
      </c>
      <c r="AW775" s="12" t="s">
        <v>38</v>
      </c>
      <c r="AX775" s="12" t="s">
        <v>77</v>
      </c>
      <c r="AY775" s="155" t="s">
        <v>137</v>
      </c>
    </row>
    <row r="776" spans="2:65" s="12" customFormat="1" ht="11.25">
      <c r="B776" s="154"/>
      <c r="D776" s="140" t="s">
        <v>278</v>
      </c>
      <c r="E776" s="155" t="s">
        <v>21</v>
      </c>
      <c r="F776" s="156" t="s">
        <v>1508</v>
      </c>
      <c r="H776" s="157">
        <v>0.45</v>
      </c>
      <c r="I776" s="158"/>
      <c r="L776" s="154"/>
      <c r="M776" s="159"/>
      <c r="T776" s="160"/>
      <c r="AT776" s="155" t="s">
        <v>278</v>
      </c>
      <c r="AU776" s="155" t="s">
        <v>87</v>
      </c>
      <c r="AV776" s="12" t="s">
        <v>87</v>
      </c>
      <c r="AW776" s="12" t="s">
        <v>38</v>
      </c>
      <c r="AX776" s="12" t="s">
        <v>77</v>
      </c>
      <c r="AY776" s="155" t="s">
        <v>137</v>
      </c>
    </row>
    <row r="777" spans="2:65" s="12" customFormat="1" ht="11.25">
      <c r="B777" s="154"/>
      <c r="D777" s="140" t="s">
        <v>278</v>
      </c>
      <c r="E777" s="155" t="s">
        <v>21</v>
      </c>
      <c r="F777" s="156" t="s">
        <v>1509</v>
      </c>
      <c r="H777" s="157">
        <v>1.7190000000000001</v>
      </c>
      <c r="I777" s="158"/>
      <c r="L777" s="154"/>
      <c r="M777" s="159"/>
      <c r="T777" s="160"/>
      <c r="AT777" s="155" t="s">
        <v>278</v>
      </c>
      <c r="AU777" s="155" t="s">
        <v>87</v>
      </c>
      <c r="AV777" s="12" t="s">
        <v>87</v>
      </c>
      <c r="AW777" s="12" t="s">
        <v>38</v>
      </c>
      <c r="AX777" s="12" t="s">
        <v>77</v>
      </c>
      <c r="AY777" s="155" t="s">
        <v>137</v>
      </c>
    </row>
    <row r="778" spans="2:65" s="14" customFormat="1" ht="11.25">
      <c r="B778" s="170"/>
      <c r="D778" s="140" t="s">
        <v>278</v>
      </c>
      <c r="E778" s="171" t="s">
        <v>21</v>
      </c>
      <c r="F778" s="172" t="s">
        <v>1510</v>
      </c>
      <c r="H778" s="171" t="s">
        <v>21</v>
      </c>
      <c r="I778" s="173"/>
      <c r="L778" s="170"/>
      <c r="M778" s="174"/>
      <c r="T778" s="175"/>
      <c r="AT778" s="171" t="s">
        <v>278</v>
      </c>
      <c r="AU778" s="171" t="s">
        <v>87</v>
      </c>
      <c r="AV778" s="14" t="s">
        <v>85</v>
      </c>
      <c r="AW778" s="14" t="s">
        <v>38</v>
      </c>
      <c r="AX778" s="14" t="s">
        <v>77</v>
      </c>
      <c r="AY778" s="171" t="s">
        <v>137</v>
      </c>
    </row>
    <row r="779" spans="2:65" s="12" customFormat="1" ht="11.25">
      <c r="B779" s="154"/>
      <c r="D779" s="140" t="s">
        <v>278</v>
      </c>
      <c r="E779" s="155" t="s">
        <v>21</v>
      </c>
      <c r="F779" s="156" t="s">
        <v>1511</v>
      </c>
      <c r="H779" s="157">
        <v>0.63</v>
      </c>
      <c r="I779" s="158"/>
      <c r="L779" s="154"/>
      <c r="M779" s="159"/>
      <c r="T779" s="160"/>
      <c r="AT779" s="155" t="s">
        <v>278</v>
      </c>
      <c r="AU779" s="155" t="s">
        <v>87</v>
      </c>
      <c r="AV779" s="12" t="s">
        <v>87</v>
      </c>
      <c r="AW779" s="12" t="s">
        <v>38</v>
      </c>
      <c r="AX779" s="12" t="s">
        <v>77</v>
      </c>
      <c r="AY779" s="155" t="s">
        <v>137</v>
      </c>
    </row>
    <row r="780" spans="2:65" s="12" customFormat="1" ht="11.25">
      <c r="B780" s="154"/>
      <c r="D780" s="140" t="s">
        <v>278</v>
      </c>
      <c r="E780" s="155" t="s">
        <v>21</v>
      </c>
      <c r="F780" s="156" t="s">
        <v>1512</v>
      </c>
      <c r="H780" s="157">
        <v>0.64700000000000002</v>
      </c>
      <c r="I780" s="158"/>
      <c r="L780" s="154"/>
      <c r="M780" s="159"/>
      <c r="T780" s="160"/>
      <c r="AT780" s="155" t="s">
        <v>278</v>
      </c>
      <c r="AU780" s="155" t="s">
        <v>87</v>
      </c>
      <c r="AV780" s="12" t="s">
        <v>87</v>
      </c>
      <c r="AW780" s="12" t="s">
        <v>38</v>
      </c>
      <c r="AX780" s="12" t="s">
        <v>77</v>
      </c>
      <c r="AY780" s="155" t="s">
        <v>137</v>
      </c>
    </row>
    <row r="781" spans="2:65" s="14" customFormat="1" ht="11.25">
      <c r="B781" s="170"/>
      <c r="D781" s="140" t="s">
        <v>278</v>
      </c>
      <c r="E781" s="171" t="s">
        <v>21</v>
      </c>
      <c r="F781" s="172" t="s">
        <v>1513</v>
      </c>
      <c r="H781" s="171" t="s">
        <v>21</v>
      </c>
      <c r="I781" s="173"/>
      <c r="L781" s="170"/>
      <c r="M781" s="174"/>
      <c r="T781" s="175"/>
      <c r="AT781" s="171" t="s">
        <v>278</v>
      </c>
      <c r="AU781" s="171" t="s">
        <v>87</v>
      </c>
      <c r="AV781" s="14" t="s">
        <v>85</v>
      </c>
      <c r="AW781" s="14" t="s">
        <v>38</v>
      </c>
      <c r="AX781" s="14" t="s">
        <v>77</v>
      </c>
      <c r="AY781" s="171" t="s">
        <v>137</v>
      </c>
    </row>
    <row r="782" spans="2:65" s="12" customFormat="1" ht="11.25">
      <c r="B782" s="154"/>
      <c r="D782" s="140" t="s">
        <v>278</v>
      </c>
      <c r="E782" s="155" t="s">
        <v>21</v>
      </c>
      <c r="F782" s="156" t="s">
        <v>1514</v>
      </c>
      <c r="H782" s="157">
        <v>6.1929999999999996</v>
      </c>
      <c r="I782" s="158"/>
      <c r="L782" s="154"/>
      <c r="M782" s="159"/>
      <c r="T782" s="160"/>
      <c r="AT782" s="155" t="s">
        <v>278</v>
      </c>
      <c r="AU782" s="155" t="s">
        <v>87</v>
      </c>
      <c r="AV782" s="12" t="s">
        <v>87</v>
      </c>
      <c r="AW782" s="12" t="s">
        <v>38</v>
      </c>
      <c r="AX782" s="12" t="s">
        <v>77</v>
      </c>
      <c r="AY782" s="155" t="s">
        <v>137</v>
      </c>
    </row>
    <row r="783" spans="2:65" s="14" customFormat="1" ht="11.25">
      <c r="B783" s="170"/>
      <c r="D783" s="140" t="s">
        <v>278</v>
      </c>
      <c r="E783" s="171" t="s">
        <v>21</v>
      </c>
      <c r="F783" s="172" t="s">
        <v>1515</v>
      </c>
      <c r="H783" s="171" t="s">
        <v>21</v>
      </c>
      <c r="I783" s="173"/>
      <c r="L783" s="170"/>
      <c r="M783" s="174"/>
      <c r="T783" s="175"/>
      <c r="AT783" s="171" t="s">
        <v>278</v>
      </c>
      <c r="AU783" s="171" t="s">
        <v>87</v>
      </c>
      <c r="AV783" s="14" t="s">
        <v>85</v>
      </c>
      <c r="AW783" s="14" t="s">
        <v>38</v>
      </c>
      <c r="AX783" s="14" t="s">
        <v>77</v>
      </c>
      <c r="AY783" s="171" t="s">
        <v>137</v>
      </c>
    </row>
    <row r="784" spans="2:65" s="12" customFormat="1" ht="11.25">
      <c r="B784" s="154"/>
      <c r="D784" s="140" t="s">
        <v>278</v>
      </c>
      <c r="E784" s="155" t="s">
        <v>21</v>
      </c>
      <c r="F784" s="156" t="s">
        <v>1516</v>
      </c>
      <c r="H784" s="157">
        <v>13.343999999999999</v>
      </c>
      <c r="I784" s="158"/>
      <c r="L784" s="154"/>
      <c r="M784" s="159"/>
      <c r="T784" s="160"/>
      <c r="AT784" s="155" t="s">
        <v>278</v>
      </c>
      <c r="AU784" s="155" t="s">
        <v>87</v>
      </c>
      <c r="AV784" s="12" t="s">
        <v>87</v>
      </c>
      <c r="AW784" s="12" t="s">
        <v>38</v>
      </c>
      <c r="AX784" s="12" t="s">
        <v>77</v>
      </c>
      <c r="AY784" s="155" t="s">
        <v>137</v>
      </c>
    </row>
    <row r="785" spans="2:51" s="15" customFormat="1" ht="11.25">
      <c r="B785" s="185"/>
      <c r="D785" s="140" t="s">
        <v>278</v>
      </c>
      <c r="E785" s="186" t="s">
        <v>628</v>
      </c>
      <c r="F785" s="187" t="s">
        <v>851</v>
      </c>
      <c r="H785" s="188">
        <v>196.023</v>
      </c>
      <c r="I785" s="189"/>
      <c r="L785" s="185"/>
      <c r="M785" s="190"/>
      <c r="T785" s="191"/>
      <c r="AT785" s="186" t="s">
        <v>278</v>
      </c>
      <c r="AU785" s="186" t="s">
        <v>87</v>
      </c>
      <c r="AV785" s="15" t="s">
        <v>149</v>
      </c>
      <c r="AW785" s="15" t="s">
        <v>38</v>
      </c>
      <c r="AX785" s="15" t="s">
        <v>77</v>
      </c>
      <c r="AY785" s="186" t="s">
        <v>137</v>
      </c>
    </row>
    <row r="786" spans="2:51" s="14" customFormat="1" ht="11.25">
      <c r="B786" s="170"/>
      <c r="D786" s="140" t="s">
        <v>278</v>
      </c>
      <c r="E786" s="171" t="s">
        <v>21</v>
      </c>
      <c r="F786" s="172" t="s">
        <v>1517</v>
      </c>
      <c r="H786" s="171" t="s">
        <v>21</v>
      </c>
      <c r="I786" s="173"/>
      <c r="L786" s="170"/>
      <c r="M786" s="174"/>
      <c r="T786" s="175"/>
      <c r="AT786" s="171" t="s">
        <v>278</v>
      </c>
      <c r="AU786" s="171" t="s">
        <v>87</v>
      </c>
      <c r="AV786" s="14" t="s">
        <v>85</v>
      </c>
      <c r="AW786" s="14" t="s">
        <v>38</v>
      </c>
      <c r="AX786" s="14" t="s">
        <v>77</v>
      </c>
      <c r="AY786" s="171" t="s">
        <v>137</v>
      </c>
    </row>
    <row r="787" spans="2:51" s="12" customFormat="1" ht="11.25">
      <c r="B787" s="154"/>
      <c r="D787" s="140" t="s">
        <v>278</v>
      </c>
      <c r="E787" s="155" t="s">
        <v>21</v>
      </c>
      <c r="F787" s="156" t="s">
        <v>1518</v>
      </c>
      <c r="H787" s="157">
        <v>46.2</v>
      </c>
      <c r="I787" s="158"/>
      <c r="L787" s="154"/>
      <c r="M787" s="159"/>
      <c r="T787" s="160"/>
      <c r="AT787" s="155" t="s">
        <v>278</v>
      </c>
      <c r="AU787" s="155" t="s">
        <v>87</v>
      </c>
      <c r="AV787" s="12" t="s">
        <v>87</v>
      </c>
      <c r="AW787" s="12" t="s">
        <v>38</v>
      </c>
      <c r="AX787" s="12" t="s">
        <v>77</v>
      </c>
      <c r="AY787" s="155" t="s">
        <v>137</v>
      </c>
    </row>
    <row r="788" spans="2:51" s="12" customFormat="1" ht="11.25">
      <c r="B788" s="154"/>
      <c r="D788" s="140" t="s">
        <v>278</v>
      </c>
      <c r="E788" s="155" t="s">
        <v>21</v>
      </c>
      <c r="F788" s="156" t="s">
        <v>1519</v>
      </c>
      <c r="H788" s="157">
        <v>251.65</v>
      </c>
      <c r="I788" s="158"/>
      <c r="L788" s="154"/>
      <c r="M788" s="159"/>
      <c r="T788" s="160"/>
      <c r="AT788" s="155" t="s">
        <v>278</v>
      </c>
      <c r="AU788" s="155" t="s">
        <v>87</v>
      </c>
      <c r="AV788" s="12" t="s">
        <v>87</v>
      </c>
      <c r="AW788" s="12" t="s">
        <v>38</v>
      </c>
      <c r="AX788" s="12" t="s">
        <v>77</v>
      </c>
      <c r="AY788" s="155" t="s">
        <v>137</v>
      </c>
    </row>
    <row r="789" spans="2:51" s="12" customFormat="1" ht="11.25">
      <c r="B789" s="154"/>
      <c r="D789" s="140" t="s">
        <v>278</v>
      </c>
      <c r="E789" s="155" t="s">
        <v>21</v>
      </c>
      <c r="F789" s="156" t="s">
        <v>1520</v>
      </c>
      <c r="H789" s="157">
        <v>0.45</v>
      </c>
      <c r="I789" s="158"/>
      <c r="L789" s="154"/>
      <c r="M789" s="159"/>
      <c r="T789" s="160"/>
      <c r="AT789" s="155" t="s">
        <v>278</v>
      </c>
      <c r="AU789" s="155" t="s">
        <v>87</v>
      </c>
      <c r="AV789" s="12" t="s">
        <v>87</v>
      </c>
      <c r="AW789" s="12" t="s">
        <v>38</v>
      </c>
      <c r="AX789" s="12" t="s">
        <v>77</v>
      </c>
      <c r="AY789" s="155" t="s">
        <v>137</v>
      </c>
    </row>
    <row r="790" spans="2:51" s="12" customFormat="1" ht="11.25">
      <c r="B790" s="154"/>
      <c r="D790" s="140" t="s">
        <v>278</v>
      </c>
      <c r="E790" s="155" t="s">
        <v>21</v>
      </c>
      <c r="F790" s="156" t="s">
        <v>1521</v>
      </c>
      <c r="H790" s="157">
        <v>15.741</v>
      </c>
      <c r="I790" s="158"/>
      <c r="L790" s="154"/>
      <c r="M790" s="159"/>
      <c r="T790" s="160"/>
      <c r="AT790" s="155" t="s">
        <v>278</v>
      </c>
      <c r="AU790" s="155" t="s">
        <v>87</v>
      </c>
      <c r="AV790" s="12" t="s">
        <v>87</v>
      </c>
      <c r="AW790" s="12" t="s">
        <v>38</v>
      </c>
      <c r="AX790" s="12" t="s">
        <v>77</v>
      </c>
      <c r="AY790" s="155" t="s">
        <v>137</v>
      </c>
    </row>
    <row r="791" spans="2:51" s="12" customFormat="1" ht="11.25">
      <c r="B791" s="154"/>
      <c r="D791" s="140" t="s">
        <v>278</v>
      </c>
      <c r="E791" s="155" t="s">
        <v>21</v>
      </c>
      <c r="F791" s="156" t="s">
        <v>1522</v>
      </c>
      <c r="H791" s="157">
        <v>0.63</v>
      </c>
      <c r="I791" s="158"/>
      <c r="L791" s="154"/>
      <c r="M791" s="159"/>
      <c r="T791" s="160"/>
      <c r="AT791" s="155" t="s">
        <v>278</v>
      </c>
      <c r="AU791" s="155" t="s">
        <v>87</v>
      </c>
      <c r="AV791" s="12" t="s">
        <v>87</v>
      </c>
      <c r="AW791" s="12" t="s">
        <v>38</v>
      </c>
      <c r="AX791" s="12" t="s">
        <v>77</v>
      </c>
      <c r="AY791" s="155" t="s">
        <v>137</v>
      </c>
    </row>
    <row r="792" spans="2:51" s="12" customFormat="1" ht="11.25">
      <c r="B792" s="154"/>
      <c r="D792" s="140" t="s">
        <v>278</v>
      </c>
      <c r="E792" s="155" t="s">
        <v>21</v>
      </c>
      <c r="F792" s="156" t="s">
        <v>1523</v>
      </c>
      <c r="H792" s="157">
        <v>1.8480000000000001</v>
      </c>
      <c r="I792" s="158"/>
      <c r="L792" s="154"/>
      <c r="M792" s="159"/>
      <c r="T792" s="160"/>
      <c r="AT792" s="155" t="s">
        <v>278</v>
      </c>
      <c r="AU792" s="155" t="s">
        <v>87</v>
      </c>
      <c r="AV792" s="12" t="s">
        <v>87</v>
      </c>
      <c r="AW792" s="12" t="s">
        <v>38</v>
      </c>
      <c r="AX792" s="12" t="s">
        <v>77</v>
      </c>
      <c r="AY792" s="155" t="s">
        <v>137</v>
      </c>
    </row>
    <row r="793" spans="2:51" s="12" customFormat="1" ht="11.25">
      <c r="B793" s="154"/>
      <c r="D793" s="140" t="s">
        <v>278</v>
      </c>
      <c r="E793" s="155" t="s">
        <v>21</v>
      </c>
      <c r="F793" s="156" t="s">
        <v>1524</v>
      </c>
      <c r="H793" s="157">
        <v>4.5</v>
      </c>
      <c r="I793" s="158"/>
      <c r="L793" s="154"/>
      <c r="M793" s="159"/>
      <c r="T793" s="160"/>
      <c r="AT793" s="155" t="s">
        <v>278</v>
      </c>
      <c r="AU793" s="155" t="s">
        <v>87</v>
      </c>
      <c r="AV793" s="12" t="s">
        <v>87</v>
      </c>
      <c r="AW793" s="12" t="s">
        <v>38</v>
      </c>
      <c r="AX793" s="12" t="s">
        <v>77</v>
      </c>
      <c r="AY793" s="155" t="s">
        <v>137</v>
      </c>
    </row>
    <row r="794" spans="2:51" s="12" customFormat="1" ht="11.25">
      <c r="B794" s="154"/>
      <c r="D794" s="140" t="s">
        <v>278</v>
      </c>
      <c r="E794" s="155" t="s">
        <v>21</v>
      </c>
      <c r="F794" s="156" t="s">
        <v>1525</v>
      </c>
      <c r="H794" s="157">
        <v>1</v>
      </c>
      <c r="I794" s="158"/>
      <c r="L794" s="154"/>
      <c r="M794" s="159"/>
      <c r="T794" s="160"/>
      <c r="AT794" s="155" t="s">
        <v>278</v>
      </c>
      <c r="AU794" s="155" t="s">
        <v>87</v>
      </c>
      <c r="AV794" s="12" t="s">
        <v>87</v>
      </c>
      <c r="AW794" s="12" t="s">
        <v>38</v>
      </c>
      <c r="AX794" s="12" t="s">
        <v>77</v>
      </c>
      <c r="AY794" s="155" t="s">
        <v>137</v>
      </c>
    </row>
    <row r="795" spans="2:51" s="14" customFormat="1" ht="11.25">
      <c r="B795" s="170"/>
      <c r="D795" s="140" t="s">
        <v>278</v>
      </c>
      <c r="E795" s="171" t="s">
        <v>21</v>
      </c>
      <c r="F795" s="172" t="s">
        <v>1510</v>
      </c>
      <c r="H795" s="171" t="s">
        <v>21</v>
      </c>
      <c r="I795" s="173"/>
      <c r="L795" s="170"/>
      <c r="M795" s="174"/>
      <c r="T795" s="175"/>
      <c r="AT795" s="171" t="s">
        <v>278</v>
      </c>
      <c r="AU795" s="171" t="s">
        <v>87</v>
      </c>
      <c r="AV795" s="14" t="s">
        <v>85</v>
      </c>
      <c r="AW795" s="14" t="s">
        <v>38</v>
      </c>
      <c r="AX795" s="14" t="s">
        <v>77</v>
      </c>
      <c r="AY795" s="171" t="s">
        <v>137</v>
      </c>
    </row>
    <row r="796" spans="2:51" s="12" customFormat="1" ht="11.25">
      <c r="B796" s="154"/>
      <c r="D796" s="140" t="s">
        <v>278</v>
      </c>
      <c r="E796" s="155" t="s">
        <v>21</v>
      </c>
      <c r="F796" s="156" t="s">
        <v>1511</v>
      </c>
      <c r="H796" s="157">
        <v>0.63</v>
      </c>
      <c r="I796" s="158"/>
      <c r="L796" s="154"/>
      <c r="M796" s="159"/>
      <c r="T796" s="160"/>
      <c r="AT796" s="155" t="s">
        <v>278</v>
      </c>
      <c r="AU796" s="155" t="s">
        <v>87</v>
      </c>
      <c r="AV796" s="12" t="s">
        <v>87</v>
      </c>
      <c r="AW796" s="12" t="s">
        <v>38</v>
      </c>
      <c r="AX796" s="12" t="s">
        <v>77</v>
      </c>
      <c r="AY796" s="155" t="s">
        <v>137</v>
      </c>
    </row>
    <row r="797" spans="2:51" s="12" customFormat="1" ht="11.25">
      <c r="B797" s="154"/>
      <c r="D797" s="140" t="s">
        <v>278</v>
      </c>
      <c r="E797" s="155" t="s">
        <v>21</v>
      </c>
      <c r="F797" s="156" t="s">
        <v>1512</v>
      </c>
      <c r="H797" s="157">
        <v>0.64700000000000002</v>
      </c>
      <c r="I797" s="158"/>
      <c r="L797" s="154"/>
      <c r="M797" s="159"/>
      <c r="T797" s="160"/>
      <c r="AT797" s="155" t="s">
        <v>278</v>
      </c>
      <c r="AU797" s="155" t="s">
        <v>87</v>
      </c>
      <c r="AV797" s="12" t="s">
        <v>87</v>
      </c>
      <c r="AW797" s="12" t="s">
        <v>38</v>
      </c>
      <c r="AX797" s="12" t="s">
        <v>77</v>
      </c>
      <c r="AY797" s="155" t="s">
        <v>137</v>
      </c>
    </row>
    <row r="798" spans="2:51" s="14" customFormat="1" ht="11.25">
      <c r="B798" s="170"/>
      <c r="D798" s="140" t="s">
        <v>278</v>
      </c>
      <c r="E798" s="171" t="s">
        <v>21</v>
      </c>
      <c r="F798" s="172" t="s">
        <v>1513</v>
      </c>
      <c r="H798" s="171" t="s">
        <v>21</v>
      </c>
      <c r="I798" s="173"/>
      <c r="L798" s="170"/>
      <c r="M798" s="174"/>
      <c r="T798" s="175"/>
      <c r="AT798" s="171" t="s">
        <v>278</v>
      </c>
      <c r="AU798" s="171" t="s">
        <v>87</v>
      </c>
      <c r="AV798" s="14" t="s">
        <v>85</v>
      </c>
      <c r="AW798" s="14" t="s">
        <v>38</v>
      </c>
      <c r="AX798" s="14" t="s">
        <v>77</v>
      </c>
      <c r="AY798" s="171" t="s">
        <v>137</v>
      </c>
    </row>
    <row r="799" spans="2:51" s="12" customFormat="1" ht="11.25">
      <c r="B799" s="154"/>
      <c r="D799" s="140" t="s">
        <v>278</v>
      </c>
      <c r="E799" s="155" t="s">
        <v>21</v>
      </c>
      <c r="F799" s="156" t="s">
        <v>1514</v>
      </c>
      <c r="H799" s="157">
        <v>6.1929999999999996</v>
      </c>
      <c r="I799" s="158"/>
      <c r="L799" s="154"/>
      <c r="M799" s="159"/>
      <c r="T799" s="160"/>
      <c r="AT799" s="155" t="s">
        <v>278</v>
      </c>
      <c r="AU799" s="155" t="s">
        <v>87</v>
      </c>
      <c r="AV799" s="12" t="s">
        <v>87</v>
      </c>
      <c r="AW799" s="12" t="s">
        <v>38</v>
      </c>
      <c r="AX799" s="12" t="s">
        <v>77</v>
      </c>
      <c r="AY799" s="155" t="s">
        <v>137</v>
      </c>
    </row>
    <row r="800" spans="2:51" s="15" customFormat="1" ht="11.25">
      <c r="B800" s="185"/>
      <c r="D800" s="140" t="s">
        <v>278</v>
      </c>
      <c r="E800" s="186" t="s">
        <v>631</v>
      </c>
      <c r="F800" s="187" t="s">
        <v>851</v>
      </c>
      <c r="H800" s="188">
        <v>329.48899999999998</v>
      </c>
      <c r="I800" s="189"/>
      <c r="L800" s="185"/>
      <c r="M800" s="190"/>
      <c r="T800" s="191"/>
      <c r="AT800" s="186" t="s">
        <v>278</v>
      </c>
      <c r="AU800" s="186" t="s">
        <v>87</v>
      </c>
      <c r="AV800" s="15" t="s">
        <v>149</v>
      </c>
      <c r="AW800" s="15" t="s">
        <v>38</v>
      </c>
      <c r="AX800" s="15" t="s">
        <v>77</v>
      </c>
      <c r="AY800" s="186" t="s">
        <v>137</v>
      </c>
    </row>
    <row r="801" spans="2:65" s="13" customFormat="1" ht="11.25">
      <c r="B801" s="161"/>
      <c r="D801" s="140" t="s">
        <v>278</v>
      </c>
      <c r="E801" s="162" t="s">
        <v>1526</v>
      </c>
      <c r="F801" s="163" t="s">
        <v>280</v>
      </c>
      <c r="H801" s="164">
        <v>525.51199999999994</v>
      </c>
      <c r="I801" s="165"/>
      <c r="L801" s="161"/>
      <c r="M801" s="166"/>
      <c r="T801" s="167"/>
      <c r="AT801" s="162" t="s">
        <v>278</v>
      </c>
      <c r="AU801" s="162" t="s">
        <v>87</v>
      </c>
      <c r="AV801" s="13" t="s">
        <v>143</v>
      </c>
      <c r="AW801" s="13" t="s">
        <v>38</v>
      </c>
      <c r="AX801" s="13" t="s">
        <v>85</v>
      </c>
      <c r="AY801" s="162" t="s">
        <v>137</v>
      </c>
    </row>
    <row r="802" spans="2:65" s="1" customFormat="1" ht="16.5" customHeight="1">
      <c r="B802" s="33"/>
      <c r="C802" s="145" t="s">
        <v>560</v>
      </c>
      <c r="D802" s="145" t="s">
        <v>153</v>
      </c>
      <c r="E802" s="146" t="s">
        <v>1527</v>
      </c>
      <c r="F802" s="147" t="s">
        <v>1528</v>
      </c>
      <c r="G802" s="148" t="s">
        <v>492</v>
      </c>
      <c r="H802" s="149">
        <v>450.34</v>
      </c>
      <c r="I802" s="150"/>
      <c r="J802" s="151">
        <f>ROUND(I802*H802,2)</f>
        <v>0</v>
      </c>
      <c r="K802" s="147" t="s">
        <v>809</v>
      </c>
      <c r="L802" s="33"/>
      <c r="M802" s="152" t="s">
        <v>21</v>
      </c>
      <c r="N802" s="153" t="s">
        <v>48</v>
      </c>
      <c r="P802" s="136">
        <f>O802*H802</f>
        <v>0</v>
      </c>
      <c r="Q802" s="136">
        <v>0</v>
      </c>
      <c r="R802" s="136">
        <f>Q802*H802</f>
        <v>0</v>
      </c>
      <c r="S802" s="136">
        <v>0.109</v>
      </c>
      <c r="T802" s="137">
        <f>S802*H802</f>
        <v>49.087059999999994</v>
      </c>
      <c r="AR802" s="138" t="s">
        <v>143</v>
      </c>
      <c r="AT802" s="138" t="s">
        <v>153</v>
      </c>
      <c r="AU802" s="138" t="s">
        <v>87</v>
      </c>
      <c r="AY802" s="18" t="s">
        <v>137</v>
      </c>
      <c r="BE802" s="139">
        <f>IF(N802="základní",J802,0)</f>
        <v>0</v>
      </c>
      <c r="BF802" s="139">
        <f>IF(N802="snížená",J802,0)</f>
        <v>0</v>
      </c>
      <c r="BG802" s="139">
        <f>IF(N802="zákl. přenesená",J802,0)</f>
        <v>0</v>
      </c>
      <c r="BH802" s="139">
        <f>IF(N802="sníž. přenesená",J802,0)</f>
        <v>0</v>
      </c>
      <c r="BI802" s="139">
        <f>IF(N802="nulová",J802,0)</f>
        <v>0</v>
      </c>
      <c r="BJ802" s="18" t="s">
        <v>85</v>
      </c>
      <c r="BK802" s="139">
        <f>ROUND(I802*H802,2)</f>
        <v>0</v>
      </c>
      <c r="BL802" s="18" t="s">
        <v>143</v>
      </c>
      <c r="BM802" s="138" t="s">
        <v>1529</v>
      </c>
    </row>
    <row r="803" spans="2:65" s="1" customFormat="1" ht="11.25">
      <c r="B803" s="33"/>
      <c r="D803" s="140" t="s">
        <v>144</v>
      </c>
      <c r="F803" s="141" t="s">
        <v>1530</v>
      </c>
      <c r="I803" s="142"/>
      <c r="L803" s="33"/>
      <c r="M803" s="143"/>
      <c r="T803" s="54"/>
      <c r="AT803" s="18" t="s">
        <v>144</v>
      </c>
      <c r="AU803" s="18" t="s">
        <v>87</v>
      </c>
    </row>
    <row r="804" spans="2:65" s="1" customFormat="1" ht="11.25">
      <c r="B804" s="33"/>
      <c r="D804" s="183" t="s">
        <v>812</v>
      </c>
      <c r="F804" s="184" t="s">
        <v>1531</v>
      </c>
      <c r="I804" s="142"/>
      <c r="L804" s="33"/>
      <c r="M804" s="143"/>
      <c r="T804" s="54"/>
      <c r="AT804" s="18" t="s">
        <v>812</v>
      </c>
      <c r="AU804" s="18" t="s">
        <v>87</v>
      </c>
    </row>
    <row r="805" spans="2:65" s="1" customFormat="1" ht="29.25">
      <c r="B805" s="33"/>
      <c r="D805" s="140" t="s">
        <v>145</v>
      </c>
      <c r="F805" s="144" t="s">
        <v>1532</v>
      </c>
      <c r="I805" s="142"/>
      <c r="L805" s="33"/>
      <c r="M805" s="143"/>
      <c r="T805" s="54"/>
      <c r="AT805" s="18" t="s">
        <v>145</v>
      </c>
      <c r="AU805" s="18" t="s">
        <v>87</v>
      </c>
    </row>
    <row r="806" spans="2:65" s="14" customFormat="1" ht="11.25">
      <c r="B806" s="170"/>
      <c r="D806" s="140" t="s">
        <v>278</v>
      </c>
      <c r="E806" s="171" t="s">
        <v>21</v>
      </c>
      <c r="F806" s="172" t="s">
        <v>1533</v>
      </c>
      <c r="H806" s="171" t="s">
        <v>21</v>
      </c>
      <c r="I806" s="173"/>
      <c r="L806" s="170"/>
      <c r="M806" s="174"/>
      <c r="T806" s="175"/>
      <c r="AT806" s="171" t="s">
        <v>278</v>
      </c>
      <c r="AU806" s="171" t="s">
        <v>87</v>
      </c>
      <c r="AV806" s="14" t="s">
        <v>85</v>
      </c>
      <c r="AW806" s="14" t="s">
        <v>38</v>
      </c>
      <c r="AX806" s="14" t="s">
        <v>77</v>
      </c>
      <c r="AY806" s="171" t="s">
        <v>137</v>
      </c>
    </row>
    <row r="807" spans="2:65" s="12" customFormat="1" ht="11.25">
      <c r="B807" s="154"/>
      <c r="D807" s="140" t="s">
        <v>278</v>
      </c>
      <c r="E807" s="155" t="s">
        <v>679</v>
      </c>
      <c r="F807" s="156" t="s">
        <v>1534</v>
      </c>
      <c r="H807" s="157">
        <v>155</v>
      </c>
      <c r="I807" s="158"/>
      <c r="L807" s="154"/>
      <c r="M807" s="159"/>
      <c r="T807" s="160"/>
      <c r="AT807" s="155" t="s">
        <v>278</v>
      </c>
      <c r="AU807" s="155" t="s">
        <v>87</v>
      </c>
      <c r="AV807" s="12" t="s">
        <v>87</v>
      </c>
      <c r="AW807" s="12" t="s">
        <v>38</v>
      </c>
      <c r="AX807" s="12" t="s">
        <v>77</v>
      </c>
      <c r="AY807" s="155" t="s">
        <v>137</v>
      </c>
    </row>
    <row r="808" spans="2:65" s="12" customFormat="1" ht="11.25">
      <c r="B808" s="154"/>
      <c r="D808" s="140" t="s">
        <v>278</v>
      </c>
      <c r="E808" s="155" t="s">
        <v>682</v>
      </c>
      <c r="F808" s="156" t="s">
        <v>1535</v>
      </c>
      <c r="H808" s="157">
        <v>295.33999999999997</v>
      </c>
      <c r="I808" s="158"/>
      <c r="L808" s="154"/>
      <c r="M808" s="159"/>
      <c r="T808" s="160"/>
      <c r="AT808" s="155" t="s">
        <v>278</v>
      </c>
      <c r="AU808" s="155" t="s">
        <v>87</v>
      </c>
      <c r="AV808" s="12" t="s">
        <v>87</v>
      </c>
      <c r="AW808" s="12" t="s">
        <v>38</v>
      </c>
      <c r="AX808" s="12" t="s">
        <v>77</v>
      </c>
      <c r="AY808" s="155" t="s">
        <v>137</v>
      </c>
    </row>
    <row r="809" spans="2:65" s="13" customFormat="1" ht="11.25">
      <c r="B809" s="161"/>
      <c r="D809" s="140" t="s">
        <v>278</v>
      </c>
      <c r="E809" s="162" t="s">
        <v>1536</v>
      </c>
      <c r="F809" s="163" t="s">
        <v>280</v>
      </c>
      <c r="H809" s="164">
        <v>450.34</v>
      </c>
      <c r="I809" s="165"/>
      <c r="L809" s="161"/>
      <c r="M809" s="166"/>
      <c r="T809" s="167"/>
      <c r="AT809" s="162" t="s">
        <v>278</v>
      </c>
      <c r="AU809" s="162" t="s">
        <v>87</v>
      </c>
      <c r="AV809" s="13" t="s">
        <v>143</v>
      </c>
      <c r="AW809" s="13" t="s">
        <v>38</v>
      </c>
      <c r="AX809" s="13" t="s">
        <v>85</v>
      </c>
      <c r="AY809" s="162" t="s">
        <v>137</v>
      </c>
    </row>
    <row r="810" spans="2:65" s="1" customFormat="1" ht="16.5" customHeight="1">
      <c r="B810" s="33"/>
      <c r="C810" s="145" t="s">
        <v>375</v>
      </c>
      <c r="D810" s="145" t="s">
        <v>153</v>
      </c>
      <c r="E810" s="146" t="s">
        <v>1537</v>
      </c>
      <c r="F810" s="147" t="s">
        <v>1538</v>
      </c>
      <c r="G810" s="148" t="s">
        <v>228</v>
      </c>
      <c r="H810" s="149">
        <v>21.5</v>
      </c>
      <c r="I810" s="150"/>
      <c r="J810" s="151">
        <f>ROUND(I810*H810,2)</f>
        <v>0</v>
      </c>
      <c r="K810" s="147" t="s">
        <v>809</v>
      </c>
      <c r="L810" s="33"/>
      <c r="M810" s="152" t="s">
        <v>21</v>
      </c>
      <c r="N810" s="153" t="s">
        <v>48</v>
      </c>
      <c r="P810" s="136">
        <f>O810*H810</f>
        <v>0</v>
      </c>
      <c r="Q810" s="136">
        <v>0</v>
      </c>
      <c r="R810" s="136">
        <f>Q810*H810</f>
        <v>0</v>
      </c>
      <c r="S810" s="136">
        <v>9.2499999999999995E-3</v>
      </c>
      <c r="T810" s="137">
        <f>S810*H810</f>
        <v>0.198875</v>
      </c>
      <c r="AR810" s="138" t="s">
        <v>143</v>
      </c>
      <c r="AT810" s="138" t="s">
        <v>153</v>
      </c>
      <c r="AU810" s="138" t="s">
        <v>87</v>
      </c>
      <c r="AY810" s="18" t="s">
        <v>137</v>
      </c>
      <c r="BE810" s="139">
        <f>IF(N810="základní",J810,0)</f>
        <v>0</v>
      </c>
      <c r="BF810" s="139">
        <f>IF(N810="snížená",J810,0)</f>
        <v>0</v>
      </c>
      <c r="BG810" s="139">
        <f>IF(N810="zákl. přenesená",J810,0)</f>
        <v>0</v>
      </c>
      <c r="BH810" s="139">
        <f>IF(N810="sníž. přenesená",J810,0)</f>
        <v>0</v>
      </c>
      <c r="BI810" s="139">
        <f>IF(N810="nulová",J810,0)</f>
        <v>0</v>
      </c>
      <c r="BJ810" s="18" t="s">
        <v>85</v>
      </c>
      <c r="BK810" s="139">
        <f>ROUND(I810*H810,2)</f>
        <v>0</v>
      </c>
      <c r="BL810" s="18" t="s">
        <v>143</v>
      </c>
      <c r="BM810" s="138" t="s">
        <v>1539</v>
      </c>
    </row>
    <row r="811" spans="2:65" s="1" customFormat="1" ht="11.25">
      <c r="B811" s="33"/>
      <c r="D811" s="140" t="s">
        <v>144</v>
      </c>
      <c r="F811" s="141" t="s">
        <v>1540</v>
      </c>
      <c r="I811" s="142"/>
      <c r="L811" s="33"/>
      <c r="M811" s="143"/>
      <c r="T811" s="54"/>
      <c r="AT811" s="18" t="s">
        <v>144</v>
      </c>
      <c r="AU811" s="18" t="s">
        <v>87</v>
      </c>
    </row>
    <row r="812" spans="2:65" s="1" customFormat="1" ht="11.25">
      <c r="B812" s="33"/>
      <c r="D812" s="183" t="s">
        <v>812</v>
      </c>
      <c r="F812" s="184" t="s">
        <v>1541</v>
      </c>
      <c r="I812" s="142"/>
      <c r="L812" s="33"/>
      <c r="M812" s="143"/>
      <c r="T812" s="54"/>
      <c r="AT812" s="18" t="s">
        <v>812</v>
      </c>
      <c r="AU812" s="18" t="s">
        <v>87</v>
      </c>
    </row>
    <row r="813" spans="2:65" s="14" customFormat="1" ht="11.25">
      <c r="B813" s="170"/>
      <c r="D813" s="140" t="s">
        <v>278</v>
      </c>
      <c r="E813" s="171" t="s">
        <v>21</v>
      </c>
      <c r="F813" s="172" t="s">
        <v>1152</v>
      </c>
      <c r="H813" s="171" t="s">
        <v>21</v>
      </c>
      <c r="I813" s="173"/>
      <c r="L813" s="170"/>
      <c r="M813" s="174"/>
      <c r="T813" s="175"/>
      <c r="AT813" s="171" t="s">
        <v>278</v>
      </c>
      <c r="AU813" s="171" t="s">
        <v>87</v>
      </c>
      <c r="AV813" s="14" t="s">
        <v>85</v>
      </c>
      <c r="AW813" s="14" t="s">
        <v>38</v>
      </c>
      <c r="AX813" s="14" t="s">
        <v>77</v>
      </c>
      <c r="AY813" s="171" t="s">
        <v>137</v>
      </c>
    </row>
    <row r="814" spans="2:65" s="12" customFormat="1" ht="11.25">
      <c r="B814" s="154"/>
      <c r="D814" s="140" t="s">
        <v>278</v>
      </c>
      <c r="E814" s="155" t="s">
        <v>21</v>
      </c>
      <c r="F814" s="156" t="s">
        <v>1542</v>
      </c>
      <c r="H814" s="157">
        <v>21.5</v>
      </c>
      <c r="I814" s="158"/>
      <c r="L814" s="154"/>
      <c r="M814" s="159"/>
      <c r="T814" s="160"/>
      <c r="AT814" s="155" t="s">
        <v>278</v>
      </c>
      <c r="AU814" s="155" t="s">
        <v>87</v>
      </c>
      <c r="AV814" s="12" t="s">
        <v>87</v>
      </c>
      <c r="AW814" s="12" t="s">
        <v>38</v>
      </c>
      <c r="AX814" s="12" t="s">
        <v>77</v>
      </c>
      <c r="AY814" s="155" t="s">
        <v>137</v>
      </c>
    </row>
    <row r="815" spans="2:65" s="13" customFormat="1" ht="11.25">
      <c r="B815" s="161"/>
      <c r="D815" s="140" t="s">
        <v>278</v>
      </c>
      <c r="E815" s="162" t="s">
        <v>693</v>
      </c>
      <c r="F815" s="163" t="s">
        <v>280</v>
      </c>
      <c r="H815" s="164">
        <v>21.5</v>
      </c>
      <c r="I815" s="165"/>
      <c r="L815" s="161"/>
      <c r="M815" s="166"/>
      <c r="T815" s="167"/>
      <c r="AT815" s="162" t="s">
        <v>278</v>
      </c>
      <c r="AU815" s="162" t="s">
        <v>87</v>
      </c>
      <c r="AV815" s="13" t="s">
        <v>143</v>
      </c>
      <c r="AW815" s="13" t="s">
        <v>38</v>
      </c>
      <c r="AX815" s="13" t="s">
        <v>85</v>
      </c>
      <c r="AY815" s="162" t="s">
        <v>137</v>
      </c>
    </row>
    <row r="816" spans="2:65" s="1" customFormat="1" ht="16.5" customHeight="1">
      <c r="B816" s="33"/>
      <c r="C816" s="145" t="s">
        <v>1543</v>
      </c>
      <c r="D816" s="145" t="s">
        <v>153</v>
      </c>
      <c r="E816" s="146" t="s">
        <v>1544</v>
      </c>
      <c r="F816" s="147" t="s">
        <v>1545</v>
      </c>
      <c r="G816" s="148" t="s">
        <v>228</v>
      </c>
      <c r="H816" s="149">
        <v>3.2</v>
      </c>
      <c r="I816" s="150"/>
      <c r="J816" s="151">
        <f>ROUND(I816*H816,2)</f>
        <v>0</v>
      </c>
      <c r="K816" s="147" t="s">
        <v>809</v>
      </c>
      <c r="L816" s="33"/>
      <c r="M816" s="152" t="s">
        <v>21</v>
      </c>
      <c r="N816" s="153" t="s">
        <v>48</v>
      </c>
      <c r="P816" s="136">
        <f>O816*H816</f>
        <v>0</v>
      </c>
      <c r="Q816" s="136">
        <v>3.3E-3</v>
      </c>
      <c r="R816" s="136">
        <f>Q816*H816</f>
        <v>1.056E-2</v>
      </c>
      <c r="S816" s="136">
        <v>0.11</v>
      </c>
      <c r="T816" s="137">
        <f>S816*H816</f>
        <v>0.35200000000000004</v>
      </c>
      <c r="AR816" s="138" t="s">
        <v>143</v>
      </c>
      <c r="AT816" s="138" t="s">
        <v>153</v>
      </c>
      <c r="AU816" s="138" t="s">
        <v>87</v>
      </c>
      <c r="AY816" s="18" t="s">
        <v>137</v>
      </c>
      <c r="BE816" s="139">
        <f>IF(N816="základní",J816,0)</f>
        <v>0</v>
      </c>
      <c r="BF816" s="139">
        <f>IF(N816="snížená",J816,0)</f>
        <v>0</v>
      </c>
      <c r="BG816" s="139">
        <f>IF(N816="zákl. přenesená",J816,0)</f>
        <v>0</v>
      </c>
      <c r="BH816" s="139">
        <f>IF(N816="sníž. přenesená",J816,0)</f>
        <v>0</v>
      </c>
      <c r="BI816" s="139">
        <f>IF(N816="nulová",J816,0)</f>
        <v>0</v>
      </c>
      <c r="BJ816" s="18" t="s">
        <v>85</v>
      </c>
      <c r="BK816" s="139">
        <f>ROUND(I816*H816,2)</f>
        <v>0</v>
      </c>
      <c r="BL816" s="18" t="s">
        <v>143</v>
      </c>
      <c r="BM816" s="138" t="s">
        <v>1546</v>
      </c>
    </row>
    <row r="817" spans="2:65" s="1" customFormat="1" ht="19.5">
      <c r="B817" s="33"/>
      <c r="D817" s="140" t="s">
        <v>144</v>
      </c>
      <c r="F817" s="141" t="s">
        <v>1547</v>
      </c>
      <c r="I817" s="142"/>
      <c r="L817" s="33"/>
      <c r="M817" s="143"/>
      <c r="T817" s="54"/>
      <c r="AT817" s="18" t="s">
        <v>144</v>
      </c>
      <c r="AU817" s="18" t="s">
        <v>87</v>
      </c>
    </row>
    <row r="818" spans="2:65" s="1" customFormat="1" ht="11.25">
      <c r="B818" s="33"/>
      <c r="D818" s="183" t="s">
        <v>812</v>
      </c>
      <c r="F818" s="184" t="s">
        <v>1548</v>
      </c>
      <c r="I818" s="142"/>
      <c r="L818" s="33"/>
      <c r="M818" s="143"/>
      <c r="T818" s="54"/>
      <c r="AT818" s="18" t="s">
        <v>812</v>
      </c>
      <c r="AU818" s="18" t="s">
        <v>87</v>
      </c>
    </row>
    <row r="819" spans="2:65" s="14" customFormat="1" ht="11.25">
      <c r="B819" s="170"/>
      <c r="D819" s="140" t="s">
        <v>278</v>
      </c>
      <c r="E819" s="171" t="s">
        <v>21</v>
      </c>
      <c r="F819" s="172" t="s">
        <v>1549</v>
      </c>
      <c r="H819" s="171" t="s">
        <v>21</v>
      </c>
      <c r="I819" s="173"/>
      <c r="L819" s="170"/>
      <c r="M819" s="174"/>
      <c r="T819" s="175"/>
      <c r="AT819" s="171" t="s">
        <v>278</v>
      </c>
      <c r="AU819" s="171" t="s">
        <v>87</v>
      </c>
      <c r="AV819" s="14" t="s">
        <v>85</v>
      </c>
      <c r="AW819" s="14" t="s">
        <v>38</v>
      </c>
      <c r="AX819" s="14" t="s">
        <v>77</v>
      </c>
      <c r="AY819" s="171" t="s">
        <v>137</v>
      </c>
    </row>
    <row r="820" spans="2:65" s="12" customFormat="1" ht="11.25">
      <c r="B820" s="154"/>
      <c r="D820" s="140" t="s">
        <v>278</v>
      </c>
      <c r="E820" s="155" t="s">
        <v>684</v>
      </c>
      <c r="F820" s="156" t="s">
        <v>1550</v>
      </c>
      <c r="H820" s="157">
        <v>3.2</v>
      </c>
      <c r="I820" s="158"/>
      <c r="L820" s="154"/>
      <c r="M820" s="159"/>
      <c r="T820" s="160"/>
      <c r="AT820" s="155" t="s">
        <v>278</v>
      </c>
      <c r="AU820" s="155" t="s">
        <v>87</v>
      </c>
      <c r="AV820" s="12" t="s">
        <v>87</v>
      </c>
      <c r="AW820" s="12" t="s">
        <v>38</v>
      </c>
      <c r="AX820" s="12" t="s">
        <v>85</v>
      </c>
      <c r="AY820" s="155" t="s">
        <v>137</v>
      </c>
    </row>
    <row r="821" spans="2:65" s="1" customFormat="1" ht="16.5" customHeight="1">
      <c r="B821" s="33"/>
      <c r="C821" s="145" t="s">
        <v>380</v>
      </c>
      <c r="D821" s="145" t="s">
        <v>153</v>
      </c>
      <c r="E821" s="146" t="s">
        <v>1551</v>
      </c>
      <c r="F821" s="147" t="s">
        <v>1552</v>
      </c>
      <c r="G821" s="148" t="s">
        <v>228</v>
      </c>
      <c r="H821" s="149">
        <v>529.20000000000005</v>
      </c>
      <c r="I821" s="150"/>
      <c r="J821" s="151">
        <f>ROUND(I821*H821,2)</f>
        <v>0</v>
      </c>
      <c r="K821" s="147" t="s">
        <v>809</v>
      </c>
      <c r="L821" s="33"/>
      <c r="M821" s="152" t="s">
        <v>21</v>
      </c>
      <c r="N821" s="153" t="s">
        <v>48</v>
      </c>
      <c r="P821" s="136">
        <f>O821*H821</f>
        <v>0</v>
      </c>
      <c r="Q821" s="136">
        <v>8.0000000000000007E-5</v>
      </c>
      <c r="R821" s="136">
        <f>Q821*H821</f>
        <v>4.2336000000000006E-2</v>
      </c>
      <c r="S821" s="136">
        <v>0</v>
      </c>
      <c r="T821" s="137">
        <f>S821*H821</f>
        <v>0</v>
      </c>
      <c r="AR821" s="138" t="s">
        <v>143</v>
      </c>
      <c r="AT821" s="138" t="s">
        <v>153</v>
      </c>
      <c r="AU821" s="138" t="s">
        <v>87</v>
      </c>
      <c r="AY821" s="18" t="s">
        <v>137</v>
      </c>
      <c r="BE821" s="139">
        <f>IF(N821="základní",J821,0)</f>
        <v>0</v>
      </c>
      <c r="BF821" s="139">
        <f>IF(N821="snížená",J821,0)</f>
        <v>0</v>
      </c>
      <c r="BG821" s="139">
        <f>IF(N821="zákl. přenesená",J821,0)</f>
        <v>0</v>
      </c>
      <c r="BH821" s="139">
        <f>IF(N821="sníž. přenesená",J821,0)</f>
        <v>0</v>
      </c>
      <c r="BI821" s="139">
        <f>IF(N821="nulová",J821,0)</f>
        <v>0</v>
      </c>
      <c r="BJ821" s="18" t="s">
        <v>85</v>
      </c>
      <c r="BK821" s="139">
        <f>ROUND(I821*H821,2)</f>
        <v>0</v>
      </c>
      <c r="BL821" s="18" t="s">
        <v>143</v>
      </c>
      <c r="BM821" s="138" t="s">
        <v>1553</v>
      </c>
    </row>
    <row r="822" spans="2:65" s="1" customFormat="1" ht="11.25">
      <c r="B822" s="33"/>
      <c r="D822" s="140" t="s">
        <v>144</v>
      </c>
      <c r="F822" s="141" t="s">
        <v>1554</v>
      </c>
      <c r="I822" s="142"/>
      <c r="L822" s="33"/>
      <c r="M822" s="143"/>
      <c r="T822" s="54"/>
      <c r="AT822" s="18" t="s">
        <v>144</v>
      </c>
      <c r="AU822" s="18" t="s">
        <v>87</v>
      </c>
    </row>
    <row r="823" spans="2:65" s="1" customFormat="1" ht="11.25">
      <c r="B823" s="33"/>
      <c r="D823" s="183" t="s">
        <v>812</v>
      </c>
      <c r="F823" s="184" t="s">
        <v>1555</v>
      </c>
      <c r="I823" s="142"/>
      <c r="L823" s="33"/>
      <c r="M823" s="143"/>
      <c r="T823" s="54"/>
      <c r="AT823" s="18" t="s">
        <v>812</v>
      </c>
      <c r="AU823" s="18" t="s">
        <v>87</v>
      </c>
    </row>
    <row r="824" spans="2:65" s="14" customFormat="1" ht="11.25">
      <c r="B824" s="170"/>
      <c r="D824" s="140" t="s">
        <v>278</v>
      </c>
      <c r="E824" s="171" t="s">
        <v>21</v>
      </c>
      <c r="F824" s="172" t="s">
        <v>1556</v>
      </c>
      <c r="H824" s="171" t="s">
        <v>21</v>
      </c>
      <c r="I824" s="173"/>
      <c r="L824" s="170"/>
      <c r="M824" s="174"/>
      <c r="T824" s="175"/>
      <c r="AT824" s="171" t="s">
        <v>278</v>
      </c>
      <c r="AU824" s="171" t="s">
        <v>87</v>
      </c>
      <c r="AV824" s="14" t="s">
        <v>85</v>
      </c>
      <c r="AW824" s="14" t="s">
        <v>38</v>
      </c>
      <c r="AX824" s="14" t="s">
        <v>77</v>
      </c>
      <c r="AY824" s="171" t="s">
        <v>137</v>
      </c>
    </row>
    <row r="825" spans="2:65" s="12" customFormat="1" ht="11.25">
      <c r="B825" s="154"/>
      <c r="D825" s="140" t="s">
        <v>278</v>
      </c>
      <c r="E825" s="155" t="s">
        <v>21</v>
      </c>
      <c r="F825" s="156" t="s">
        <v>1557</v>
      </c>
      <c r="H825" s="157">
        <v>267.89999999999998</v>
      </c>
      <c r="I825" s="158"/>
      <c r="L825" s="154"/>
      <c r="M825" s="159"/>
      <c r="T825" s="160"/>
      <c r="AT825" s="155" t="s">
        <v>278</v>
      </c>
      <c r="AU825" s="155" t="s">
        <v>87</v>
      </c>
      <c r="AV825" s="12" t="s">
        <v>87</v>
      </c>
      <c r="AW825" s="12" t="s">
        <v>38</v>
      </c>
      <c r="AX825" s="12" t="s">
        <v>77</v>
      </c>
      <c r="AY825" s="155" t="s">
        <v>137</v>
      </c>
    </row>
    <row r="826" spans="2:65" s="12" customFormat="1" ht="11.25">
      <c r="B826" s="154"/>
      <c r="D826" s="140" t="s">
        <v>278</v>
      </c>
      <c r="E826" s="155" t="s">
        <v>21</v>
      </c>
      <c r="F826" s="156" t="s">
        <v>1558</v>
      </c>
      <c r="H826" s="157">
        <v>261.3</v>
      </c>
      <c r="I826" s="158"/>
      <c r="L826" s="154"/>
      <c r="M826" s="159"/>
      <c r="T826" s="160"/>
      <c r="AT826" s="155" t="s">
        <v>278</v>
      </c>
      <c r="AU826" s="155" t="s">
        <v>87</v>
      </c>
      <c r="AV826" s="12" t="s">
        <v>87</v>
      </c>
      <c r="AW826" s="12" t="s">
        <v>38</v>
      </c>
      <c r="AX826" s="12" t="s">
        <v>77</v>
      </c>
      <c r="AY826" s="155" t="s">
        <v>137</v>
      </c>
    </row>
    <row r="827" spans="2:65" s="13" customFormat="1" ht="11.25">
      <c r="B827" s="161"/>
      <c r="D827" s="140" t="s">
        <v>278</v>
      </c>
      <c r="E827" s="162" t="s">
        <v>21</v>
      </c>
      <c r="F827" s="163" t="s">
        <v>280</v>
      </c>
      <c r="H827" s="164">
        <v>529.20000000000005</v>
      </c>
      <c r="I827" s="165"/>
      <c r="L827" s="161"/>
      <c r="M827" s="166"/>
      <c r="T827" s="167"/>
      <c r="AT827" s="162" t="s">
        <v>278</v>
      </c>
      <c r="AU827" s="162" t="s">
        <v>87</v>
      </c>
      <c r="AV827" s="13" t="s">
        <v>143</v>
      </c>
      <c r="AW827" s="13" t="s">
        <v>38</v>
      </c>
      <c r="AX827" s="13" t="s">
        <v>85</v>
      </c>
      <c r="AY827" s="162" t="s">
        <v>137</v>
      </c>
    </row>
    <row r="828" spans="2:65" s="1" customFormat="1" ht="21.75" customHeight="1">
      <c r="B828" s="33"/>
      <c r="C828" s="145" t="s">
        <v>1559</v>
      </c>
      <c r="D828" s="145" t="s">
        <v>153</v>
      </c>
      <c r="E828" s="146" t="s">
        <v>1560</v>
      </c>
      <c r="F828" s="147" t="s">
        <v>1561</v>
      </c>
      <c r="G828" s="148" t="s">
        <v>228</v>
      </c>
      <c r="H828" s="149">
        <v>39.200000000000003</v>
      </c>
      <c r="I828" s="150"/>
      <c r="J828" s="151">
        <f>ROUND(I828*H828,2)</f>
        <v>0</v>
      </c>
      <c r="K828" s="147" t="s">
        <v>21</v>
      </c>
      <c r="L828" s="33"/>
      <c r="M828" s="152" t="s">
        <v>21</v>
      </c>
      <c r="N828" s="153" t="s">
        <v>48</v>
      </c>
      <c r="P828" s="136">
        <f>O828*H828</f>
        <v>0</v>
      </c>
      <c r="Q828" s="136">
        <v>7.1000000000000002E-4</v>
      </c>
      <c r="R828" s="136">
        <f>Q828*H828</f>
        <v>2.7832000000000003E-2</v>
      </c>
      <c r="S828" s="136">
        <v>0</v>
      </c>
      <c r="T828" s="137">
        <f>S828*H828</f>
        <v>0</v>
      </c>
      <c r="AR828" s="138" t="s">
        <v>143</v>
      </c>
      <c r="AT828" s="138" t="s">
        <v>153</v>
      </c>
      <c r="AU828" s="138" t="s">
        <v>87</v>
      </c>
      <c r="AY828" s="18" t="s">
        <v>137</v>
      </c>
      <c r="BE828" s="139">
        <f>IF(N828="základní",J828,0)</f>
        <v>0</v>
      </c>
      <c r="BF828" s="139">
        <f>IF(N828="snížená",J828,0)</f>
        <v>0</v>
      </c>
      <c r="BG828" s="139">
        <f>IF(N828="zákl. přenesená",J828,0)</f>
        <v>0</v>
      </c>
      <c r="BH828" s="139">
        <f>IF(N828="sníž. přenesená",J828,0)</f>
        <v>0</v>
      </c>
      <c r="BI828" s="139">
        <f>IF(N828="nulová",J828,0)</f>
        <v>0</v>
      </c>
      <c r="BJ828" s="18" t="s">
        <v>85</v>
      </c>
      <c r="BK828" s="139">
        <f>ROUND(I828*H828,2)</f>
        <v>0</v>
      </c>
      <c r="BL828" s="18" t="s">
        <v>143</v>
      </c>
      <c r="BM828" s="138" t="s">
        <v>1562</v>
      </c>
    </row>
    <row r="829" spans="2:65" s="1" customFormat="1" ht="19.5">
      <c r="B829" s="33"/>
      <c r="D829" s="140" t="s">
        <v>144</v>
      </c>
      <c r="F829" s="141" t="s">
        <v>1563</v>
      </c>
      <c r="I829" s="142"/>
      <c r="L829" s="33"/>
      <c r="M829" s="143"/>
      <c r="T829" s="54"/>
      <c r="AT829" s="18" t="s">
        <v>144</v>
      </c>
      <c r="AU829" s="18" t="s">
        <v>87</v>
      </c>
    </row>
    <row r="830" spans="2:65" s="1" customFormat="1" ht="19.5">
      <c r="B830" s="33"/>
      <c r="D830" s="140" t="s">
        <v>145</v>
      </c>
      <c r="F830" s="144" t="s">
        <v>1564</v>
      </c>
      <c r="I830" s="142"/>
      <c r="L830" s="33"/>
      <c r="M830" s="143"/>
      <c r="T830" s="54"/>
      <c r="AT830" s="18" t="s">
        <v>145</v>
      </c>
      <c r="AU830" s="18" t="s">
        <v>87</v>
      </c>
    </row>
    <row r="831" spans="2:65" s="14" customFormat="1" ht="11.25">
      <c r="B831" s="170"/>
      <c r="D831" s="140" t="s">
        <v>278</v>
      </c>
      <c r="E831" s="171" t="s">
        <v>21</v>
      </c>
      <c r="F831" s="172" t="s">
        <v>1565</v>
      </c>
      <c r="H831" s="171" t="s">
        <v>21</v>
      </c>
      <c r="I831" s="173"/>
      <c r="L831" s="170"/>
      <c r="M831" s="174"/>
      <c r="T831" s="175"/>
      <c r="AT831" s="171" t="s">
        <v>278</v>
      </c>
      <c r="AU831" s="171" t="s">
        <v>87</v>
      </c>
      <c r="AV831" s="14" t="s">
        <v>85</v>
      </c>
      <c r="AW831" s="14" t="s">
        <v>38</v>
      </c>
      <c r="AX831" s="14" t="s">
        <v>77</v>
      </c>
      <c r="AY831" s="171" t="s">
        <v>137</v>
      </c>
    </row>
    <row r="832" spans="2:65" s="14" customFormat="1" ht="11.25">
      <c r="B832" s="170"/>
      <c r="D832" s="140" t="s">
        <v>278</v>
      </c>
      <c r="E832" s="171" t="s">
        <v>21</v>
      </c>
      <c r="F832" s="172" t="s">
        <v>1566</v>
      </c>
      <c r="H832" s="171" t="s">
        <v>21</v>
      </c>
      <c r="I832" s="173"/>
      <c r="L832" s="170"/>
      <c r="M832" s="174"/>
      <c r="T832" s="175"/>
      <c r="AT832" s="171" t="s">
        <v>278</v>
      </c>
      <c r="AU832" s="171" t="s">
        <v>87</v>
      </c>
      <c r="AV832" s="14" t="s">
        <v>85</v>
      </c>
      <c r="AW832" s="14" t="s">
        <v>38</v>
      </c>
      <c r="AX832" s="14" t="s">
        <v>77</v>
      </c>
      <c r="AY832" s="171" t="s">
        <v>137</v>
      </c>
    </row>
    <row r="833" spans="2:65" s="12" customFormat="1" ht="11.25">
      <c r="B833" s="154"/>
      <c r="D833" s="140" t="s">
        <v>278</v>
      </c>
      <c r="E833" s="155" t="s">
        <v>21</v>
      </c>
      <c r="F833" s="156" t="s">
        <v>1567</v>
      </c>
      <c r="H833" s="157">
        <v>34</v>
      </c>
      <c r="I833" s="158"/>
      <c r="L833" s="154"/>
      <c r="M833" s="159"/>
      <c r="T833" s="160"/>
      <c r="AT833" s="155" t="s">
        <v>278</v>
      </c>
      <c r="AU833" s="155" t="s">
        <v>87</v>
      </c>
      <c r="AV833" s="12" t="s">
        <v>87</v>
      </c>
      <c r="AW833" s="12" t="s">
        <v>38</v>
      </c>
      <c r="AX833" s="12" t="s">
        <v>77</v>
      </c>
      <c r="AY833" s="155" t="s">
        <v>137</v>
      </c>
    </row>
    <row r="834" spans="2:65" s="12" customFormat="1" ht="11.25">
      <c r="B834" s="154"/>
      <c r="D834" s="140" t="s">
        <v>278</v>
      </c>
      <c r="E834" s="155" t="s">
        <v>21</v>
      </c>
      <c r="F834" s="156" t="s">
        <v>1568</v>
      </c>
      <c r="H834" s="157">
        <v>5.2</v>
      </c>
      <c r="I834" s="158"/>
      <c r="L834" s="154"/>
      <c r="M834" s="159"/>
      <c r="T834" s="160"/>
      <c r="AT834" s="155" t="s">
        <v>278</v>
      </c>
      <c r="AU834" s="155" t="s">
        <v>87</v>
      </c>
      <c r="AV834" s="12" t="s">
        <v>87</v>
      </c>
      <c r="AW834" s="12" t="s">
        <v>38</v>
      </c>
      <c r="AX834" s="12" t="s">
        <v>77</v>
      </c>
      <c r="AY834" s="155" t="s">
        <v>137</v>
      </c>
    </row>
    <row r="835" spans="2:65" s="13" customFormat="1" ht="11.25">
      <c r="B835" s="161"/>
      <c r="D835" s="140" t="s">
        <v>278</v>
      </c>
      <c r="E835" s="162" t="s">
        <v>21</v>
      </c>
      <c r="F835" s="163" t="s">
        <v>280</v>
      </c>
      <c r="H835" s="164">
        <v>39.200000000000003</v>
      </c>
      <c r="I835" s="165"/>
      <c r="L835" s="161"/>
      <c r="M835" s="166"/>
      <c r="T835" s="167"/>
      <c r="AT835" s="162" t="s">
        <v>278</v>
      </c>
      <c r="AU835" s="162" t="s">
        <v>87</v>
      </c>
      <c r="AV835" s="13" t="s">
        <v>143</v>
      </c>
      <c r="AW835" s="13" t="s">
        <v>38</v>
      </c>
      <c r="AX835" s="13" t="s">
        <v>85</v>
      </c>
      <c r="AY835" s="162" t="s">
        <v>137</v>
      </c>
    </row>
    <row r="836" spans="2:65" s="1" customFormat="1" ht="16.5" customHeight="1">
      <c r="B836" s="33"/>
      <c r="C836" s="145" t="s">
        <v>382</v>
      </c>
      <c r="D836" s="145" t="s">
        <v>153</v>
      </c>
      <c r="E836" s="146" t="s">
        <v>1569</v>
      </c>
      <c r="F836" s="147" t="s">
        <v>1570</v>
      </c>
      <c r="G836" s="148" t="s">
        <v>196</v>
      </c>
      <c r="H836" s="149">
        <v>1222</v>
      </c>
      <c r="I836" s="150"/>
      <c r="J836" s="151">
        <f>ROUND(I836*H836,2)</f>
        <v>0</v>
      </c>
      <c r="K836" s="147" t="s">
        <v>809</v>
      </c>
      <c r="L836" s="33"/>
      <c r="M836" s="152" t="s">
        <v>21</v>
      </c>
      <c r="N836" s="153" t="s">
        <v>48</v>
      </c>
      <c r="P836" s="136">
        <f>O836*H836</f>
        <v>0</v>
      </c>
      <c r="Q836" s="136">
        <v>0</v>
      </c>
      <c r="R836" s="136">
        <f>Q836*H836</f>
        <v>0</v>
      </c>
      <c r="S836" s="136">
        <v>0</v>
      </c>
      <c r="T836" s="137">
        <f>S836*H836</f>
        <v>0</v>
      </c>
      <c r="AR836" s="138" t="s">
        <v>143</v>
      </c>
      <c r="AT836" s="138" t="s">
        <v>153</v>
      </c>
      <c r="AU836" s="138" t="s">
        <v>87</v>
      </c>
      <c r="AY836" s="18" t="s">
        <v>137</v>
      </c>
      <c r="BE836" s="139">
        <f>IF(N836="základní",J836,0)</f>
        <v>0</v>
      </c>
      <c r="BF836" s="139">
        <f>IF(N836="snížená",J836,0)</f>
        <v>0</v>
      </c>
      <c r="BG836" s="139">
        <f>IF(N836="zákl. přenesená",J836,0)</f>
        <v>0</v>
      </c>
      <c r="BH836" s="139">
        <f>IF(N836="sníž. přenesená",J836,0)</f>
        <v>0</v>
      </c>
      <c r="BI836" s="139">
        <f>IF(N836="nulová",J836,0)</f>
        <v>0</v>
      </c>
      <c r="BJ836" s="18" t="s">
        <v>85</v>
      </c>
      <c r="BK836" s="139">
        <f>ROUND(I836*H836,2)</f>
        <v>0</v>
      </c>
      <c r="BL836" s="18" t="s">
        <v>143</v>
      </c>
      <c r="BM836" s="138" t="s">
        <v>1571</v>
      </c>
    </row>
    <row r="837" spans="2:65" s="1" customFormat="1" ht="11.25">
      <c r="B837" s="33"/>
      <c r="D837" s="140" t="s">
        <v>144</v>
      </c>
      <c r="F837" s="141" t="s">
        <v>1570</v>
      </c>
      <c r="I837" s="142"/>
      <c r="L837" s="33"/>
      <c r="M837" s="143"/>
      <c r="T837" s="54"/>
      <c r="AT837" s="18" t="s">
        <v>144</v>
      </c>
      <c r="AU837" s="18" t="s">
        <v>87</v>
      </c>
    </row>
    <row r="838" spans="2:65" s="1" customFormat="1" ht="11.25">
      <c r="B838" s="33"/>
      <c r="D838" s="183" t="s">
        <v>812</v>
      </c>
      <c r="F838" s="184" t="s">
        <v>1572</v>
      </c>
      <c r="I838" s="142"/>
      <c r="L838" s="33"/>
      <c r="M838" s="143"/>
      <c r="T838" s="54"/>
      <c r="AT838" s="18" t="s">
        <v>812</v>
      </c>
      <c r="AU838" s="18" t="s">
        <v>87</v>
      </c>
    </row>
    <row r="839" spans="2:65" s="1" customFormat="1" ht="19.5">
      <c r="B839" s="33"/>
      <c r="D839" s="140" t="s">
        <v>145</v>
      </c>
      <c r="F839" s="144" t="s">
        <v>1573</v>
      </c>
      <c r="I839" s="142"/>
      <c r="L839" s="33"/>
      <c r="M839" s="143"/>
      <c r="T839" s="54"/>
      <c r="AT839" s="18" t="s">
        <v>145</v>
      </c>
      <c r="AU839" s="18" t="s">
        <v>87</v>
      </c>
    </row>
    <row r="840" spans="2:65" s="12" customFormat="1" ht="11.25">
      <c r="B840" s="154"/>
      <c r="D840" s="140" t="s">
        <v>278</v>
      </c>
      <c r="E840" s="155" t="s">
        <v>21</v>
      </c>
      <c r="F840" s="156" t="s">
        <v>1574</v>
      </c>
      <c r="H840" s="157">
        <v>1222</v>
      </c>
      <c r="I840" s="158"/>
      <c r="L840" s="154"/>
      <c r="M840" s="159"/>
      <c r="T840" s="160"/>
      <c r="AT840" s="155" t="s">
        <v>278</v>
      </c>
      <c r="AU840" s="155" t="s">
        <v>87</v>
      </c>
      <c r="AV840" s="12" t="s">
        <v>87</v>
      </c>
      <c r="AW840" s="12" t="s">
        <v>38</v>
      </c>
      <c r="AX840" s="12" t="s">
        <v>85</v>
      </c>
      <c r="AY840" s="155" t="s">
        <v>137</v>
      </c>
    </row>
    <row r="841" spans="2:65" s="1" customFormat="1" ht="16.5" customHeight="1">
      <c r="B841" s="33"/>
      <c r="C841" s="145" t="s">
        <v>1575</v>
      </c>
      <c r="D841" s="145" t="s">
        <v>153</v>
      </c>
      <c r="E841" s="146" t="s">
        <v>1576</v>
      </c>
      <c r="F841" s="147" t="s">
        <v>1577</v>
      </c>
      <c r="G841" s="148" t="s">
        <v>228</v>
      </c>
      <c r="H841" s="149">
        <v>1699.15</v>
      </c>
      <c r="I841" s="150"/>
      <c r="J841" s="151">
        <f>ROUND(I841*H841,2)</f>
        <v>0</v>
      </c>
      <c r="K841" s="147" t="s">
        <v>809</v>
      </c>
      <c r="L841" s="33"/>
      <c r="M841" s="152" t="s">
        <v>21</v>
      </c>
      <c r="N841" s="153" t="s">
        <v>48</v>
      </c>
      <c r="P841" s="136">
        <f>O841*H841</f>
        <v>0</v>
      </c>
      <c r="Q841" s="136">
        <v>4.2999999999999999E-4</v>
      </c>
      <c r="R841" s="136">
        <f>Q841*H841</f>
        <v>0.73063450000000008</v>
      </c>
      <c r="S841" s="136">
        <v>0</v>
      </c>
      <c r="T841" s="137">
        <f>S841*H841</f>
        <v>0</v>
      </c>
      <c r="AR841" s="138" t="s">
        <v>143</v>
      </c>
      <c r="AT841" s="138" t="s">
        <v>153</v>
      </c>
      <c r="AU841" s="138" t="s">
        <v>87</v>
      </c>
      <c r="AY841" s="18" t="s">
        <v>137</v>
      </c>
      <c r="BE841" s="139">
        <f>IF(N841="základní",J841,0)</f>
        <v>0</v>
      </c>
      <c r="BF841" s="139">
        <f>IF(N841="snížená",J841,0)</f>
        <v>0</v>
      </c>
      <c r="BG841" s="139">
        <f>IF(N841="zákl. přenesená",J841,0)</f>
        <v>0</v>
      </c>
      <c r="BH841" s="139">
        <f>IF(N841="sníž. přenesená",J841,0)</f>
        <v>0</v>
      </c>
      <c r="BI841" s="139">
        <f>IF(N841="nulová",J841,0)</f>
        <v>0</v>
      </c>
      <c r="BJ841" s="18" t="s">
        <v>85</v>
      </c>
      <c r="BK841" s="139">
        <f>ROUND(I841*H841,2)</f>
        <v>0</v>
      </c>
      <c r="BL841" s="18" t="s">
        <v>143</v>
      </c>
      <c r="BM841" s="138" t="s">
        <v>1578</v>
      </c>
    </row>
    <row r="842" spans="2:65" s="1" customFormat="1" ht="11.25">
      <c r="B842" s="33"/>
      <c r="D842" s="140" t="s">
        <v>144</v>
      </c>
      <c r="F842" s="141" t="s">
        <v>1579</v>
      </c>
      <c r="I842" s="142"/>
      <c r="L842" s="33"/>
      <c r="M842" s="143"/>
      <c r="T842" s="54"/>
      <c r="AT842" s="18" t="s">
        <v>144</v>
      </c>
      <c r="AU842" s="18" t="s">
        <v>87</v>
      </c>
    </row>
    <row r="843" spans="2:65" s="1" customFormat="1" ht="11.25">
      <c r="B843" s="33"/>
      <c r="D843" s="183" t="s">
        <v>812</v>
      </c>
      <c r="F843" s="184" t="s">
        <v>1580</v>
      </c>
      <c r="I843" s="142"/>
      <c r="L843" s="33"/>
      <c r="M843" s="143"/>
      <c r="T843" s="54"/>
      <c r="AT843" s="18" t="s">
        <v>812</v>
      </c>
      <c r="AU843" s="18" t="s">
        <v>87</v>
      </c>
    </row>
    <row r="844" spans="2:65" s="12" customFormat="1" ht="11.25">
      <c r="B844" s="154"/>
      <c r="D844" s="140" t="s">
        <v>278</v>
      </c>
      <c r="E844" s="155" t="s">
        <v>21</v>
      </c>
      <c r="F844" s="156" t="s">
        <v>1581</v>
      </c>
      <c r="H844" s="157">
        <v>1222</v>
      </c>
      <c r="I844" s="158"/>
      <c r="L844" s="154"/>
      <c r="M844" s="159"/>
      <c r="T844" s="160"/>
      <c r="AT844" s="155" t="s">
        <v>278</v>
      </c>
      <c r="AU844" s="155" t="s">
        <v>87</v>
      </c>
      <c r="AV844" s="12" t="s">
        <v>87</v>
      </c>
      <c r="AW844" s="12" t="s">
        <v>38</v>
      </c>
      <c r="AX844" s="12" t="s">
        <v>77</v>
      </c>
      <c r="AY844" s="155" t="s">
        <v>137</v>
      </c>
    </row>
    <row r="845" spans="2:65" s="14" customFormat="1" ht="11.25">
      <c r="B845" s="170"/>
      <c r="D845" s="140" t="s">
        <v>278</v>
      </c>
      <c r="E845" s="171" t="s">
        <v>21</v>
      </c>
      <c r="F845" s="172" t="s">
        <v>1085</v>
      </c>
      <c r="H845" s="171" t="s">
        <v>21</v>
      </c>
      <c r="I845" s="173"/>
      <c r="L845" s="170"/>
      <c r="M845" s="174"/>
      <c r="T845" s="175"/>
      <c r="AT845" s="171" t="s">
        <v>278</v>
      </c>
      <c r="AU845" s="171" t="s">
        <v>87</v>
      </c>
      <c r="AV845" s="14" t="s">
        <v>85</v>
      </c>
      <c r="AW845" s="14" t="s">
        <v>38</v>
      </c>
      <c r="AX845" s="14" t="s">
        <v>77</v>
      </c>
      <c r="AY845" s="171" t="s">
        <v>137</v>
      </c>
    </row>
    <row r="846" spans="2:65" s="12" customFormat="1" ht="11.25">
      <c r="B846" s="154"/>
      <c r="D846" s="140" t="s">
        <v>278</v>
      </c>
      <c r="E846" s="155" t="s">
        <v>21</v>
      </c>
      <c r="F846" s="156" t="s">
        <v>1582</v>
      </c>
      <c r="H846" s="157">
        <v>73.2</v>
      </c>
      <c r="I846" s="158"/>
      <c r="L846" s="154"/>
      <c r="M846" s="159"/>
      <c r="T846" s="160"/>
      <c r="AT846" s="155" t="s">
        <v>278</v>
      </c>
      <c r="AU846" s="155" t="s">
        <v>87</v>
      </c>
      <c r="AV846" s="12" t="s">
        <v>87</v>
      </c>
      <c r="AW846" s="12" t="s">
        <v>38</v>
      </c>
      <c r="AX846" s="12" t="s">
        <v>77</v>
      </c>
      <c r="AY846" s="155" t="s">
        <v>137</v>
      </c>
    </row>
    <row r="847" spans="2:65" s="12" customFormat="1" ht="11.25">
      <c r="B847" s="154"/>
      <c r="D847" s="140" t="s">
        <v>278</v>
      </c>
      <c r="E847" s="155" t="s">
        <v>21</v>
      </c>
      <c r="F847" s="156" t="s">
        <v>1583</v>
      </c>
      <c r="H847" s="157">
        <v>67.8</v>
      </c>
      <c r="I847" s="158"/>
      <c r="L847" s="154"/>
      <c r="M847" s="159"/>
      <c r="T847" s="160"/>
      <c r="AT847" s="155" t="s">
        <v>278</v>
      </c>
      <c r="AU847" s="155" t="s">
        <v>87</v>
      </c>
      <c r="AV847" s="12" t="s">
        <v>87</v>
      </c>
      <c r="AW847" s="12" t="s">
        <v>38</v>
      </c>
      <c r="AX847" s="12" t="s">
        <v>77</v>
      </c>
      <c r="AY847" s="155" t="s">
        <v>137</v>
      </c>
    </row>
    <row r="848" spans="2:65" s="14" customFormat="1" ht="11.25">
      <c r="B848" s="170"/>
      <c r="D848" s="140" t="s">
        <v>278</v>
      </c>
      <c r="E848" s="171" t="s">
        <v>21</v>
      </c>
      <c r="F848" s="172" t="s">
        <v>1088</v>
      </c>
      <c r="H848" s="171" t="s">
        <v>21</v>
      </c>
      <c r="I848" s="173"/>
      <c r="L848" s="170"/>
      <c r="M848" s="174"/>
      <c r="T848" s="175"/>
      <c r="AT848" s="171" t="s">
        <v>278</v>
      </c>
      <c r="AU848" s="171" t="s">
        <v>87</v>
      </c>
      <c r="AV848" s="14" t="s">
        <v>85</v>
      </c>
      <c r="AW848" s="14" t="s">
        <v>38</v>
      </c>
      <c r="AX848" s="14" t="s">
        <v>77</v>
      </c>
      <c r="AY848" s="171" t="s">
        <v>137</v>
      </c>
    </row>
    <row r="849" spans="2:65" s="12" customFormat="1" ht="11.25">
      <c r="B849" s="154"/>
      <c r="D849" s="140" t="s">
        <v>278</v>
      </c>
      <c r="E849" s="155" t="s">
        <v>21</v>
      </c>
      <c r="F849" s="156" t="s">
        <v>1584</v>
      </c>
      <c r="H849" s="157">
        <v>189</v>
      </c>
      <c r="I849" s="158"/>
      <c r="L849" s="154"/>
      <c r="M849" s="159"/>
      <c r="T849" s="160"/>
      <c r="AT849" s="155" t="s">
        <v>278</v>
      </c>
      <c r="AU849" s="155" t="s">
        <v>87</v>
      </c>
      <c r="AV849" s="12" t="s">
        <v>87</v>
      </c>
      <c r="AW849" s="12" t="s">
        <v>38</v>
      </c>
      <c r="AX849" s="12" t="s">
        <v>77</v>
      </c>
      <c r="AY849" s="155" t="s">
        <v>137</v>
      </c>
    </row>
    <row r="850" spans="2:65" s="12" customFormat="1" ht="11.25">
      <c r="B850" s="154"/>
      <c r="D850" s="140" t="s">
        <v>278</v>
      </c>
      <c r="E850" s="155" t="s">
        <v>21</v>
      </c>
      <c r="F850" s="156" t="s">
        <v>1585</v>
      </c>
      <c r="H850" s="157">
        <v>134.4</v>
      </c>
      <c r="I850" s="158"/>
      <c r="L850" s="154"/>
      <c r="M850" s="159"/>
      <c r="T850" s="160"/>
      <c r="AT850" s="155" t="s">
        <v>278</v>
      </c>
      <c r="AU850" s="155" t="s">
        <v>87</v>
      </c>
      <c r="AV850" s="12" t="s">
        <v>87</v>
      </c>
      <c r="AW850" s="12" t="s">
        <v>38</v>
      </c>
      <c r="AX850" s="12" t="s">
        <v>77</v>
      </c>
      <c r="AY850" s="155" t="s">
        <v>137</v>
      </c>
    </row>
    <row r="851" spans="2:65" s="14" customFormat="1" ht="11.25">
      <c r="B851" s="170"/>
      <c r="D851" s="140" t="s">
        <v>278</v>
      </c>
      <c r="E851" s="171" t="s">
        <v>21</v>
      </c>
      <c r="F851" s="172" t="s">
        <v>1586</v>
      </c>
      <c r="H851" s="171" t="s">
        <v>21</v>
      </c>
      <c r="I851" s="173"/>
      <c r="L851" s="170"/>
      <c r="M851" s="174"/>
      <c r="T851" s="175"/>
      <c r="AT851" s="171" t="s">
        <v>278</v>
      </c>
      <c r="AU851" s="171" t="s">
        <v>87</v>
      </c>
      <c r="AV851" s="14" t="s">
        <v>85</v>
      </c>
      <c r="AW851" s="14" t="s">
        <v>38</v>
      </c>
      <c r="AX851" s="14" t="s">
        <v>77</v>
      </c>
      <c r="AY851" s="171" t="s">
        <v>137</v>
      </c>
    </row>
    <row r="852" spans="2:65" s="12" customFormat="1" ht="11.25">
      <c r="B852" s="154"/>
      <c r="D852" s="140" t="s">
        <v>278</v>
      </c>
      <c r="E852" s="155" t="s">
        <v>21</v>
      </c>
      <c r="F852" s="156" t="s">
        <v>1587</v>
      </c>
      <c r="H852" s="157">
        <v>9.25</v>
      </c>
      <c r="I852" s="158"/>
      <c r="L852" s="154"/>
      <c r="M852" s="159"/>
      <c r="T852" s="160"/>
      <c r="AT852" s="155" t="s">
        <v>278</v>
      </c>
      <c r="AU852" s="155" t="s">
        <v>87</v>
      </c>
      <c r="AV852" s="12" t="s">
        <v>87</v>
      </c>
      <c r="AW852" s="12" t="s">
        <v>38</v>
      </c>
      <c r="AX852" s="12" t="s">
        <v>77</v>
      </c>
      <c r="AY852" s="155" t="s">
        <v>137</v>
      </c>
    </row>
    <row r="853" spans="2:65" s="12" customFormat="1" ht="11.25">
      <c r="B853" s="154"/>
      <c r="D853" s="140" t="s">
        <v>278</v>
      </c>
      <c r="E853" s="155" t="s">
        <v>21</v>
      </c>
      <c r="F853" s="156" t="s">
        <v>1588</v>
      </c>
      <c r="H853" s="157">
        <v>3.5</v>
      </c>
      <c r="I853" s="158"/>
      <c r="L853" s="154"/>
      <c r="M853" s="159"/>
      <c r="T853" s="160"/>
      <c r="AT853" s="155" t="s">
        <v>278</v>
      </c>
      <c r="AU853" s="155" t="s">
        <v>87</v>
      </c>
      <c r="AV853" s="12" t="s">
        <v>87</v>
      </c>
      <c r="AW853" s="12" t="s">
        <v>38</v>
      </c>
      <c r="AX853" s="12" t="s">
        <v>77</v>
      </c>
      <c r="AY853" s="155" t="s">
        <v>137</v>
      </c>
    </row>
    <row r="854" spans="2:65" s="13" customFormat="1" ht="11.25">
      <c r="B854" s="161"/>
      <c r="D854" s="140" t="s">
        <v>278</v>
      </c>
      <c r="E854" s="162" t="s">
        <v>21</v>
      </c>
      <c r="F854" s="163" t="s">
        <v>280</v>
      </c>
      <c r="H854" s="164">
        <v>1699.15</v>
      </c>
      <c r="I854" s="165"/>
      <c r="L854" s="161"/>
      <c r="M854" s="166"/>
      <c r="T854" s="167"/>
      <c r="AT854" s="162" t="s">
        <v>278</v>
      </c>
      <c r="AU854" s="162" t="s">
        <v>87</v>
      </c>
      <c r="AV854" s="13" t="s">
        <v>143</v>
      </c>
      <c r="AW854" s="13" t="s">
        <v>38</v>
      </c>
      <c r="AX854" s="13" t="s">
        <v>85</v>
      </c>
      <c r="AY854" s="162" t="s">
        <v>137</v>
      </c>
    </row>
    <row r="855" spans="2:65" s="1" customFormat="1" ht="16.5" customHeight="1">
      <c r="B855" s="33"/>
      <c r="C855" s="126" t="s">
        <v>385</v>
      </c>
      <c r="D855" s="126" t="s">
        <v>138</v>
      </c>
      <c r="E855" s="127" t="s">
        <v>1589</v>
      </c>
      <c r="F855" s="128" t="s">
        <v>1590</v>
      </c>
      <c r="G855" s="129" t="s">
        <v>763</v>
      </c>
      <c r="H855" s="130">
        <v>2.5569999999999999</v>
      </c>
      <c r="I855" s="131"/>
      <c r="J855" s="132">
        <f>ROUND(I855*H855,2)</f>
        <v>0</v>
      </c>
      <c r="K855" s="128" t="s">
        <v>809</v>
      </c>
      <c r="L855" s="133"/>
      <c r="M855" s="134" t="s">
        <v>21</v>
      </c>
      <c r="N855" s="135" t="s">
        <v>48</v>
      </c>
      <c r="P855" s="136">
        <f>O855*H855</f>
        <v>0</v>
      </c>
      <c r="Q855" s="136">
        <v>1</v>
      </c>
      <c r="R855" s="136">
        <f>Q855*H855</f>
        <v>2.5569999999999999</v>
      </c>
      <c r="S855" s="136">
        <v>0</v>
      </c>
      <c r="T855" s="137">
        <f>S855*H855</f>
        <v>0</v>
      </c>
      <c r="AR855" s="138" t="s">
        <v>142</v>
      </c>
      <c r="AT855" s="138" t="s">
        <v>138</v>
      </c>
      <c r="AU855" s="138" t="s">
        <v>87</v>
      </c>
      <c r="AY855" s="18" t="s">
        <v>137</v>
      </c>
      <c r="BE855" s="139">
        <f>IF(N855="základní",J855,0)</f>
        <v>0</v>
      </c>
      <c r="BF855" s="139">
        <f>IF(N855="snížená",J855,0)</f>
        <v>0</v>
      </c>
      <c r="BG855" s="139">
        <f>IF(N855="zákl. přenesená",J855,0)</f>
        <v>0</v>
      </c>
      <c r="BH855" s="139">
        <f>IF(N855="sníž. přenesená",J855,0)</f>
        <v>0</v>
      </c>
      <c r="BI855" s="139">
        <f>IF(N855="nulová",J855,0)</f>
        <v>0</v>
      </c>
      <c r="BJ855" s="18" t="s">
        <v>85</v>
      </c>
      <c r="BK855" s="139">
        <f>ROUND(I855*H855,2)</f>
        <v>0</v>
      </c>
      <c r="BL855" s="18" t="s">
        <v>143</v>
      </c>
      <c r="BM855" s="138" t="s">
        <v>1591</v>
      </c>
    </row>
    <row r="856" spans="2:65" s="1" customFormat="1" ht="11.25">
      <c r="B856" s="33"/>
      <c r="D856" s="140" t="s">
        <v>144</v>
      </c>
      <c r="F856" s="141" t="s">
        <v>1590</v>
      </c>
      <c r="I856" s="142"/>
      <c r="L856" s="33"/>
      <c r="M856" s="143"/>
      <c r="T856" s="54"/>
      <c r="AT856" s="18" t="s">
        <v>144</v>
      </c>
      <c r="AU856" s="18" t="s">
        <v>87</v>
      </c>
    </row>
    <row r="857" spans="2:65" s="14" customFormat="1" ht="11.25">
      <c r="B857" s="170"/>
      <c r="D857" s="140" t="s">
        <v>278</v>
      </c>
      <c r="E857" s="171" t="s">
        <v>21</v>
      </c>
      <c r="F857" s="172" t="s">
        <v>1592</v>
      </c>
      <c r="H857" s="171" t="s">
        <v>21</v>
      </c>
      <c r="I857" s="173"/>
      <c r="L857" s="170"/>
      <c r="M857" s="174"/>
      <c r="T857" s="175"/>
      <c r="AT857" s="171" t="s">
        <v>278</v>
      </c>
      <c r="AU857" s="171" t="s">
        <v>87</v>
      </c>
      <c r="AV857" s="14" t="s">
        <v>85</v>
      </c>
      <c r="AW857" s="14" t="s">
        <v>38</v>
      </c>
      <c r="AX857" s="14" t="s">
        <v>77</v>
      </c>
      <c r="AY857" s="171" t="s">
        <v>137</v>
      </c>
    </row>
    <row r="858" spans="2:65" s="12" customFormat="1" ht="11.25">
      <c r="B858" s="154"/>
      <c r="D858" s="140" t="s">
        <v>278</v>
      </c>
      <c r="E858" s="155" t="s">
        <v>21</v>
      </c>
      <c r="F858" s="156" t="s">
        <v>1593</v>
      </c>
      <c r="H858" s="157">
        <v>1.827</v>
      </c>
      <c r="I858" s="158"/>
      <c r="L858" s="154"/>
      <c r="M858" s="159"/>
      <c r="T858" s="160"/>
      <c r="AT858" s="155" t="s">
        <v>278</v>
      </c>
      <c r="AU858" s="155" t="s">
        <v>87</v>
      </c>
      <c r="AV858" s="12" t="s">
        <v>87</v>
      </c>
      <c r="AW858" s="12" t="s">
        <v>38</v>
      </c>
      <c r="AX858" s="12" t="s">
        <v>77</v>
      </c>
      <c r="AY858" s="155" t="s">
        <v>137</v>
      </c>
    </row>
    <row r="859" spans="2:65" s="14" customFormat="1" ht="11.25">
      <c r="B859" s="170"/>
      <c r="D859" s="140" t="s">
        <v>278</v>
      </c>
      <c r="E859" s="171" t="s">
        <v>21</v>
      </c>
      <c r="F859" s="172" t="s">
        <v>1085</v>
      </c>
      <c r="H859" s="171" t="s">
        <v>21</v>
      </c>
      <c r="I859" s="173"/>
      <c r="L859" s="170"/>
      <c r="M859" s="174"/>
      <c r="T859" s="175"/>
      <c r="AT859" s="171" t="s">
        <v>278</v>
      </c>
      <c r="AU859" s="171" t="s">
        <v>87</v>
      </c>
      <c r="AV859" s="14" t="s">
        <v>85</v>
      </c>
      <c r="AW859" s="14" t="s">
        <v>38</v>
      </c>
      <c r="AX859" s="14" t="s">
        <v>77</v>
      </c>
      <c r="AY859" s="171" t="s">
        <v>137</v>
      </c>
    </row>
    <row r="860" spans="2:65" s="12" customFormat="1" ht="11.25">
      <c r="B860" s="154"/>
      <c r="D860" s="140" t="s">
        <v>278</v>
      </c>
      <c r="E860" s="155" t="s">
        <v>21</v>
      </c>
      <c r="F860" s="156" t="s">
        <v>1594</v>
      </c>
      <c r="H860" s="157">
        <v>0.114</v>
      </c>
      <c r="I860" s="158"/>
      <c r="L860" s="154"/>
      <c r="M860" s="159"/>
      <c r="T860" s="160"/>
      <c r="AT860" s="155" t="s">
        <v>278</v>
      </c>
      <c r="AU860" s="155" t="s">
        <v>87</v>
      </c>
      <c r="AV860" s="12" t="s">
        <v>87</v>
      </c>
      <c r="AW860" s="12" t="s">
        <v>38</v>
      </c>
      <c r="AX860" s="12" t="s">
        <v>77</v>
      </c>
      <c r="AY860" s="155" t="s">
        <v>137</v>
      </c>
    </row>
    <row r="861" spans="2:65" s="12" customFormat="1" ht="11.25">
      <c r="B861" s="154"/>
      <c r="D861" s="140" t="s">
        <v>278</v>
      </c>
      <c r="E861" s="155" t="s">
        <v>21</v>
      </c>
      <c r="F861" s="156" t="s">
        <v>1595</v>
      </c>
      <c r="H861" s="157">
        <v>0.106</v>
      </c>
      <c r="I861" s="158"/>
      <c r="L861" s="154"/>
      <c r="M861" s="159"/>
      <c r="T861" s="160"/>
      <c r="AT861" s="155" t="s">
        <v>278</v>
      </c>
      <c r="AU861" s="155" t="s">
        <v>87</v>
      </c>
      <c r="AV861" s="12" t="s">
        <v>87</v>
      </c>
      <c r="AW861" s="12" t="s">
        <v>38</v>
      </c>
      <c r="AX861" s="12" t="s">
        <v>77</v>
      </c>
      <c r="AY861" s="155" t="s">
        <v>137</v>
      </c>
    </row>
    <row r="862" spans="2:65" s="14" customFormat="1" ht="11.25">
      <c r="B862" s="170"/>
      <c r="D862" s="140" t="s">
        <v>278</v>
      </c>
      <c r="E862" s="171" t="s">
        <v>21</v>
      </c>
      <c r="F862" s="172" t="s">
        <v>1088</v>
      </c>
      <c r="H862" s="171" t="s">
        <v>21</v>
      </c>
      <c r="I862" s="173"/>
      <c r="L862" s="170"/>
      <c r="M862" s="174"/>
      <c r="T862" s="175"/>
      <c r="AT862" s="171" t="s">
        <v>278</v>
      </c>
      <c r="AU862" s="171" t="s">
        <v>87</v>
      </c>
      <c r="AV862" s="14" t="s">
        <v>85</v>
      </c>
      <c r="AW862" s="14" t="s">
        <v>38</v>
      </c>
      <c r="AX862" s="14" t="s">
        <v>77</v>
      </c>
      <c r="AY862" s="171" t="s">
        <v>137</v>
      </c>
    </row>
    <row r="863" spans="2:65" s="12" customFormat="1" ht="11.25">
      <c r="B863" s="154"/>
      <c r="D863" s="140" t="s">
        <v>278</v>
      </c>
      <c r="E863" s="155" t="s">
        <v>21</v>
      </c>
      <c r="F863" s="156" t="s">
        <v>1596</v>
      </c>
      <c r="H863" s="157">
        <v>0.29399999999999998</v>
      </c>
      <c r="I863" s="158"/>
      <c r="L863" s="154"/>
      <c r="M863" s="159"/>
      <c r="T863" s="160"/>
      <c r="AT863" s="155" t="s">
        <v>278</v>
      </c>
      <c r="AU863" s="155" t="s">
        <v>87</v>
      </c>
      <c r="AV863" s="12" t="s">
        <v>87</v>
      </c>
      <c r="AW863" s="12" t="s">
        <v>38</v>
      </c>
      <c r="AX863" s="12" t="s">
        <v>77</v>
      </c>
      <c r="AY863" s="155" t="s">
        <v>137</v>
      </c>
    </row>
    <row r="864" spans="2:65" s="12" customFormat="1" ht="11.25">
      <c r="B864" s="154"/>
      <c r="D864" s="140" t="s">
        <v>278</v>
      </c>
      <c r="E864" s="155" t="s">
        <v>21</v>
      </c>
      <c r="F864" s="156" t="s">
        <v>1597</v>
      </c>
      <c r="H864" s="157">
        <v>0.19700000000000001</v>
      </c>
      <c r="I864" s="158"/>
      <c r="L864" s="154"/>
      <c r="M864" s="159"/>
      <c r="T864" s="160"/>
      <c r="AT864" s="155" t="s">
        <v>278</v>
      </c>
      <c r="AU864" s="155" t="s">
        <v>87</v>
      </c>
      <c r="AV864" s="12" t="s">
        <v>87</v>
      </c>
      <c r="AW864" s="12" t="s">
        <v>38</v>
      </c>
      <c r="AX864" s="12" t="s">
        <v>77</v>
      </c>
      <c r="AY864" s="155" t="s">
        <v>137</v>
      </c>
    </row>
    <row r="865" spans="2:65" s="14" customFormat="1" ht="11.25">
      <c r="B865" s="170"/>
      <c r="D865" s="140" t="s">
        <v>278</v>
      </c>
      <c r="E865" s="171" t="s">
        <v>21</v>
      </c>
      <c r="F865" s="172" t="s">
        <v>1586</v>
      </c>
      <c r="H865" s="171" t="s">
        <v>21</v>
      </c>
      <c r="I865" s="173"/>
      <c r="L865" s="170"/>
      <c r="M865" s="174"/>
      <c r="T865" s="175"/>
      <c r="AT865" s="171" t="s">
        <v>278</v>
      </c>
      <c r="AU865" s="171" t="s">
        <v>87</v>
      </c>
      <c r="AV865" s="14" t="s">
        <v>85</v>
      </c>
      <c r="AW865" s="14" t="s">
        <v>38</v>
      </c>
      <c r="AX865" s="14" t="s">
        <v>77</v>
      </c>
      <c r="AY865" s="171" t="s">
        <v>137</v>
      </c>
    </row>
    <row r="866" spans="2:65" s="12" customFormat="1" ht="11.25">
      <c r="B866" s="154"/>
      <c r="D866" s="140" t="s">
        <v>278</v>
      </c>
      <c r="E866" s="155" t="s">
        <v>21</v>
      </c>
      <c r="F866" s="156" t="s">
        <v>1598</v>
      </c>
      <c r="H866" s="157">
        <v>1.4E-2</v>
      </c>
      <c r="I866" s="158"/>
      <c r="L866" s="154"/>
      <c r="M866" s="159"/>
      <c r="T866" s="160"/>
      <c r="AT866" s="155" t="s">
        <v>278</v>
      </c>
      <c r="AU866" s="155" t="s">
        <v>87</v>
      </c>
      <c r="AV866" s="12" t="s">
        <v>87</v>
      </c>
      <c r="AW866" s="12" t="s">
        <v>38</v>
      </c>
      <c r="AX866" s="12" t="s">
        <v>77</v>
      </c>
      <c r="AY866" s="155" t="s">
        <v>137</v>
      </c>
    </row>
    <row r="867" spans="2:65" s="12" customFormat="1" ht="11.25">
      <c r="B867" s="154"/>
      <c r="D867" s="140" t="s">
        <v>278</v>
      </c>
      <c r="E867" s="155" t="s">
        <v>21</v>
      </c>
      <c r="F867" s="156" t="s">
        <v>1599</v>
      </c>
      <c r="H867" s="157">
        <v>5.0000000000000001E-3</v>
      </c>
      <c r="I867" s="158"/>
      <c r="L867" s="154"/>
      <c r="M867" s="159"/>
      <c r="T867" s="160"/>
      <c r="AT867" s="155" t="s">
        <v>278</v>
      </c>
      <c r="AU867" s="155" t="s">
        <v>87</v>
      </c>
      <c r="AV867" s="12" t="s">
        <v>87</v>
      </c>
      <c r="AW867" s="12" t="s">
        <v>38</v>
      </c>
      <c r="AX867" s="12" t="s">
        <v>77</v>
      </c>
      <c r="AY867" s="155" t="s">
        <v>137</v>
      </c>
    </row>
    <row r="868" spans="2:65" s="13" customFormat="1" ht="11.25">
      <c r="B868" s="161"/>
      <c r="D868" s="140" t="s">
        <v>278</v>
      </c>
      <c r="E868" s="162" t="s">
        <v>21</v>
      </c>
      <c r="F868" s="163" t="s">
        <v>280</v>
      </c>
      <c r="H868" s="164">
        <v>2.5569999999999999</v>
      </c>
      <c r="I868" s="165"/>
      <c r="L868" s="161"/>
      <c r="M868" s="166"/>
      <c r="T868" s="167"/>
      <c r="AT868" s="162" t="s">
        <v>278</v>
      </c>
      <c r="AU868" s="162" t="s">
        <v>87</v>
      </c>
      <c r="AV868" s="13" t="s">
        <v>143</v>
      </c>
      <c r="AW868" s="13" t="s">
        <v>38</v>
      </c>
      <c r="AX868" s="13" t="s">
        <v>85</v>
      </c>
      <c r="AY868" s="162" t="s">
        <v>137</v>
      </c>
    </row>
    <row r="869" spans="2:65" s="1" customFormat="1" ht="16.5" customHeight="1">
      <c r="B869" s="33"/>
      <c r="C869" s="145" t="s">
        <v>1600</v>
      </c>
      <c r="D869" s="145" t="s">
        <v>153</v>
      </c>
      <c r="E869" s="146" t="s">
        <v>1601</v>
      </c>
      <c r="F869" s="147" t="s">
        <v>1602</v>
      </c>
      <c r="G869" s="148" t="s">
        <v>228</v>
      </c>
      <c r="H869" s="149">
        <v>31.2</v>
      </c>
      <c r="I869" s="150"/>
      <c r="J869" s="151">
        <f>ROUND(I869*H869,2)</f>
        <v>0</v>
      </c>
      <c r="K869" s="147" t="s">
        <v>21</v>
      </c>
      <c r="L869" s="33"/>
      <c r="M869" s="152" t="s">
        <v>21</v>
      </c>
      <c r="N869" s="153" t="s">
        <v>48</v>
      </c>
      <c r="P869" s="136">
        <f>O869*H869</f>
        <v>0</v>
      </c>
      <c r="Q869" s="136">
        <v>6.4999999999999997E-4</v>
      </c>
      <c r="R869" s="136">
        <f>Q869*H869</f>
        <v>2.0279999999999999E-2</v>
      </c>
      <c r="S869" s="136">
        <v>1E-3</v>
      </c>
      <c r="T869" s="137">
        <f>S869*H869</f>
        <v>3.1199999999999999E-2</v>
      </c>
      <c r="AR869" s="138" t="s">
        <v>143</v>
      </c>
      <c r="AT869" s="138" t="s">
        <v>153</v>
      </c>
      <c r="AU869" s="138" t="s">
        <v>87</v>
      </c>
      <c r="AY869" s="18" t="s">
        <v>137</v>
      </c>
      <c r="BE869" s="139">
        <f>IF(N869="základní",J869,0)</f>
        <v>0</v>
      </c>
      <c r="BF869" s="139">
        <f>IF(N869="snížená",J869,0)</f>
        <v>0</v>
      </c>
      <c r="BG869" s="139">
        <f>IF(N869="zákl. přenesená",J869,0)</f>
        <v>0</v>
      </c>
      <c r="BH869" s="139">
        <f>IF(N869="sníž. přenesená",J869,0)</f>
        <v>0</v>
      </c>
      <c r="BI869" s="139">
        <f>IF(N869="nulová",J869,0)</f>
        <v>0</v>
      </c>
      <c r="BJ869" s="18" t="s">
        <v>85</v>
      </c>
      <c r="BK869" s="139">
        <f>ROUND(I869*H869,2)</f>
        <v>0</v>
      </c>
      <c r="BL869" s="18" t="s">
        <v>143</v>
      </c>
      <c r="BM869" s="138" t="s">
        <v>1603</v>
      </c>
    </row>
    <row r="870" spans="2:65" s="1" customFormat="1" ht="11.25">
      <c r="B870" s="33"/>
      <c r="D870" s="140" t="s">
        <v>144</v>
      </c>
      <c r="F870" s="141" t="s">
        <v>1604</v>
      </c>
      <c r="I870" s="142"/>
      <c r="L870" s="33"/>
      <c r="M870" s="143"/>
      <c r="T870" s="54"/>
      <c r="AT870" s="18" t="s">
        <v>144</v>
      </c>
      <c r="AU870" s="18" t="s">
        <v>87</v>
      </c>
    </row>
    <row r="871" spans="2:65" s="14" customFormat="1" ht="11.25">
      <c r="B871" s="170"/>
      <c r="D871" s="140" t="s">
        <v>278</v>
      </c>
      <c r="E871" s="171" t="s">
        <v>21</v>
      </c>
      <c r="F871" s="172" t="s">
        <v>1605</v>
      </c>
      <c r="H871" s="171" t="s">
        <v>21</v>
      </c>
      <c r="I871" s="173"/>
      <c r="L871" s="170"/>
      <c r="M871" s="174"/>
      <c r="T871" s="175"/>
      <c r="AT871" s="171" t="s">
        <v>278</v>
      </c>
      <c r="AU871" s="171" t="s">
        <v>87</v>
      </c>
      <c r="AV871" s="14" t="s">
        <v>85</v>
      </c>
      <c r="AW871" s="14" t="s">
        <v>38</v>
      </c>
      <c r="AX871" s="14" t="s">
        <v>77</v>
      </c>
      <c r="AY871" s="171" t="s">
        <v>137</v>
      </c>
    </row>
    <row r="872" spans="2:65" s="12" customFormat="1" ht="11.25">
      <c r="B872" s="154"/>
      <c r="D872" s="140" t="s">
        <v>278</v>
      </c>
      <c r="E872" s="155" t="s">
        <v>21</v>
      </c>
      <c r="F872" s="156" t="s">
        <v>1606</v>
      </c>
      <c r="H872" s="157">
        <v>31.2</v>
      </c>
      <c r="I872" s="158"/>
      <c r="L872" s="154"/>
      <c r="M872" s="159"/>
      <c r="T872" s="160"/>
      <c r="AT872" s="155" t="s">
        <v>278</v>
      </c>
      <c r="AU872" s="155" t="s">
        <v>87</v>
      </c>
      <c r="AV872" s="12" t="s">
        <v>87</v>
      </c>
      <c r="AW872" s="12" t="s">
        <v>38</v>
      </c>
      <c r="AX872" s="12" t="s">
        <v>85</v>
      </c>
      <c r="AY872" s="155" t="s">
        <v>137</v>
      </c>
    </row>
    <row r="873" spans="2:65" s="1" customFormat="1" ht="16.5" customHeight="1">
      <c r="B873" s="33"/>
      <c r="C873" s="145" t="s">
        <v>387</v>
      </c>
      <c r="D873" s="145" t="s">
        <v>153</v>
      </c>
      <c r="E873" s="146" t="s">
        <v>1607</v>
      </c>
      <c r="F873" s="147" t="s">
        <v>1602</v>
      </c>
      <c r="G873" s="148" t="s">
        <v>228</v>
      </c>
      <c r="H873" s="149">
        <v>46.8</v>
      </c>
      <c r="I873" s="150"/>
      <c r="J873" s="151">
        <f>ROUND(I873*H873,2)</f>
        <v>0</v>
      </c>
      <c r="K873" s="147" t="s">
        <v>21</v>
      </c>
      <c r="L873" s="33"/>
      <c r="M873" s="152" t="s">
        <v>21</v>
      </c>
      <c r="N873" s="153" t="s">
        <v>48</v>
      </c>
      <c r="P873" s="136">
        <f>O873*H873</f>
        <v>0</v>
      </c>
      <c r="Q873" s="136">
        <v>6.4999999999999997E-4</v>
      </c>
      <c r="R873" s="136">
        <f>Q873*H873</f>
        <v>3.0419999999999996E-2</v>
      </c>
      <c r="S873" s="136">
        <v>1E-3</v>
      </c>
      <c r="T873" s="137">
        <f>S873*H873</f>
        <v>4.6800000000000001E-2</v>
      </c>
      <c r="AR873" s="138" t="s">
        <v>143</v>
      </c>
      <c r="AT873" s="138" t="s">
        <v>153</v>
      </c>
      <c r="AU873" s="138" t="s">
        <v>87</v>
      </c>
      <c r="AY873" s="18" t="s">
        <v>137</v>
      </c>
      <c r="BE873" s="139">
        <f>IF(N873="základní",J873,0)</f>
        <v>0</v>
      </c>
      <c r="BF873" s="139">
        <f>IF(N873="snížená",J873,0)</f>
        <v>0</v>
      </c>
      <c r="BG873" s="139">
        <f>IF(N873="zákl. přenesená",J873,0)</f>
        <v>0</v>
      </c>
      <c r="BH873" s="139">
        <f>IF(N873="sníž. přenesená",J873,0)</f>
        <v>0</v>
      </c>
      <c r="BI873" s="139">
        <f>IF(N873="nulová",J873,0)</f>
        <v>0</v>
      </c>
      <c r="BJ873" s="18" t="s">
        <v>85</v>
      </c>
      <c r="BK873" s="139">
        <f>ROUND(I873*H873,2)</f>
        <v>0</v>
      </c>
      <c r="BL873" s="18" t="s">
        <v>143</v>
      </c>
      <c r="BM873" s="138" t="s">
        <v>1608</v>
      </c>
    </row>
    <row r="874" spans="2:65" s="1" customFormat="1" ht="29.25">
      <c r="B874" s="33"/>
      <c r="D874" s="140" t="s">
        <v>144</v>
      </c>
      <c r="F874" s="141" t="s">
        <v>1609</v>
      </c>
      <c r="I874" s="142"/>
      <c r="L874" s="33"/>
      <c r="M874" s="143"/>
      <c r="T874" s="54"/>
      <c r="AT874" s="18" t="s">
        <v>144</v>
      </c>
      <c r="AU874" s="18" t="s">
        <v>87</v>
      </c>
    </row>
    <row r="875" spans="2:65" s="14" customFormat="1" ht="11.25">
      <c r="B875" s="170"/>
      <c r="D875" s="140" t="s">
        <v>278</v>
      </c>
      <c r="E875" s="171" t="s">
        <v>21</v>
      </c>
      <c r="F875" s="172" t="s">
        <v>1610</v>
      </c>
      <c r="H875" s="171" t="s">
        <v>21</v>
      </c>
      <c r="I875" s="173"/>
      <c r="L875" s="170"/>
      <c r="M875" s="174"/>
      <c r="T875" s="175"/>
      <c r="AT875" s="171" t="s">
        <v>278</v>
      </c>
      <c r="AU875" s="171" t="s">
        <v>87</v>
      </c>
      <c r="AV875" s="14" t="s">
        <v>85</v>
      </c>
      <c r="AW875" s="14" t="s">
        <v>38</v>
      </c>
      <c r="AX875" s="14" t="s">
        <v>77</v>
      </c>
      <c r="AY875" s="171" t="s">
        <v>137</v>
      </c>
    </row>
    <row r="876" spans="2:65" s="12" customFormat="1" ht="11.25">
      <c r="B876" s="154"/>
      <c r="D876" s="140" t="s">
        <v>278</v>
      </c>
      <c r="E876" s="155" t="s">
        <v>21</v>
      </c>
      <c r="F876" s="156" t="s">
        <v>1611</v>
      </c>
      <c r="H876" s="157">
        <v>46.8</v>
      </c>
      <c r="I876" s="158"/>
      <c r="L876" s="154"/>
      <c r="M876" s="159"/>
      <c r="T876" s="160"/>
      <c r="AT876" s="155" t="s">
        <v>278</v>
      </c>
      <c r="AU876" s="155" t="s">
        <v>87</v>
      </c>
      <c r="AV876" s="12" t="s">
        <v>87</v>
      </c>
      <c r="AW876" s="12" t="s">
        <v>38</v>
      </c>
      <c r="AX876" s="12" t="s">
        <v>85</v>
      </c>
      <c r="AY876" s="155" t="s">
        <v>137</v>
      </c>
    </row>
    <row r="877" spans="2:65" s="1" customFormat="1" ht="16.5" customHeight="1">
      <c r="B877" s="33"/>
      <c r="C877" s="126" t="s">
        <v>1612</v>
      </c>
      <c r="D877" s="126" t="s">
        <v>138</v>
      </c>
      <c r="E877" s="127" t="s">
        <v>1613</v>
      </c>
      <c r="F877" s="128" t="s">
        <v>1614</v>
      </c>
      <c r="G877" s="129" t="s">
        <v>763</v>
      </c>
      <c r="H877" s="130">
        <v>0.17299999999999999</v>
      </c>
      <c r="I877" s="131"/>
      <c r="J877" s="132">
        <f>ROUND(I877*H877,2)</f>
        <v>0</v>
      </c>
      <c r="K877" s="128" t="s">
        <v>809</v>
      </c>
      <c r="L877" s="133"/>
      <c r="M877" s="134" t="s">
        <v>21</v>
      </c>
      <c r="N877" s="135" t="s">
        <v>48</v>
      </c>
      <c r="P877" s="136">
        <f>O877*H877</f>
        <v>0</v>
      </c>
      <c r="Q877" s="136">
        <v>1</v>
      </c>
      <c r="R877" s="136">
        <f>Q877*H877</f>
        <v>0.17299999999999999</v>
      </c>
      <c r="S877" s="136">
        <v>0</v>
      </c>
      <c r="T877" s="137">
        <f>S877*H877</f>
        <v>0</v>
      </c>
      <c r="AR877" s="138" t="s">
        <v>142</v>
      </c>
      <c r="AT877" s="138" t="s">
        <v>138</v>
      </c>
      <c r="AU877" s="138" t="s">
        <v>87</v>
      </c>
      <c r="AY877" s="18" t="s">
        <v>137</v>
      </c>
      <c r="BE877" s="139">
        <f>IF(N877="základní",J877,0)</f>
        <v>0</v>
      </c>
      <c r="BF877" s="139">
        <f>IF(N877="snížená",J877,0)</f>
        <v>0</v>
      </c>
      <c r="BG877" s="139">
        <f>IF(N877="zákl. přenesená",J877,0)</f>
        <v>0</v>
      </c>
      <c r="BH877" s="139">
        <f>IF(N877="sníž. přenesená",J877,0)</f>
        <v>0</v>
      </c>
      <c r="BI877" s="139">
        <f>IF(N877="nulová",J877,0)</f>
        <v>0</v>
      </c>
      <c r="BJ877" s="18" t="s">
        <v>85</v>
      </c>
      <c r="BK877" s="139">
        <f>ROUND(I877*H877,2)</f>
        <v>0</v>
      </c>
      <c r="BL877" s="18" t="s">
        <v>143</v>
      </c>
      <c r="BM877" s="138" t="s">
        <v>1615</v>
      </c>
    </row>
    <row r="878" spans="2:65" s="1" customFormat="1" ht="11.25">
      <c r="B878" s="33"/>
      <c r="D878" s="140" t="s">
        <v>144</v>
      </c>
      <c r="F878" s="141" t="s">
        <v>1614</v>
      </c>
      <c r="I878" s="142"/>
      <c r="L878" s="33"/>
      <c r="M878" s="143"/>
      <c r="T878" s="54"/>
      <c r="AT878" s="18" t="s">
        <v>144</v>
      </c>
      <c r="AU878" s="18" t="s">
        <v>87</v>
      </c>
    </row>
    <row r="879" spans="2:65" s="14" customFormat="1" ht="11.25">
      <c r="B879" s="170"/>
      <c r="D879" s="140" t="s">
        <v>278</v>
      </c>
      <c r="E879" s="171" t="s">
        <v>21</v>
      </c>
      <c r="F879" s="172" t="s">
        <v>1616</v>
      </c>
      <c r="H879" s="171" t="s">
        <v>21</v>
      </c>
      <c r="I879" s="173"/>
      <c r="L879" s="170"/>
      <c r="M879" s="174"/>
      <c r="T879" s="175"/>
      <c r="AT879" s="171" t="s">
        <v>278</v>
      </c>
      <c r="AU879" s="171" t="s">
        <v>87</v>
      </c>
      <c r="AV879" s="14" t="s">
        <v>85</v>
      </c>
      <c r="AW879" s="14" t="s">
        <v>38</v>
      </c>
      <c r="AX879" s="14" t="s">
        <v>77</v>
      </c>
      <c r="AY879" s="171" t="s">
        <v>137</v>
      </c>
    </row>
    <row r="880" spans="2:65" s="12" customFormat="1" ht="11.25">
      <c r="B880" s="154"/>
      <c r="D880" s="140" t="s">
        <v>278</v>
      </c>
      <c r="E880" s="155" t="s">
        <v>21</v>
      </c>
      <c r="F880" s="156" t="s">
        <v>1617</v>
      </c>
      <c r="H880" s="157">
        <v>0.16500000000000001</v>
      </c>
      <c r="I880" s="158"/>
      <c r="L880" s="154"/>
      <c r="M880" s="159"/>
      <c r="T880" s="160"/>
      <c r="AT880" s="155" t="s">
        <v>278</v>
      </c>
      <c r="AU880" s="155" t="s">
        <v>87</v>
      </c>
      <c r="AV880" s="12" t="s">
        <v>87</v>
      </c>
      <c r="AW880" s="12" t="s">
        <v>38</v>
      </c>
      <c r="AX880" s="12" t="s">
        <v>77</v>
      </c>
      <c r="AY880" s="155" t="s">
        <v>137</v>
      </c>
    </row>
    <row r="881" spans="2:65" s="13" customFormat="1" ht="11.25">
      <c r="B881" s="161"/>
      <c r="D881" s="140" t="s">
        <v>278</v>
      </c>
      <c r="E881" s="162" t="s">
        <v>21</v>
      </c>
      <c r="F881" s="163" t="s">
        <v>280</v>
      </c>
      <c r="H881" s="164">
        <v>0.16500000000000001</v>
      </c>
      <c r="I881" s="165"/>
      <c r="L881" s="161"/>
      <c r="M881" s="166"/>
      <c r="T881" s="167"/>
      <c r="AT881" s="162" t="s">
        <v>278</v>
      </c>
      <c r="AU881" s="162" t="s">
        <v>87</v>
      </c>
      <c r="AV881" s="13" t="s">
        <v>143</v>
      </c>
      <c r="AW881" s="13" t="s">
        <v>38</v>
      </c>
      <c r="AX881" s="13" t="s">
        <v>85</v>
      </c>
      <c r="AY881" s="162" t="s">
        <v>137</v>
      </c>
    </row>
    <row r="882" spans="2:65" s="12" customFormat="1" ht="11.25">
      <c r="B882" s="154"/>
      <c r="D882" s="140" t="s">
        <v>278</v>
      </c>
      <c r="F882" s="156" t="s">
        <v>1618</v>
      </c>
      <c r="H882" s="157">
        <v>0.17299999999999999</v>
      </c>
      <c r="I882" s="158"/>
      <c r="L882" s="154"/>
      <c r="M882" s="159"/>
      <c r="T882" s="160"/>
      <c r="AT882" s="155" t="s">
        <v>278</v>
      </c>
      <c r="AU882" s="155" t="s">
        <v>87</v>
      </c>
      <c r="AV882" s="12" t="s">
        <v>87</v>
      </c>
      <c r="AW882" s="12" t="s">
        <v>4</v>
      </c>
      <c r="AX882" s="12" t="s">
        <v>85</v>
      </c>
      <c r="AY882" s="155" t="s">
        <v>137</v>
      </c>
    </row>
    <row r="883" spans="2:65" s="1" customFormat="1" ht="16.5" customHeight="1">
      <c r="B883" s="33"/>
      <c r="C883" s="145" t="s">
        <v>391</v>
      </c>
      <c r="D883" s="145" t="s">
        <v>153</v>
      </c>
      <c r="E883" s="146" t="s">
        <v>1619</v>
      </c>
      <c r="F883" s="147" t="s">
        <v>1620</v>
      </c>
      <c r="G883" s="148" t="s">
        <v>492</v>
      </c>
      <c r="H883" s="149">
        <v>1</v>
      </c>
      <c r="I883" s="150"/>
      <c r="J883" s="151">
        <f>ROUND(I883*H883,2)</f>
        <v>0</v>
      </c>
      <c r="K883" s="147" t="s">
        <v>21</v>
      </c>
      <c r="L883" s="33"/>
      <c r="M883" s="152" t="s">
        <v>21</v>
      </c>
      <c r="N883" s="153" t="s">
        <v>48</v>
      </c>
      <c r="P883" s="136">
        <f>O883*H883</f>
        <v>0</v>
      </c>
      <c r="Q883" s="136">
        <v>0</v>
      </c>
      <c r="R883" s="136">
        <f>Q883*H883</f>
        <v>0</v>
      </c>
      <c r="S883" s="136">
        <v>0</v>
      </c>
      <c r="T883" s="137">
        <f>S883*H883</f>
        <v>0</v>
      </c>
      <c r="AR883" s="138" t="s">
        <v>143</v>
      </c>
      <c r="AT883" s="138" t="s">
        <v>153</v>
      </c>
      <c r="AU883" s="138" t="s">
        <v>87</v>
      </c>
      <c r="AY883" s="18" t="s">
        <v>137</v>
      </c>
      <c r="BE883" s="139">
        <f>IF(N883="základní",J883,0)</f>
        <v>0</v>
      </c>
      <c r="BF883" s="139">
        <f>IF(N883="snížená",J883,0)</f>
        <v>0</v>
      </c>
      <c r="BG883" s="139">
        <f>IF(N883="zákl. přenesená",J883,0)</f>
        <v>0</v>
      </c>
      <c r="BH883" s="139">
        <f>IF(N883="sníž. přenesená",J883,0)</f>
        <v>0</v>
      </c>
      <c r="BI883" s="139">
        <f>IF(N883="nulová",J883,0)</f>
        <v>0</v>
      </c>
      <c r="BJ883" s="18" t="s">
        <v>85</v>
      </c>
      <c r="BK883" s="139">
        <f>ROUND(I883*H883,2)</f>
        <v>0</v>
      </c>
      <c r="BL883" s="18" t="s">
        <v>143</v>
      </c>
      <c r="BM883" s="138" t="s">
        <v>1621</v>
      </c>
    </row>
    <row r="884" spans="2:65" s="1" customFormat="1" ht="11.25">
      <c r="B884" s="33"/>
      <c r="D884" s="140" t="s">
        <v>144</v>
      </c>
      <c r="F884" s="141" t="s">
        <v>1622</v>
      </c>
      <c r="I884" s="142"/>
      <c r="L884" s="33"/>
      <c r="M884" s="143"/>
      <c r="T884" s="54"/>
      <c r="AT884" s="18" t="s">
        <v>144</v>
      </c>
      <c r="AU884" s="18" t="s">
        <v>87</v>
      </c>
    </row>
    <row r="885" spans="2:65" s="1" customFormat="1" ht="16.5" customHeight="1">
      <c r="B885" s="33"/>
      <c r="C885" s="145" t="s">
        <v>1623</v>
      </c>
      <c r="D885" s="145" t="s">
        <v>153</v>
      </c>
      <c r="E885" s="146" t="s">
        <v>1624</v>
      </c>
      <c r="F885" s="147" t="s">
        <v>1625</v>
      </c>
      <c r="G885" s="148" t="s">
        <v>492</v>
      </c>
      <c r="H885" s="149">
        <v>1</v>
      </c>
      <c r="I885" s="150"/>
      <c r="J885" s="151">
        <f>ROUND(I885*H885,2)</f>
        <v>0</v>
      </c>
      <c r="K885" s="147" t="s">
        <v>21</v>
      </c>
      <c r="L885" s="33"/>
      <c r="M885" s="152" t="s">
        <v>21</v>
      </c>
      <c r="N885" s="153" t="s">
        <v>48</v>
      </c>
      <c r="P885" s="136">
        <f>O885*H885</f>
        <v>0</v>
      </c>
      <c r="Q885" s="136">
        <v>0</v>
      </c>
      <c r="R885" s="136">
        <f>Q885*H885</f>
        <v>0</v>
      </c>
      <c r="S885" s="136">
        <v>0</v>
      </c>
      <c r="T885" s="137">
        <f>S885*H885</f>
        <v>0</v>
      </c>
      <c r="AR885" s="138" t="s">
        <v>143</v>
      </c>
      <c r="AT885" s="138" t="s">
        <v>153</v>
      </c>
      <c r="AU885" s="138" t="s">
        <v>87</v>
      </c>
      <c r="AY885" s="18" t="s">
        <v>137</v>
      </c>
      <c r="BE885" s="139">
        <f>IF(N885="základní",J885,0)</f>
        <v>0</v>
      </c>
      <c r="BF885" s="139">
        <f>IF(N885="snížená",J885,0)</f>
        <v>0</v>
      </c>
      <c r="BG885" s="139">
        <f>IF(N885="zákl. přenesená",J885,0)</f>
        <v>0</v>
      </c>
      <c r="BH885" s="139">
        <f>IF(N885="sníž. přenesená",J885,0)</f>
        <v>0</v>
      </c>
      <c r="BI885" s="139">
        <f>IF(N885="nulová",J885,0)</f>
        <v>0</v>
      </c>
      <c r="BJ885" s="18" t="s">
        <v>85</v>
      </c>
      <c r="BK885" s="139">
        <f>ROUND(I885*H885,2)</f>
        <v>0</v>
      </c>
      <c r="BL885" s="18" t="s">
        <v>143</v>
      </c>
      <c r="BM885" s="138" t="s">
        <v>1626</v>
      </c>
    </row>
    <row r="886" spans="2:65" s="1" customFormat="1" ht="19.5">
      <c r="B886" s="33"/>
      <c r="D886" s="140" t="s">
        <v>144</v>
      </c>
      <c r="F886" s="141" t="s">
        <v>1627</v>
      </c>
      <c r="I886" s="142"/>
      <c r="L886" s="33"/>
      <c r="M886" s="143"/>
      <c r="T886" s="54"/>
      <c r="AT886" s="18" t="s">
        <v>144</v>
      </c>
      <c r="AU886" s="18" t="s">
        <v>87</v>
      </c>
    </row>
    <row r="887" spans="2:65" s="1" customFormat="1" ht="16.5" customHeight="1">
      <c r="B887" s="33"/>
      <c r="C887" s="145" t="s">
        <v>394</v>
      </c>
      <c r="D887" s="145" t="s">
        <v>153</v>
      </c>
      <c r="E887" s="146" t="s">
        <v>1628</v>
      </c>
      <c r="F887" s="147" t="s">
        <v>1629</v>
      </c>
      <c r="G887" s="148" t="s">
        <v>492</v>
      </c>
      <c r="H887" s="149">
        <v>1</v>
      </c>
      <c r="I887" s="150"/>
      <c r="J887" s="151">
        <f>ROUND(I887*H887,2)</f>
        <v>0</v>
      </c>
      <c r="K887" s="147" t="s">
        <v>21</v>
      </c>
      <c r="L887" s="33"/>
      <c r="M887" s="152" t="s">
        <v>21</v>
      </c>
      <c r="N887" s="153" t="s">
        <v>48</v>
      </c>
      <c r="P887" s="136">
        <f>O887*H887</f>
        <v>0</v>
      </c>
      <c r="Q887" s="136">
        <v>0</v>
      </c>
      <c r="R887" s="136">
        <f>Q887*H887</f>
        <v>0</v>
      </c>
      <c r="S887" s="136">
        <v>0</v>
      </c>
      <c r="T887" s="137">
        <f>S887*H887</f>
        <v>0</v>
      </c>
      <c r="AR887" s="138" t="s">
        <v>143</v>
      </c>
      <c r="AT887" s="138" t="s">
        <v>153</v>
      </c>
      <c r="AU887" s="138" t="s">
        <v>87</v>
      </c>
      <c r="AY887" s="18" t="s">
        <v>137</v>
      </c>
      <c r="BE887" s="139">
        <f>IF(N887="základní",J887,0)</f>
        <v>0</v>
      </c>
      <c r="BF887" s="139">
        <f>IF(N887="snížená",J887,0)</f>
        <v>0</v>
      </c>
      <c r="BG887" s="139">
        <f>IF(N887="zákl. přenesená",J887,0)</f>
        <v>0</v>
      </c>
      <c r="BH887" s="139">
        <f>IF(N887="sníž. přenesená",J887,0)</f>
        <v>0</v>
      </c>
      <c r="BI887" s="139">
        <f>IF(N887="nulová",J887,0)</f>
        <v>0</v>
      </c>
      <c r="BJ887" s="18" t="s">
        <v>85</v>
      </c>
      <c r="BK887" s="139">
        <f>ROUND(I887*H887,2)</f>
        <v>0</v>
      </c>
      <c r="BL887" s="18" t="s">
        <v>143</v>
      </c>
      <c r="BM887" s="138" t="s">
        <v>1630</v>
      </c>
    </row>
    <row r="888" spans="2:65" s="1" customFormat="1" ht="11.25">
      <c r="B888" s="33"/>
      <c r="D888" s="140" t="s">
        <v>144</v>
      </c>
      <c r="F888" s="141" t="s">
        <v>1631</v>
      </c>
      <c r="I888" s="142"/>
      <c r="L888" s="33"/>
      <c r="M888" s="143"/>
      <c r="T888" s="54"/>
      <c r="AT888" s="18" t="s">
        <v>144</v>
      </c>
      <c r="AU888" s="18" t="s">
        <v>87</v>
      </c>
    </row>
    <row r="889" spans="2:65" s="11" customFormat="1" ht="22.9" customHeight="1">
      <c r="B889" s="116"/>
      <c r="D889" s="117" t="s">
        <v>76</v>
      </c>
      <c r="E889" s="168" t="s">
        <v>1632</v>
      </c>
      <c r="F889" s="168" t="s">
        <v>1633</v>
      </c>
      <c r="I889" s="119"/>
      <c r="J889" s="169">
        <f>BK889</f>
        <v>0</v>
      </c>
      <c r="L889" s="116"/>
      <c r="M889" s="121"/>
      <c r="P889" s="122">
        <f>SUM(P890:P968)</f>
        <v>0</v>
      </c>
      <c r="R889" s="122">
        <f>SUM(R890:R968)</f>
        <v>0</v>
      </c>
      <c r="T889" s="123">
        <f>SUM(T890:T968)</f>
        <v>0</v>
      </c>
      <c r="AR889" s="117" t="s">
        <v>85</v>
      </c>
      <c r="AT889" s="124" t="s">
        <v>76</v>
      </c>
      <c r="AU889" s="124" t="s">
        <v>85</v>
      </c>
      <c r="AY889" s="117" t="s">
        <v>137</v>
      </c>
      <c r="BK889" s="125">
        <f>SUM(BK890:BK968)</f>
        <v>0</v>
      </c>
    </row>
    <row r="890" spans="2:65" s="1" customFormat="1" ht="16.5" customHeight="1">
      <c r="B890" s="33"/>
      <c r="C890" s="145" t="s">
        <v>1634</v>
      </c>
      <c r="D890" s="145" t="s">
        <v>153</v>
      </c>
      <c r="E890" s="146" t="s">
        <v>1635</v>
      </c>
      <c r="F890" s="147" t="s">
        <v>1636</v>
      </c>
      <c r="G890" s="148" t="s">
        <v>763</v>
      </c>
      <c r="H890" s="149">
        <v>46.960999999999999</v>
      </c>
      <c r="I890" s="150"/>
      <c r="J890" s="151">
        <f>ROUND(I890*H890,2)</f>
        <v>0</v>
      </c>
      <c r="K890" s="147" t="s">
        <v>21</v>
      </c>
      <c r="L890" s="33"/>
      <c r="M890" s="152" t="s">
        <v>21</v>
      </c>
      <c r="N890" s="153" t="s">
        <v>48</v>
      </c>
      <c r="P890" s="136">
        <f>O890*H890</f>
        <v>0</v>
      </c>
      <c r="Q890" s="136">
        <v>0</v>
      </c>
      <c r="R890" s="136">
        <f>Q890*H890</f>
        <v>0</v>
      </c>
      <c r="S890" s="136">
        <v>0</v>
      </c>
      <c r="T890" s="137">
        <f>S890*H890</f>
        <v>0</v>
      </c>
      <c r="AR890" s="138" t="s">
        <v>143</v>
      </c>
      <c r="AT890" s="138" t="s">
        <v>153</v>
      </c>
      <c r="AU890" s="138" t="s">
        <v>87</v>
      </c>
      <c r="AY890" s="18" t="s">
        <v>137</v>
      </c>
      <c r="BE890" s="139">
        <f>IF(N890="základní",J890,0)</f>
        <v>0</v>
      </c>
      <c r="BF890" s="139">
        <f>IF(N890="snížená",J890,0)</f>
        <v>0</v>
      </c>
      <c r="BG890" s="139">
        <f>IF(N890="zákl. přenesená",J890,0)</f>
        <v>0</v>
      </c>
      <c r="BH890" s="139">
        <f>IF(N890="sníž. přenesená",J890,0)</f>
        <v>0</v>
      </c>
      <c r="BI890" s="139">
        <f>IF(N890="nulová",J890,0)</f>
        <v>0</v>
      </c>
      <c r="BJ890" s="18" t="s">
        <v>85</v>
      </c>
      <c r="BK890" s="139">
        <f>ROUND(I890*H890,2)</f>
        <v>0</v>
      </c>
      <c r="BL890" s="18" t="s">
        <v>143</v>
      </c>
      <c r="BM890" s="138" t="s">
        <v>1637</v>
      </c>
    </row>
    <row r="891" spans="2:65" s="1" customFormat="1" ht="48.75">
      <c r="B891" s="33"/>
      <c r="D891" s="140" t="s">
        <v>144</v>
      </c>
      <c r="F891" s="141" t="s">
        <v>1638</v>
      </c>
      <c r="I891" s="142"/>
      <c r="L891" s="33"/>
      <c r="M891" s="143"/>
      <c r="T891" s="54"/>
      <c r="AT891" s="18" t="s">
        <v>144</v>
      </c>
      <c r="AU891" s="18" t="s">
        <v>87</v>
      </c>
    </row>
    <row r="892" spans="2:65" s="14" customFormat="1" ht="11.25">
      <c r="B892" s="170"/>
      <c r="D892" s="140" t="s">
        <v>278</v>
      </c>
      <c r="E892" s="171" t="s">
        <v>21</v>
      </c>
      <c r="F892" s="172" t="s">
        <v>1639</v>
      </c>
      <c r="H892" s="171" t="s">
        <v>21</v>
      </c>
      <c r="I892" s="173"/>
      <c r="L892" s="170"/>
      <c r="M892" s="174"/>
      <c r="T892" s="175"/>
      <c r="AT892" s="171" t="s">
        <v>278</v>
      </c>
      <c r="AU892" s="171" t="s">
        <v>87</v>
      </c>
      <c r="AV892" s="14" t="s">
        <v>85</v>
      </c>
      <c r="AW892" s="14" t="s">
        <v>38</v>
      </c>
      <c r="AX892" s="14" t="s">
        <v>77</v>
      </c>
      <c r="AY892" s="171" t="s">
        <v>137</v>
      </c>
    </row>
    <row r="893" spans="2:65" s="12" customFormat="1" ht="11.25">
      <c r="B893" s="154"/>
      <c r="D893" s="140" t="s">
        <v>278</v>
      </c>
      <c r="E893" s="155" t="s">
        <v>21</v>
      </c>
      <c r="F893" s="156" t="s">
        <v>1640</v>
      </c>
      <c r="H893" s="157">
        <v>0.42299999999999999</v>
      </c>
      <c r="I893" s="158"/>
      <c r="L893" s="154"/>
      <c r="M893" s="159"/>
      <c r="T893" s="160"/>
      <c r="AT893" s="155" t="s">
        <v>278</v>
      </c>
      <c r="AU893" s="155" t="s">
        <v>87</v>
      </c>
      <c r="AV893" s="12" t="s">
        <v>87</v>
      </c>
      <c r="AW893" s="12" t="s">
        <v>38</v>
      </c>
      <c r="AX893" s="12" t="s">
        <v>77</v>
      </c>
      <c r="AY893" s="155" t="s">
        <v>137</v>
      </c>
    </row>
    <row r="894" spans="2:65" s="12" customFormat="1" ht="11.25">
      <c r="B894" s="154"/>
      <c r="D894" s="140" t="s">
        <v>278</v>
      </c>
      <c r="E894" s="155" t="s">
        <v>21</v>
      </c>
      <c r="F894" s="156" t="s">
        <v>1641</v>
      </c>
      <c r="H894" s="157">
        <v>33.533000000000001</v>
      </c>
      <c r="I894" s="158"/>
      <c r="L894" s="154"/>
      <c r="M894" s="159"/>
      <c r="T894" s="160"/>
      <c r="AT894" s="155" t="s">
        <v>278</v>
      </c>
      <c r="AU894" s="155" t="s">
        <v>87</v>
      </c>
      <c r="AV894" s="12" t="s">
        <v>87</v>
      </c>
      <c r="AW894" s="12" t="s">
        <v>38</v>
      </c>
      <c r="AX894" s="12" t="s">
        <v>77</v>
      </c>
      <c r="AY894" s="155" t="s">
        <v>137</v>
      </c>
    </row>
    <row r="895" spans="2:65" s="12" customFormat="1" ht="11.25">
      <c r="B895" s="154"/>
      <c r="D895" s="140" t="s">
        <v>278</v>
      </c>
      <c r="E895" s="155" t="s">
        <v>21</v>
      </c>
      <c r="F895" s="156" t="s">
        <v>1642</v>
      </c>
      <c r="H895" s="157">
        <v>0.72699999999999998</v>
      </c>
      <c r="I895" s="158"/>
      <c r="L895" s="154"/>
      <c r="M895" s="159"/>
      <c r="T895" s="160"/>
      <c r="AT895" s="155" t="s">
        <v>278</v>
      </c>
      <c r="AU895" s="155" t="s">
        <v>87</v>
      </c>
      <c r="AV895" s="12" t="s">
        <v>87</v>
      </c>
      <c r="AW895" s="12" t="s">
        <v>38</v>
      </c>
      <c r="AX895" s="12" t="s">
        <v>77</v>
      </c>
      <c r="AY895" s="155" t="s">
        <v>137</v>
      </c>
    </row>
    <row r="896" spans="2:65" s="12" customFormat="1" ht="11.25">
      <c r="B896" s="154"/>
      <c r="D896" s="140" t="s">
        <v>278</v>
      </c>
      <c r="E896" s="155" t="s">
        <v>21</v>
      </c>
      <c r="F896" s="156" t="s">
        <v>1643</v>
      </c>
      <c r="H896" s="157">
        <v>3.407</v>
      </c>
      <c r="I896" s="158"/>
      <c r="L896" s="154"/>
      <c r="M896" s="159"/>
      <c r="T896" s="160"/>
      <c r="AT896" s="155" t="s">
        <v>278</v>
      </c>
      <c r="AU896" s="155" t="s">
        <v>87</v>
      </c>
      <c r="AV896" s="12" t="s">
        <v>87</v>
      </c>
      <c r="AW896" s="12" t="s">
        <v>38</v>
      </c>
      <c r="AX896" s="12" t="s">
        <v>77</v>
      </c>
      <c r="AY896" s="155" t="s">
        <v>137</v>
      </c>
    </row>
    <row r="897" spans="2:65" s="12" customFormat="1" ht="11.25">
      <c r="B897" s="154"/>
      <c r="D897" s="140" t="s">
        <v>278</v>
      </c>
      <c r="E897" s="155" t="s">
        <v>21</v>
      </c>
      <c r="F897" s="156" t="s">
        <v>1644</v>
      </c>
      <c r="H897" s="157">
        <v>8.6769999999999996</v>
      </c>
      <c r="I897" s="158"/>
      <c r="L897" s="154"/>
      <c r="M897" s="159"/>
      <c r="T897" s="160"/>
      <c r="AT897" s="155" t="s">
        <v>278</v>
      </c>
      <c r="AU897" s="155" t="s">
        <v>87</v>
      </c>
      <c r="AV897" s="12" t="s">
        <v>87</v>
      </c>
      <c r="AW897" s="12" t="s">
        <v>38</v>
      </c>
      <c r="AX897" s="12" t="s">
        <v>77</v>
      </c>
      <c r="AY897" s="155" t="s">
        <v>137</v>
      </c>
    </row>
    <row r="898" spans="2:65" s="14" customFormat="1" ht="11.25">
      <c r="B898" s="170"/>
      <c r="D898" s="140" t="s">
        <v>278</v>
      </c>
      <c r="E898" s="171" t="s">
        <v>21</v>
      </c>
      <c r="F898" s="172" t="s">
        <v>1645</v>
      </c>
      <c r="H898" s="171" t="s">
        <v>21</v>
      </c>
      <c r="I898" s="173"/>
      <c r="L898" s="170"/>
      <c r="M898" s="174"/>
      <c r="T898" s="175"/>
      <c r="AT898" s="171" t="s">
        <v>278</v>
      </c>
      <c r="AU898" s="171" t="s">
        <v>87</v>
      </c>
      <c r="AV898" s="14" t="s">
        <v>85</v>
      </c>
      <c r="AW898" s="14" t="s">
        <v>38</v>
      </c>
      <c r="AX898" s="14" t="s">
        <v>77</v>
      </c>
      <c r="AY898" s="171" t="s">
        <v>137</v>
      </c>
    </row>
    <row r="899" spans="2:65" s="12" customFormat="1" ht="11.25">
      <c r="B899" s="154"/>
      <c r="D899" s="140" t="s">
        <v>278</v>
      </c>
      <c r="E899" s="155" t="s">
        <v>21</v>
      </c>
      <c r="F899" s="156" t="s">
        <v>1646</v>
      </c>
      <c r="H899" s="157">
        <v>0.19400000000000001</v>
      </c>
      <c r="I899" s="158"/>
      <c r="L899" s="154"/>
      <c r="M899" s="159"/>
      <c r="T899" s="160"/>
      <c r="AT899" s="155" t="s">
        <v>278</v>
      </c>
      <c r="AU899" s="155" t="s">
        <v>87</v>
      </c>
      <c r="AV899" s="12" t="s">
        <v>87</v>
      </c>
      <c r="AW899" s="12" t="s">
        <v>38</v>
      </c>
      <c r="AX899" s="12" t="s">
        <v>77</v>
      </c>
      <c r="AY899" s="155" t="s">
        <v>137</v>
      </c>
    </row>
    <row r="900" spans="2:65" s="13" customFormat="1" ht="11.25">
      <c r="B900" s="161"/>
      <c r="D900" s="140" t="s">
        <v>278</v>
      </c>
      <c r="E900" s="162" t="s">
        <v>21</v>
      </c>
      <c r="F900" s="163" t="s">
        <v>280</v>
      </c>
      <c r="H900" s="164">
        <v>46.960999999999999</v>
      </c>
      <c r="I900" s="165"/>
      <c r="L900" s="161"/>
      <c r="M900" s="166"/>
      <c r="T900" s="167"/>
      <c r="AT900" s="162" t="s">
        <v>278</v>
      </c>
      <c r="AU900" s="162" t="s">
        <v>87</v>
      </c>
      <c r="AV900" s="13" t="s">
        <v>143</v>
      </c>
      <c r="AW900" s="13" t="s">
        <v>38</v>
      </c>
      <c r="AX900" s="13" t="s">
        <v>85</v>
      </c>
      <c r="AY900" s="162" t="s">
        <v>137</v>
      </c>
    </row>
    <row r="901" spans="2:65" s="1" customFormat="1" ht="16.5" customHeight="1">
      <c r="B901" s="33"/>
      <c r="C901" s="145" t="s">
        <v>398</v>
      </c>
      <c r="D901" s="145" t="s">
        <v>153</v>
      </c>
      <c r="E901" s="146" t="s">
        <v>1647</v>
      </c>
      <c r="F901" s="147" t="s">
        <v>1648</v>
      </c>
      <c r="G901" s="148" t="s">
        <v>763</v>
      </c>
      <c r="H901" s="149">
        <v>2890.43</v>
      </c>
      <c r="I901" s="150"/>
      <c r="J901" s="151">
        <f>ROUND(I901*H901,2)</f>
        <v>0</v>
      </c>
      <c r="K901" s="147" t="s">
        <v>809</v>
      </c>
      <c r="L901" s="33"/>
      <c r="M901" s="152" t="s">
        <v>21</v>
      </c>
      <c r="N901" s="153" t="s">
        <v>48</v>
      </c>
      <c r="P901" s="136">
        <f>O901*H901</f>
        <v>0</v>
      </c>
      <c r="Q901" s="136">
        <v>0</v>
      </c>
      <c r="R901" s="136">
        <f>Q901*H901</f>
        <v>0</v>
      </c>
      <c r="S901" s="136">
        <v>0</v>
      </c>
      <c r="T901" s="137">
        <f>S901*H901</f>
        <v>0</v>
      </c>
      <c r="AR901" s="138" t="s">
        <v>143</v>
      </c>
      <c r="AT901" s="138" t="s">
        <v>153</v>
      </c>
      <c r="AU901" s="138" t="s">
        <v>87</v>
      </c>
      <c r="AY901" s="18" t="s">
        <v>137</v>
      </c>
      <c r="BE901" s="139">
        <f>IF(N901="základní",J901,0)</f>
        <v>0</v>
      </c>
      <c r="BF901" s="139">
        <f>IF(N901="snížená",J901,0)</f>
        <v>0</v>
      </c>
      <c r="BG901" s="139">
        <f>IF(N901="zákl. přenesená",J901,0)</f>
        <v>0</v>
      </c>
      <c r="BH901" s="139">
        <f>IF(N901="sníž. přenesená",J901,0)</f>
        <v>0</v>
      </c>
      <c r="BI901" s="139">
        <f>IF(N901="nulová",J901,0)</f>
        <v>0</v>
      </c>
      <c r="BJ901" s="18" t="s">
        <v>85</v>
      </c>
      <c r="BK901" s="139">
        <f>ROUND(I901*H901,2)</f>
        <v>0</v>
      </c>
      <c r="BL901" s="18" t="s">
        <v>143</v>
      </c>
      <c r="BM901" s="138" t="s">
        <v>1649</v>
      </c>
    </row>
    <row r="902" spans="2:65" s="1" customFormat="1" ht="11.25">
      <c r="B902" s="33"/>
      <c r="D902" s="140" t="s">
        <v>144</v>
      </c>
      <c r="F902" s="141" t="s">
        <v>1650</v>
      </c>
      <c r="I902" s="142"/>
      <c r="L902" s="33"/>
      <c r="M902" s="143"/>
      <c r="T902" s="54"/>
      <c r="AT902" s="18" t="s">
        <v>144</v>
      </c>
      <c r="AU902" s="18" t="s">
        <v>87</v>
      </c>
    </row>
    <row r="903" spans="2:65" s="1" customFormat="1" ht="11.25">
      <c r="B903" s="33"/>
      <c r="D903" s="183" t="s">
        <v>812</v>
      </c>
      <c r="F903" s="184" t="s">
        <v>1651</v>
      </c>
      <c r="I903" s="142"/>
      <c r="L903" s="33"/>
      <c r="M903" s="143"/>
      <c r="T903" s="54"/>
      <c r="AT903" s="18" t="s">
        <v>812</v>
      </c>
      <c r="AU903" s="18" t="s">
        <v>87</v>
      </c>
    </row>
    <row r="904" spans="2:65" s="12" customFormat="1" ht="11.25">
      <c r="B904" s="154"/>
      <c r="D904" s="140" t="s">
        <v>278</v>
      </c>
      <c r="E904" s="155" t="s">
        <v>21</v>
      </c>
      <c r="F904" s="156" t="s">
        <v>762</v>
      </c>
      <c r="H904" s="157">
        <v>2890.43</v>
      </c>
      <c r="I904" s="158"/>
      <c r="L904" s="154"/>
      <c r="M904" s="159"/>
      <c r="T904" s="160"/>
      <c r="AT904" s="155" t="s">
        <v>278</v>
      </c>
      <c r="AU904" s="155" t="s">
        <v>87</v>
      </c>
      <c r="AV904" s="12" t="s">
        <v>87</v>
      </c>
      <c r="AW904" s="12" t="s">
        <v>38</v>
      </c>
      <c r="AX904" s="12" t="s">
        <v>85</v>
      </c>
      <c r="AY904" s="155" t="s">
        <v>137</v>
      </c>
    </row>
    <row r="905" spans="2:65" s="1" customFormat="1" ht="16.5" customHeight="1">
      <c r="B905" s="33"/>
      <c r="C905" s="145" t="s">
        <v>1652</v>
      </c>
      <c r="D905" s="145" t="s">
        <v>153</v>
      </c>
      <c r="E905" s="146" t="s">
        <v>1653</v>
      </c>
      <c r="F905" s="147" t="s">
        <v>1654</v>
      </c>
      <c r="G905" s="148" t="s">
        <v>763</v>
      </c>
      <c r="H905" s="149">
        <v>2890.43</v>
      </c>
      <c r="I905" s="150"/>
      <c r="J905" s="151">
        <f>ROUND(I905*H905,2)</f>
        <v>0</v>
      </c>
      <c r="K905" s="147" t="s">
        <v>809</v>
      </c>
      <c r="L905" s="33"/>
      <c r="M905" s="152" t="s">
        <v>21</v>
      </c>
      <c r="N905" s="153" t="s">
        <v>48</v>
      </c>
      <c r="P905" s="136">
        <f>O905*H905</f>
        <v>0</v>
      </c>
      <c r="Q905" s="136">
        <v>0</v>
      </c>
      <c r="R905" s="136">
        <f>Q905*H905</f>
        <v>0</v>
      </c>
      <c r="S905" s="136">
        <v>0</v>
      </c>
      <c r="T905" s="137">
        <f>S905*H905</f>
        <v>0</v>
      </c>
      <c r="AR905" s="138" t="s">
        <v>143</v>
      </c>
      <c r="AT905" s="138" t="s">
        <v>153</v>
      </c>
      <c r="AU905" s="138" t="s">
        <v>87</v>
      </c>
      <c r="AY905" s="18" t="s">
        <v>137</v>
      </c>
      <c r="BE905" s="139">
        <f>IF(N905="základní",J905,0)</f>
        <v>0</v>
      </c>
      <c r="BF905" s="139">
        <f>IF(N905="snížená",J905,0)</f>
        <v>0</v>
      </c>
      <c r="BG905" s="139">
        <f>IF(N905="zákl. přenesená",J905,0)</f>
        <v>0</v>
      </c>
      <c r="BH905" s="139">
        <f>IF(N905="sníž. přenesená",J905,0)</f>
        <v>0</v>
      </c>
      <c r="BI905" s="139">
        <f>IF(N905="nulová",J905,0)</f>
        <v>0</v>
      </c>
      <c r="BJ905" s="18" t="s">
        <v>85</v>
      </c>
      <c r="BK905" s="139">
        <f>ROUND(I905*H905,2)</f>
        <v>0</v>
      </c>
      <c r="BL905" s="18" t="s">
        <v>143</v>
      </c>
      <c r="BM905" s="138" t="s">
        <v>1655</v>
      </c>
    </row>
    <row r="906" spans="2:65" s="1" customFormat="1" ht="11.25">
      <c r="B906" s="33"/>
      <c r="D906" s="140" t="s">
        <v>144</v>
      </c>
      <c r="F906" s="141" t="s">
        <v>1656</v>
      </c>
      <c r="I906" s="142"/>
      <c r="L906" s="33"/>
      <c r="M906" s="143"/>
      <c r="T906" s="54"/>
      <c r="AT906" s="18" t="s">
        <v>144</v>
      </c>
      <c r="AU906" s="18" t="s">
        <v>87</v>
      </c>
    </row>
    <row r="907" spans="2:65" s="1" customFormat="1" ht="11.25">
      <c r="B907" s="33"/>
      <c r="D907" s="183" t="s">
        <v>812</v>
      </c>
      <c r="F907" s="184" t="s">
        <v>1657</v>
      </c>
      <c r="I907" s="142"/>
      <c r="L907" s="33"/>
      <c r="M907" s="143"/>
      <c r="T907" s="54"/>
      <c r="AT907" s="18" t="s">
        <v>812</v>
      </c>
      <c r="AU907" s="18" t="s">
        <v>87</v>
      </c>
    </row>
    <row r="908" spans="2:65" s="12" customFormat="1" ht="11.25">
      <c r="B908" s="154"/>
      <c r="D908" s="140" t="s">
        <v>278</v>
      </c>
      <c r="E908" s="155" t="s">
        <v>21</v>
      </c>
      <c r="F908" s="156" t="s">
        <v>762</v>
      </c>
      <c r="H908" s="157">
        <v>2890.43</v>
      </c>
      <c r="I908" s="158"/>
      <c r="L908" s="154"/>
      <c r="M908" s="159"/>
      <c r="T908" s="160"/>
      <c r="AT908" s="155" t="s">
        <v>278</v>
      </c>
      <c r="AU908" s="155" t="s">
        <v>87</v>
      </c>
      <c r="AV908" s="12" t="s">
        <v>87</v>
      </c>
      <c r="AW908" s="12" t="s">
        <v>38</v>
      </c>
      <c r="AX908" s="12" t="s">
        <v>85</v>
      </c>
      <c r="AY908" s="155" t="s">
        <v>137</v>
      </c>
    </row>
    <row r="909" spans="2:65" s="1" customFormat="1" ht="16.5" customHeight="1">
      <c r="B909" s="33"/>
      <c r="C909" s="145" t="s">
        <v>401</v>
      </c>
      <c r="D909" s="145" t="s">
        <v>153</v>
      </c>
      <c r="E909" s="146" t="s">
        <v>1658</v>
      </c>
      <c r="F909" s="147" t="s">
        <v>1659</v>
      </c>
      <c r="G909" s="148" t="s">
        <v>763</v>
      </c>
      <c r="H909" s="149">
        <v>2890.43</v>
      </c>
      <c r="I909" s="150"/>
      <c r="J909" s="151">
        <f>ROUND(I909*H909,2)</f>
        <v>0</v>
      </c>
      <c r="K909" s="147" t="s">
        <v>809</v>
      </c>
      <c r="L909" s="33"/>
      <c r="M909" s="152" t="s">
        <v>21</v>
      </c>
      <c r="N909" s="153" t="s">
        <v>48</v>
      </c>
      <c r="P909" s="136">
        <f>O909*H909</f>
        <v>0</v>
      </c>
      <c r="Q909" s="136">
        <v>0</v>
      </c>
      <c r="R909" s="136">
        <f>Q909*H909</f>
        <v>0</v>
      </c>
      <c r="S909" s="136">
        <v>0</v>
      </c>
      <c r="T909" s="137">
        <f>S909*H909</f>
        <v>0</v>
      </c>
      <c r="AR909" s="138" t="s">
        <v>143</v>
      </c>
      <c r="AT909" s="138" t="s">
        <v>153</v>
      </c>
      <c r="AU909" s="138" t="s">
        <v>87</v>
      </c>
      <c r="AY909" s="18" t="s">
        <v>137</v>
      </c>
      <c r="BE909" s="139">
        <f>IF(N909="základní",J909,0)</f>
        <v>0</v>
      </c>
      <c r="BF909" s="139">
        <f>IF(N909="snížená",J909,0)</f>
        <v>0</v>
      </c>
      <c r="BG909" s="139">
        <f>IF(N909="zákl. přenesená",J909,0)</f>
        <v>0</v>
      </c>
      <c r="BH909" s="139">
        <f>IF(N909="sníž. přenesená",J909,0)</f>
        <v>0</v>
      </c>
      <c r="BI909" s="139">
        <f>IF(N909="nulová",J909,0)</f>
        <v>0</v>
      </c>
      <c r="BJ909" s="18" t="s">
        <v>85</v>
      </c>
      <c r="BK909" s="139">
        <f>ROUND(I909*H909,2)</f>
        <v>0</v>
      </c>
      <c r="BL909" s="18" t="s">
        <v>143</v>
      </c>
      <c r="BM909" s="138" t="s">
        <v>1660</v>
      </c>
    </row>
    <row r="910" spans="2:65" s="1" customFormat="1" ht="11.25">
      <c r="B910" s="33"/>
      <c r="D910" s="140" t="s">
        <v>144</v>
      </c>
      <c r="F910" s="141" t="s">
        <v>1659</v>
      </c>
      <c r="I910" s="142"/>
      <c r="L910" s="33"/>
      <c r="M910" s="143"/>
      <c r="T910" s="54"/>
      <c r="AT910" s="18" t="s">
        <v>144</v>
      </c>
      <c r="AU910" s="18" t="s">
        <v>87</v>
      </c>
    </row>
    <row r="911" spans="2:65" s="1" customFormat="1" ht="11.25">
      <c r="B911" s="33"/>
      <c r="D911" s="183" t="s">
        <v>812</v>
      </c>
      <c r="F911" s="184" t="s">
        <v>1661</v>
      </c>
      <c r="I911" s="142"/>
      <c r="L911" s="33"/>
      <c r="M911" s="143"/>
      <c r="T911" s="54"/>
      <c r="AT911" s="18" t="s">
        <v>812</v>
      </c>
      <c r="AU911" s="18" t="s">
        <v>87</v>
      </c>
    </row>
    <row r="912" spans="2:65" s="12" customFormat="1" ht="11.25">
      <c r="B912" s="154"/>
      <c r="D912" s="140" t="s">
        <v>278</v>
      </c>
      <c r="E912" s="155" t="s">
        <v>21</v>
      </c>
      <c r="F912" s="156" t="s">
        <v>762</v>
      </c>
      <c r="H912" s="157">
        <v>2890.43</v>
      </c>
      <c r="I912" s="158"/>
      <c r="L912" s="154"/>
      <c r="M912" s="159"/>
      <c r="T912" s="160"/>
      <c r="AT912" s="155" t="s">
        <v>278</v>
      </c>
      <c r="AU912" s="155" t="s">
        <v>87</v>
      </c>
      <c r="AV912" s="12" t="s">
        <v>87</v>
      </c>
      <c r="AW912" s="12" t="s">
        <v>38</v>
      </c>
      <c r="AX912" s="12" t="s">
        <v>85</v>
      </c>
      <c r="AY912" s="155" t="s">
        <v>137</v>
      </c>
    </row>
    <row r="913" spans="2:65" s="1" customFormat="1" ht="16.5" customHeight="1">
      <c r="B913" s="33"/>
      <c r="C913" s="145" t="s">
        <v>1662</v>
      </c>
      <c r="D913" s="145" t="s">
        <v>153</v>
      </c>
      <c r="E913" s="146" t="s">
        <v>1663</v>
      </c>
      <c r="F913" s="147" t="s">
        <v>1664</v>
      </c>
      <c r="G913" s="148" t="s">
        <v>763</v>
      </c>
      <c r="H913" s="149">
        <v>2995.1390000000001</v>
      </c>
      <c r="I913" s="150"/>
      <c r="J913" s="151">
        <f>ROUND(I913*H913,2)</f>
        <v>0</v>
      </c>
      <c r="K913" s="147" t="s">
        <v>21</v>
      </c>
      <c r="L913" s="33"/>
      <c r="M913" s="152" t="s">
        <v>21</v>
      </c>
      <c r="N913" s="153" t="s">
        <v>48</v>
      </c>
      <c r="P913" s="136">
        <f>O913*H913</f>
        <v>0</v>
      </c>
      <c r="Q913" s="136">
        <v>0</v>
      </c>
      <c r="R913" s="136">
        <f>Q913*H913</f>
        <v>0</v>
      </c>
      <c r="S913" s="136">
        <v>0</v>
      </c>
      <c r="T913" s="137">
        <f>S913*H913</f>
        <v>0</v>
      </c>
      <c r="AR913" s="138" t="s">
        <v>143</v>
      </c>
      <c r="AT913" s="138" t="s">
        <v>153</v>
      </c>
      <c r="AU913" s="138" t="s">
        <v>87</v>
      </c>
      <c r="AY913" s="18" t="s">
        <v>137</v>
      </c>
      <c r="BE913" s="139">
        <f>IF(N913="základní",J913,0)</f>
        <v>0</v>
      </c>
      <c r="BF913" s="139">
        <f>IF(N913="snížená",J913,0)</f>
        <v>0</v>
      </c>
      <c r="BG913" s="139">
        <f>IF(N913="zákl. přenesená",J913,0)</f>
        <v>0</v>
      </c>
      <c r="BH913" s="139">
        <f>IF(N913="sníž. přenesená",J913,0)</f>
        <v>0</v>
      </c>
      <c r="BI913" s="139">
        <f>IF(N913="nulová",J913,0)</f>
        <v>0</v>
      </c>
      <c r="BJ913" s="18" t="s">
        <v>85</v>
      </c>
      <c r="BK913" s="139">
        <f>ROUND(I913*H913,2)</f>
        <v>0</v>
      </c>
      <c r="BL913" s="18" t="s">
        <v>143</v>
      </c>
      <c r="BM913" s="138" t="s">
        <v>1665</v>
      </c>
    </row>
    <row r="914" spans="2:65" s="1" customFormat="1" ht="19.5">
      <c r="B914" s="33"/>
      <c r="D914" s="140" t="s">
        <v>144</v>
      </c>
      <c r="F914" s="141" t="s">
        <v>1666</v>
      </c>
      <c r="I914" s="142"/>
      <c r="L914" s="33"/>
      <c r="M914" s="143"/>
      <c r="T914" s="54"/>
      <c r="AT914" s="18" t="s">
        <v>144</v>
      </c>
      <c r="AU914" s="18" t="s">
        <v>87</v>
      </c>
    </row>
    <row r="915" spans="2:65" s="1" customFormat="1" ht="29.25">
      <c r="B915" s="33"/>
      <c r="D915" s="140" t="s">
        <v>145</v>
      </c>
      <c r="F915" s="144" t="s">
        <v>1667</v>
      </c>
      <c r="I915" s="142"/>
      <c r="L915" s="33"/>
      <c r="M915" s="143"/>
      <c r="T915" s="54"/>
      <c r="AT915" s="18" t="s">
        <v>145</v>
      </c>
      <c r="AU915" s="18" t="s">
        <v>87</v>
      </c>
    </row>
    <row r="916" spans="2:65" s="14" customFormat="1" ht="11.25">
      <c r="B916" s="170"/>
      <c r="D916" s="140" t="s">
        <v>278</v>
      </c>
      <c r="E916" s="171" t="s">
        <v>21</v>
      </c>
      <c r="F916" s="172" t="s">
        <v>1668</v>
      </c>
      <c r="H916" s="171" t="s">
        <v>21</v>
      </c>
      <c r="I916" s="173"/>
      <c r="L916" s="170"/>
      <c r="M916" s="174"/>
      <c r="T916" s="175"/>
      <c r="AT916" s="171" t="s">
        <v>278</v>
      </c>
      <c r="AU916" s="171" t="s">
        <v>87</v>
      </c>
      <c r="AV916" s="14" t="s">
        <v>85</v>
      </c>
      <c r="AW916" s="14" t="s">
        <v>38</v>
      </c>
      <c r="AX916" s="14" t="s">
        <v>77</v>
      </c>
      <c r="AY916" s="171" t="s">
        <v>137</v>
      </c>
    </row>
    <row r="917" spans="2:65" s="12" customFormat="1" ht="11.25">
      <c r="B917" s="154"/>
      <c r="D917" s="140" t="s">
        <v>278</v>
      </c>
      <c r="E917" s="155" t="s">
        <v>21</v>
      </c>
      <c r="F917" s="156" t="s">
        <v>796</v>
      </c>
      <c r="H917" s="157">
        <v>2995.1390000000001</v>
      </c>
      <c r="I917" s="158"/>
      <c r="L917" s="154"/>
      <c r="M917" s="159"/>
      <c r="T917" s="160"/>
      <c r="AT917" s="155" t="s">
        <v>278</v>
      </c>
      <c r="AU917" s="155" t="s">
        <v>87</v>
      </c>
      <c r="AV917" s="12" t="s">
        <v>87</v>
      </c>
      <c r="AW917" s="12" t="s">
        <v>38</v>
      </c>
      <c r="AX917" s="12" t="s">
        <v>85</v>
      </c>
      <c r="AY917" s="155" t="s">
        <v>137</v>
      </c>
    </row>
    <row r="918" spans="2:65" s="1" customFormat="1" ht="16.5" customHeight="1">
      <c r="B918" s="33"/>
      <c r="C918" s="145" t="s">
        <v>406</v>
      </c>
      <c r="D918" s="145" t="s">
        <v>153</v>
      </c>
      <c r="E918" s="146" t="s">
        <v>1669</v>
      </c>
      <c r="F918" s="147" t="s">
        <v>1670</v>
      </c>
      <c r="G918" s="148" t="s">
        <v>763</v>
      </c>
      <c r="H918" s="149">
        <v>2890.43</v>
      </c>
      <c r="I918" s="150"/>
      <c r="J918" s="151">
        <f>ROUND(I918*H918,2)</f>
        <v>0</v>
      </c>
      <c r="K918" s="147" t="s">
        <v>21</v>
      </c>
      <c r="L918" s="33"/>
      <c r="M918" s="152" t="s">
        <v>21</v>
      </c>
      <c r="N918" s="153" t="s">
        <v>48</v>
      </c>
      <c r="P918" s="136">
        <f>O918*H918</f>
        <v>0</v>
      </c>
      <c r="Q918" s="136">
        <v>0</v>
      </c>
      <c r="R918" s="136">
        <f>Q918*H918</f>
        <v>0</v>
      </c>
      <c r="S918" s="136">
        <v>0</v>
      </c>
      <c r="T918" s="137">
        <f>S918*H918</f>
        <v>0</v>
      </c>
      <c r="AR918" s="138" t="s">
        <v>143</v>
      </c>
      <c r="AT918" s="138" t="s">
        <v>153</v>
      </c>
      <c r="AU918" s="138" t="s">
        <v>87</v>
      </c>
      <c r="AY918" s="18" t="s">
        <v>137</v>
      </c>
      <c r="BE918" s="139">
        <f>IF(N918="základní",J918,0)</f>
        <v>0</v>
      </c>
      <c r="BF918" s="139">
        <f>IF(N918="snížená",J918,0)</f>
        <v>0</v>
      </c>
      <c r="BG918" s="139">
        <f>IF(N918="zákl. přenesená",J918,0)</f>
        <v>0</v>
      </c>
      <c r="BH918" s="139">
        <f>IF(N918="sníž. přenesená",J918,0)</f>
        <v>0</v>
      </c>
      <c r="BI918" s="139">
        <f>IF(N918="nulová",J918,0)</f>
        <v>0</v>
      </c>
      <c r="BJ918" s="18" t="s">
        <v>85</v>
      </c>
      <c r="BK918" s="139">
        <f>ROUND(I918*H918,2)</f>
        <v>0</v>
      </c>
      <c r="BL918" s="18" t="s">
        <v>143</v>
      </c>
      <c r="BM918" s="138" t="s">
        <v>1671</v>
      </c>
    </row>
    <row r="919" spans="2:65" s="1" customFormat="1" ht="11.25">
      <c r="B919" s="33"/>
      <c r="D919" s="140" t="s">
        <v>144</v>
      </c>
      <c r="F919" s="141" t="s">
        <v>1672</v>
      </c>
      <c r="I919" s="142"/>
      <c r="L919" s="33"/>
      <c r="M919" s="143"/>
      <c r="T919" s="54"/>
      <c r="AT919" s="18" t="s">
        <v>144</v>
      </c>
      <c r="AU919" s="18" t="s">
        <v>87</v>
      </c>
    </row>
    <row r="920" spans="2:65" s="1" customFormat="1" ht="39">
      <c r="B920" s="33"/>
      <c r="D920" s="140" t="s">
        <v>145</v>
      </c>
      <c r="F920" s="144" t="s">
        <v>1673</v>
      </c>
      <c r="I920" s="142"/>
      <c r="L920" s="33"/>
      <c r="M920" s="143"/>
      <c r="T920" s="54"/>
      <c r="AT920" s="18" t="s">
        <v>145</v>
      </c>
      <c r="AU920" s="18" t="s">
        <v>87</v>
      </c>
    </row>
    <row r="921" spans="2:65" s="14" customFormat="1" ht="11.25">
      <c r="B921" s="170"/>
      <c r="D921" s="140" t="s">
        <v>278</v>
      </c>
      <c r="E921" s="171" t="s">
        <v>21</v>
      </c>
      <c r="F921" s="172" t="s">
        <v>1674</v>
      </c>
      <c r="H921" s="171" t="s">
        <v>21</v>
      </c>
      <c r="I921" s="173"/>
      <c r="L921" s="170"/>
      <c r="M921" s="174"/>
      <c r="T921" s="175"/>
      <c r="AT921" s="171" t="s">
        <v>278</v>
      </c>
      <c r="AU921" s="171" t="s">
        <v>87</v>
      </c>
      <c r="AV921" s="14" t="s">
        <v>85</v>
      </c>
      <c r="AW921" s="14" t="s">
        <v>38</v>
      </c>
      <c r="AX921" s="14" t="s">
        <v>77</v>
      </c>
      <c r="AY921" s="171" t="s">
        <v>137</v>
      </c>
    </row>
    <row r="922" spans="2:65" s="14" customFormat="1" ht="11.25">
      <c r="B922" s="170"/>
      <c r="D922" s="140" t="s">
        <v>278</v>
      </c>
      <c r="E922" s="171" t="s">
        <v>21</v>
      </c>
      <c r="F922" s="172" t="s">
        <v>1105</v>
      </c>
      <c r="H922" s="171" t="s">
        <v>21</v>
      </c>
      <c r="I922" s="173"/>
      <c r="L922" s="170"/>
      <c r="M922" s="174"/>
      <c r="T922" s="175"/>
      <c r="AT922" s="171" t="s">
        <v>278</v>
      </c>
      <c r="AU922" s="171" t="s">
        <v>87</v>
      </c>
      <c r="AV922" s="14" t="s">
        <v>85</v>
      </c>
      <c r="AW922" s="14" t="s">
        <v>38</v>
      </c>
      <c r="AX922" s="14" t="s">
        <v>77</v>
      </c>
      <c r="AY922" s="171" t="s">
        <v>137</v>
      </c>
    </row>
    <row r="923" spans="2:65" s="12" customFormat="1" ht="11.25">
      <c r="B923" s="154"/>
      <c r="D923" s="140" t="s">
        <v>278</v>
      </c>
      <c r="E923" s="155" t="s">
        <v>21</v>
      </c>
      <c r="F923" s="156" t="s">
        <v>1675</v>
      </c>
      <c r="H923" s="157">
        <v>696.15</v>
      </c>
      <c r="I923" s="158"/>
      <c r="L923" s="154"/>
      <c r="M923" s="159"/>
      <c r="T923" s="160"/>
      <c r="AT923" s="155" t="s">
        <v>278</v>
      </c>
      <c r="AU923" s="155" t="s">
        <v>87</v>
      </c>
      <c r="AV923" s="12" t="s">
        <v>87</v>
      </c>
      <c r="AW923" s="12" t="s">
        <v>38</v>
      </c>
      <c r="AX923" s="12" t="s">
        <v>77</v>
      </c>
      <c r="AY923" s="155" t="s">
        <v>137</v>
      </c>
    </row>
    <row r="924" spans="2:65" s="12" customFormat="1" ht="11.25">
      <c r="B924" s="154"/>
      <c r="D924" s="140" t="s">
        <v>278</v>
      </c>
      <c r="E924" s="155" t="s">
        <v>21</v>
      </c>
      <c r="F924" s="156" t="s">
        <v>1676</v>
      </c>
      <c r="H924" s="157">
        <v>11.467000000000001</v>
      </c>
      <c r="I924" s="158"/>
      <c r="L924" s="154"/>
      <c r="M924" s="159"/>
      <c r="T924" s="160"/>
      <c r="AT924" s="155" t="s">
        <v>278</v>
      </c>
      <c r="AU924" s="155" t="s">
        <v>87</v>
      </c>
      <c r="AV924" s="12" t="s">
        <v>87</v>
      </c>
      <c r="AW924" s="12" t="s">
        <v>38</v>
      </c>
      <c r="AX924" s="12" t="s">
        <v>77</v>
      </c>
      <c r="AY924" s="155" t="s">
        <v>137</v>
      </c>
    </row>
    <row r="925" spans="2:65" s="12" customFormat="1" ht="11.25">
      <c r="B925" s="154"/>
      <c r="D925" s="140" t="s">
        <v>278</v>
      </c>
      <c r="E925" s="155" t="s">
        <v>21</v>
      </c>
      <c r="F925" s="156" t="s">
        <v>1677</v>
      </c>
      <c r="H925" s="157">
        <v>470.45499999999998</v>
      </c>
      <c r="I925" s="158"/>
      <c r="L925" s="154"/>
      <c r="M925" s="159"/>
      <c r="T925" s="160"/>
      <c r="AT925" s="155" t="s">
        <v>278</v>
      </c>
      <c r="AU925" s="155" t="s">
        <v>87</v>
      </c>
      <c r="AV925" s="12" t="s">
        <v>87</v>
      </c>
      <c r="AW925" s="12" t="s">
        <v>38</v>
      </c>
      <c r="AX925" s="12" t="s">
        <v>77</v>
      </c>
      <c r="AY925" s="155" t="s">
        <v>137</v>
      </c>
    </row>
    <row r="926" spans="2:65" s="12" customFormat="1" ht="11.25">
      <c r="B926" s="154"/>
      <c r="D926" s="140" t="s">
        <v>278</v>
      </c>
      <c r="E926" s="155" t="s">
        <v>21</v>
      </c>
      <c r="F926" s="156" t="s">
        <v>1678</v>
      </c>
      <c r="H926" s="157">
        <v>168.95</v>
      </c>
      <c r="I926" s="158"/>
      <c r="L926" s="154"/>
      <c r="M926" s="159"/>
      <c r="T926" s="160"/>
      <c r="AT926" s="155" t="s">
        <v>278</v>
      </c>
      <c r="AU926" s="155" t="s">
        <v>87</v>
      </c>
      <c r="AV926" s="12" t="s">
        <v>87</v>
      </c>
      <c r="AW926" s="12" t="s">
        <v>38</v>
      </c>
      <c r="AX926" s="12" t="s">
        <v>77</v>
      </c>
      <c r="AY926" s="155" t="s">
        <v>137</v>
      </c>
    </row>
    <row r="927" spans="2:65" s="12" customFormat="1" ht="11.25">
      <c r="B927" s="154"/>
      <c r="D927" s="140" t="s">
        <v>278</v>
      </c>
      <c r="E927" s="155" t="s">
        <v>21</v>
      </c>
      <c r="F927" s="156" t="s">
        <v>1679</v>
      </c>
      <c r="H927" s="157">
        <v>0.35199999999999998</v>
      </c>
      <c r="I927" s="158"/>
      <c r="L927" s="154"/>
      <c r="M927" s="159"/>
      <c r="T927" s="160"/>
      <c r="AT927" s="155" t="s">
        <v>278</v>
      </c>
      <c r="AU927" s="155" t="s">
        <v>87</v>
      </c>
      <c r="AV927" s="12" t="s">
        <v>87</v>
      </c>
      <c r="AW927" s="12" t="s">
        <v>38</v>
      </c>
      <c r="AX927" s="12" t="s">
        <v>77</v>
      </c>
      <c r="AY927" s="155" t="s">
        <v>137</v>
      </c>
    </row>
    <row r="928" spans="2:65" s="15" customFormat="1" ht="11.25">
      <c r="B928" s="185"/>
      <c r="D928" s="140" t="s">
        <v>278</v>
      </c>
      <c r="E928" s="186" t="s">
        <v>21</v>
      </c>
      <c r="F928" s="187" t="s">
        <v>851</v>
      </c>
      <c r="H928" s="188">
        <v>1347.374</v>
      </c>
      <c r="I928" s="189"/>
      <c r="L928" s="185"/>
      <c r="M928" s="190"/>
      <c r="T928" s="191"/>
      <c r="AT928" s="186" t="s">
        <v>278</v>
      </c>
      <c r="AU928" s="186" t="s">
        <v>87</v>
      </c>
      <c r="AV928" s="15" t="s">
        <v>149</v>
      </c>
      <c r="AW928" s="15" t="s">
        <v>38</v>
      </c>
      <c r="AX928" s="15" t="s">
        <v>77</v>
      </c>
      <c r="AY928" s="186" t="s">
        <v>137</v>
      </c>
    </row>
    <row r="929" spans="2:65" s="14" customFormat="1" ht="11.25">
      <c r="B929" s="170"/>
      <c r="D929" s="140" t="s">
        <v>278</v>
      </c>
      <c r="E929" s="171" t="s">
        <v>21</v>
      </c>
      <c r="F929" s="172" t="s">
        <v>1109</v>
      </c>
      <c r="H929" s="171" t="s">
        <v>21</v>
      </c>
      <c r="I929" s="173"/>
      <c r="L929" s="170"/>
      <c r="M929" s="174"/>
      <c r="T929" s="175"/>
      <c r="AT929" s="171" t="s">
        <v>278</v>
      </c>
      <c r="AU929" s="171" t="s">
        <v>87</v>
      </c>
      <c r="AV929" s="14" t="s">
        <v>85</v>
      </c>
      <c r="AW929" s="14" t="s">
        <v>38</v>
      </c>
      <c r="AX929" s="14" t="s">
        <v>77</v>
      </c>
      <c r="AY929" s="171" t="s">
        <v>137</v>
      </c>
    </row>
    <row r="930" spans="2:65" s="12" customFormat="1" ht="11.25">
      <c r="B930" s="154"/>
      <c r="D930" s="140" t="s">
        <v>278</v>
      </c>
      <c r="E930" s="155" t="s">
        <v>21</v>
      </c>
      <c r="F930" s="156" t="s">
        <v>1680</v>
      </c>
      <c r="H930" s="157">
        <v>720.09</v>
      </c>
      <c r="I930" s="158"/>
      <c r="L930" s="154"/>
      <c r="M930" s="159"/>
      <c r="T930" s="160"/>
      <c r="AT930" s="155" t="s">
        <v>278</v>
      </c>
      <c r="AU930" s="155" t="s">
        <v>87</v>
      </c>
      <c r="AV930" s="12" t="s">
        <v>87</v>
      </c>
      <c r="AW930" s="12" t="s">
        <v>38</v>
      </c>
      <c r="AX930" s="12" t="s">
        <v>77</v>
      </c>
      <c r="AY930" s="155" t="s">
        <v>137</v>
      </c>
    </row>
    <row r="931" spans="2:65" s="12" customFormat="1" ht="11.25">
      <c r="B931" s="154"/>
      <c r="D931" s="140" t="s">
        <v>278</v>
      </c>
      <c r="E931" s="155" t="s">
        <v>21</v>
      </c>
      <c r="F931" s="156" t="s">
        <v>1681</v>
      </c>
      <c r="H931" s="157">
        <v>790.774</v>
      </c>
      <c r="I931" s="158"/>
      <c r="L931" s="154"/>
      <c r="M931" s="159"/>
      <c r="T931" s="160"/>
      <c r="AT931" s="155" t="s">
        <v>278</v>
      </c>
      <c r="AU931" s="155" t="s">
        <v>87</v>
      </c>
      <c r="AV931" s="12" t="s">
        <v>87</v>
      </c>
      <c r="AW931" s="12" t="s">
        <v>38</v>
      </c>
      <c r="AX931" s="12" t="s">
        <v>77</v>
      </c>
      <c r="AY931" s="155" t="s">
        <v>137</v>
      </c>
    </row>
    <row r="932" spans="2:65" s="12" customFormat="1" ht="11.25">
      <c r="B932" s="154"/>
      <c r="D932" s="140" t="s">
        <v>278</v>
      </c>
      <c r="E932" s="155" t="s">
        <v>21</v>
      </c>
      <c r="F932" s="156" t="s">
        <v>1682</v>
      </c>
      <c r="H932" s="157">
        <v>32.192</v>
      </c>
      <c r="I932" s="158"/>
      <c r="L932" s="154"/>
      <c r="M932" s="159"/>
      <c r="T932" s="160"/>
      <c r="AT932" s="155" t="s">
        <v>278</v>
      </c>
      <c r="AU932" s="155" t="s">
        <v>87</v>
      </c>
      <c r="AV932" s="12" t="s">
        <v>87</v>
      </c>
      <c r="AW932" s="12" t="s">
        <v>38</v>
      </c>
      <c r="AX932" s="12" t="s">
        <v>77</v>
      </c>
      <c r="AY932" s="155" t="s">
        <v>137</v>
      </c>
    </row>
    <row r="933" spans="2:65" s="15" customFormat="1" ht="11.25">
      <c r="B933" s="185"/>
      <c r="D933" s="140" t="s">
        <v>278</v>
      </c>
      <c r="E933" s="186" t="s">
        <v>21</v>
      </c>
      <c r="F933" s="187" t="s">
        <v>851</v>
      </c>
      <c r="H933" s="188">
        <v>1543.056</v>
      </c>
      <c r="I933" s="189"/>
      <c r="L933" s="185"/>
      <c r="M933" s="190"/>
      <c r="T933" s="191"/>
      <c r="AT933" s="186" t="s">
        <v>278</v>
      </c>
      <c r="AU933" s="186" t="s">
        <v>87</v>
      </c>
      <c r="AV933" s="15" t="s">
        <v>149</v>
      </c>
      <c r="AW933" s="15" t="s">
        <v>38</v>
      </c>
      <c r="AX933" s="15" t="s">
        <v>77</v>
      </c>
      <c r="AY933" s="186" t="s">
        <v>137</v>
      </c>
    </row>
    <row r="934" spans="2:65" s="13" customFormat="1" ht="11.25">
      <c r="B934" s="161"/>
      <c r="D934" s="140" t="s">
        <v>278</v>
      </c>
      <c r="E934" s="162" t="s">
        <v>762</v>
      </c>
      <c r="F934" s="163" t="s">
        <v>280</v>
      </c>
      <c r="H934" s="164">
        <v>2890.43</v>
      </c>
      <c r="I934" s="165"/>
      <c r="L934" s="161"/>
      <c r="M934" s="166"/>
      <c r="T934" s="167"/>
      <c r="AT934" s="162" t="s">
        <v>278</v>
      </c>
      <c r="AU934" s="162" t="s">
        <v>87</v>
      </c>
      <c r="AV934" s="13" t="s">
        <v>143</v>
      </c>
      <c r="AW934" s="13" t="s">
        <v>38</v>
      </c>
      <c r="AX934" s="13" t="s">
        <v>85</v>
      </c>
      <c r="AY934" s="162" t="s">
        <v>137</v>
      </c>
    </row>
    <row r="935" spans="2:65" s="1" customFormat="1" ht="16.5" customHeight="1">
      <c r="B935" s="33"/>
      <c r="C935" s="145" t="s">
        <v>1683</v>
      </c>
      <c r="D935" s="145" t="s">
        <v>153</v>
      </c>
      <c r="E935" s="146" t="s">
        <v>1684</v>
      </c>
      <c r="F935" s="147" t="s">
        <v>1685</v>
      </c>
      <c r="G935" s="148" t="s">
        <v>763</v>
      </c>
      <c r="H935" s="149">
        <v>2995.1390000000001</v>
      </c>
      <c r="I935" s="150"/>
      <c r="J935" s="151">
        <f>ROUND(I935*H935,2)</f>
        <v>0</v>
      </c>
      <c r="K935" s="147" t="s">
        <v>809</v>
      </c>
      <c r="L935" s="33"/>
      <c r="M935" s="152" t="s">
        <v>21</v>
      </c>
      <c r="N935" s="153" t="s">
        <v>48</v>
      </c>
      <c r="P935" s="136">
        <f>O935*H935</f>
        <v>0</v>
      </c>
      <c r="Q935" s="136">
        <v>0</v>
      </c>
      <c r="R935" s="136">
        <f>Q935*H935</f>
        <v>0</v>
      </c>
      <c r="S935" s="136">
        <v>0</v>
      </c>
      <c r="T935" s="137">
        <f>S935*H935</f>
        <v>0</v>
      </c>
      <c r="AR935" s="138" t="s">
        <v>143</v>
      </c>
      <c r="AT935" s="138" t="s">
        <v>153</v>
      </c>
      <c r="AU935" s="138" t="s">
        <v>87</v>
      </c>
      <c r="AY935" s="18" t="s">
        <v>137</v>
      </c>
      <c r="BE935" s="139">
        <f>IF(N935="základní",J935,0)</f>
        <v>0</v>
      </c>
      <c r="BF935" s="139">
        <f>IF(N935="snížená",J935,0)</f>
        <v>0</v>
      </c>
      <c r="BG935" s="139">
        <f>IF(N935="zákl. přenesená",J935,0)</f>
        <v>0</v>
      </c>
      <c r="BH935" s="139">
        <f>IF(N935="sníž. přenesená",J935,0)</f>
        <v>0</v>
      </c>
      <c r="BI935" s="139">
        <f>IF(N935="nulová",J935,0)</f>
        <v>0</v>
      </c>
      <c r="BJ935" s="18" t="s">
        <v>85</v>
      </c>
      <c r="BK935" s="139">
        <f>ROUND(I935*H935,2)</f>
        <v>0</v>
      </c>
      <c r="BL935" s="18" t="s">
        <v>143</v>
      </c>
      <c r="BM935" s="138" t="s">
        <v>1686</v>
      </c>
    </row>
    <row r="936" spans="2:65" s="1" customFormat="1" ht="11.25">
      <c r="B936" s="33"/>
      <c r="D936" s="140" t="s">
        <v>144</v>
      </c>
      <c r="F936" s="141" t="s">
        <v>1687</v>
      </c>
      <c r="I936" s="142"/>
      <c r="L936" s="33"/>
      <c r="M936" s="143"/>
      <c r="T936" s="54"/>
      <c r="AT936" s="18" t="s">
        <v>144</v>
      </c>
      <c r="AU936" s="18" t="s">
        <v>87</v>
      </c>
    </row>
    <row r="937" spans="2:65" s="1" customFormat="1" ht="11.25">
      <c r="B937" s="33"/>
      <c r="D937" s="183" t="s">
        <v>812</v>
      </c>
      <c r="F937" s="184" t="s">
        <v>1688</v>
      </c>
      <c r="I937" s="142"/>
      <c r="L937" s="33"/>
      <c r="M937" s="143"/>
      <c r="T937" s="54"/>
      <c r="AT937" s="18" t="s">
        <v>812</v>
      </c>
      <c r="AU937" s="18" t="s">
        <v>87</v>
      </c>
    </row>
    <row r="938" spans="2:65" s="14" customFormat="1" ht="11.25">
      <c r="B938" s="170"/>
      <c r="D938" s="140" t="s">
        <v>278</v>
      </c>
      <c r="E938" s="171" t="s">
        <v>21</v>
      </c>
      <c r="F938" s="172" t="s">
        <v>903</v>
      </c>
      <c r="H938" s="171" t="s">
        <v>21</v>
      </c>
      <c r="I938" s="173"/>
      <c r="L938" s="170"/>
      <c r="M938" s="174"/>
      <c r="T938" s="175"/>
      <c r="AT938" s="171" t="s">
        <v>278</v>
      </c>
      <c r="AU938" s="171" t="s">
        <v>87</v>
      </c>
      <c r="AV938" s="14" t="s">
        <v>85</v>
      </c>
      <c r="AW938" s="14" t="s">
        <v>38</v>
      </c>
      <c r="AX938" s="14" t="s">
        <v>77</v>
      </c>
      <c r="AY938" s="171" t="s">
        <v>137</v>
      </c>
    </row>
    <row r="939" spans="2:65" s="12" customFormat="1" ht="11.25">
      <c r="B939" s="154"/>
      <c r="D939" s="140" t="s">
        <v>278</v>
      </c>
      <c r="E939" s="155" t="s">
        <v>21</v>
      </c>
      <c r="F939" s="156" t="s">
        <v>927</v>
      </c>
      <c r="H939" s="157">
        <v>1041.9829999999999</v>
      </c>
      <c r="I939" s="158"/>
      <c r="L939" s="154"/>
      <c r="M939" s="159"/>
      <c r="T939" s="160"/>
      <c r="AT939" s="155" t="s">
        <v>278</v>
      </c>
      <c r="AU939" s="155" t="s">
        <v>87</v>
      </c>
      <c r="AV939" s="12" t="s">
        <v>87</v>
      </c>
      <c r="AW939" s="12" t="s">
        <v>38</v>
      </c>
      <c r="AX939" s="12" t="s">
        <v>77</v>
      </c>
      <c r="AY939" s="155" t="s">
        <v>137</v>
      </c>
    </row>
    <row r="940" spans="2:65" s="12" customFormat="1" ht="11.25">
      <c r="B940" s="154"/>
      <c r="D940" s="140" t="s">
        <v>278</v>
      </c>
      <c r="E940" s="155" t="s">
        <v>21</v>
      </c>
      <c r="F940" s="156" t="s">
        <v>928</v>
      </c>
      <c r="H940" s="157">
        <v>70.704999999999998</v>
      </c>
      <c r="I940" s="158"/>
      <c r="L940" s="154"/>
      <c r="M940" s="159"/>
      <c r="T940" s="160"/>
      <c r="AT940" s="155" t="s">
        <v>278</v>
      </c>
      <c r="AU940" s="155" t="s">
        <v>87</v>
      </c>
      <c r="AV940" s="12" t="s">
        <v>87</v>
      </c>
      <c r="AW940" s="12" t="s">
        <v>38</v>
      </c>
      <c r="AX940" s="12" t="s">
        <v>77</v>
      </c>
      <c r="AY940" s="155" t="s">
        <v>137</v>
      </c>
    </row>
    <row r="941" spans="2:65" s="12" customFormat="1" ht="11.25">
      <c r="B941" s="154"/>
      <c r="D941" s="140" t="s">
        <v>278</v>
      </c>
      <c r="E941" s="155" t="s">
        <v>21</v>
      </c>
      <c r="F941" s="156" t="s">
        <v>929</v>
      </c>
      <c r="H941" s="157">
        <v>1170.3869999999999</v>
      </c>
      <c r="I941" s="158"/>
      <c r="L941" s="154"/>
      <c r="M941" s="159"/>
      <c r="T941" s="160"/>
      <c r="AT941" s="155" t="s">
        <v>278</v>
      </c>
      <c r="AU941" s="155" t="s">
        <v>87</v>
      </c>
      <c r="AV941" s="12" t="s">
        <v>87</v>
      </c>
      <c r="AW941" s="12" t="s">
        <v>38</v>
      </c>
      <c r="AX941" s="12" t="s">
        <v>77</v>
      </c>
      <c r="AY941" s="155" t="s">
        <v>137</v>
      </c>
    </row>
    <row r="942" spans="2:65" s="12" customFormat="1" ht="11.25">
      <c r="B942" s="154"/>
      <c r="D942" s="140" t="s">
        <v>278</v>
      </c>
      <c r="E942" s="155" t="s">
        <v>21</v>
      </c>
      <c r="F942" s="156" t="s">
        <v>930</v>
      </c>
      <c r="H942" s="157">
        <v>1114.654</v>
      </c>
      <c r="I942" s="158"/>
      <c r="L942" s="154"/>
      <c r="M942" s="159"/>
      <c r="T942" s="160"/>
      <c r="AT942" s="155" t="s">
        <v>278</v>
      </c>
      <c r="AU942" s="155" t="s">
        <v>87</v>
      </c>
      <c r="AV942" s="12" t="s">
        <v>87</v>
      </c>
      <c r="AW942" s="12" t="s">
        <v>38</v>
      </c>
      <c r="AX942" s="12" t="s">
        <v>77</v>
      </c>
      <c r="AY942" s="155" t="s">
        <v>137</v>
      </c>
    </row>
    <row r="943" spans="2:65" s="12" customFormat="1" ht="11.25">
      <c r="B943" s="154"/>
      <c r="D943" s="140" t="s">
        <v>278</v>
      </c>
      <c r="E943" s="155" t="s">
        <v>21</v>
      </c>
      <c r="F943" s="156" t="s">
        <v>1689</v>
      </c>
      <c r="H943" s="157">
        <v>-402.59</v>
      </c>
      <c r="I943" s="158"/>
      <c r="L943" s="154"/>
      <c r="M943" s="159"/>
      <c r="T943" s="160"/>
      <c r="AT943" s="155" t="s">
        <v>278</v>
      </c>
      <c r="AU943" s="155" t="s">
        <v>87</v>
      </c>
      <c r="AV943" s="12" t="s">
        <v>87</v>
      </c>
      <c r="AW943" s="12" t="s">
        <v>38</v>
      </c>
      <c r="AX943" s="12" t="s">
        <v>77</v>
      </c>
      <c r="AY943" s="155" t="s">
        <v>137</v>
      </c>
    </row>
    <row r="944" spans="2:65" s="13" customFormat="1" ht="11.25">
      <c r="B944" s="161"/>
      <c r="D944" s="140" t="s">
        <v>278</v>
      </c>
      <c r="E944" s="162" t="s">
        <v>796</v>
      </c>
      <c r="F944" s="163" t="s">
        <v>280</v>
      </c>
      <c r="H944" s="164">
        <v>2995.1390000000001</v>
      </c>
      <c r="I944" s="165"/>
      <c r="L944" s="161"/>
      <c r="M944" s="166"/>
      <c r="T944" s="167"/>
      <c r="AT944" s="162" t="s">
        <v>278</v>
      </c>
      <c r="AU944" s="162" t="s">
        <v>87</v>
      </c>
      <c r="AV944" s="13" t="s">
        <v>143</v>
      </c>
      <c r="AW944" s="13" t="s">
        <v>38</v>
      </c>
      <c r="AX944" s="13" t="s">
        <v>85</v>
      </c>
      <c r="AY944" s="162" t="s">
        <v>137</v>
      </c>
    </row>
    <row r="945" spans="2:65" s="1" customFormat="1" ht="16.5" customHeight="1">
      <c r="B945" s="33"/>
      <c r="C945" s="145" t="s">
        <v>411</v>
      </c>
      <c r="D945" s="145" t="s">
        <v>153</v>
      </c>
      <c r="E945" s="146" t="s">
        <v>1690</v>
      </c>
      <c r="F945" s="147" t="s">
        <v>1691</v>
      </c>
      <c r="G945" s="148" t="s">
        <v>763</v>
      </c>
      <c r="H945" s="149">
        <v>163.762</v>
      </c>
      <c r="I945" s="150"/>
      <c r="J945" s="151">
        <f>ROUND(I945*H945,2)</f>
        <v>0</v>
      </c>
      <c r="K945" s="147" t="s">
        <v>21</v>
      </c>
      <c r="L945" s="33"/>
      <c r="M945" s="152" t="s">
        <v>21</v>
      </c>
      <c r="N945" s="153" t="s">
        <v>48</v>
      </c>
      <c r="P945" s="136">
        <f>O945*H945</f>
        <v>0</v>
      </c>
      <c r="Q945" s="136">
        <v>0</v>
      </c>
      <c r="R945" s="136">
        <f>Q945*H945</f>
        <v>0</v>
      </c>
      <c r="S945" s="136">
        <v>0</v>
      </c>
      <c r="T945" s="137">
        <f>S945*H945</f>
        <v>0</v>
      </c>
      <c r="AR945" s="138" t="s">
        <v>143</v>
      </c>
      <c r="AT945" s="138" t="s">
        <v>153</v>
      </c>
      <c r="AU945" s="138" t="s">
        <v>87</v>
      </c>
      <c r="AY945" s="18" t="s">
        <v>137</v>
      </c>
      <c r="BE945" s="139">
        <f>IF(N945="základní",J945,0)</f>
        <v>0</v>
      </c>
      <c r="BF945" s="139">
        <f>IF(N945="snížená",J945,0)</f>
        <v>0</v>
      </c>
      <c r="BG945" s="139">
        <f>IF(N945="zákl. přenesená",J945,0)</f>
        <v>0</v>
      </c>
      <c r="BH945" s="139">
        <f>IF(N945="sníž. přenesená",J945,0)</f>
        <v>0</v>
      </c>
      <c r="BI945" s="139">
        <f>IF(N945="nulová",J945,0)</f>
        <v>0</v>
      </c>
      <c r="BJ945" s="18" t="s">
        <v>85</v>
      </c>
      <c r="BK945" s="139">
        <f>ROUND(I945*H945,2)</f>
        <v>0</v>
      </c>
      <c r="BL945" s="18" t="s">
        <v>143</v>
      </c>
      <c r="BM945" s="138" t="s">
        <v>1692</v>
      </c>
    </row>
    <row r="946" spans="2:65" s="1" customFormat="1" ht="11.25">
      <c r="B946" s="33"/>
      <c r="D946" s="140" t="s">
        <v>144</v>
      </c>
      <c r="F946" s="141" t="s">
        <v>1693</v>
      </c>
      <c r="I946" s="142"/>
      <c r="L946" s="33"/>
      <c r="M946" s="143"/>
      <c r="T946" s="54"/>
      <c r="AT946" s="18" t="s">
        <v>144</v>
      </c>
      <c r="AU946" s="18" t="s">
        <v>87</v>
      </c>
    </row>
    <row r="947" spans="2:65" s="1" customFormat="1" ht="39">
      <c r="B947" s="33"/>
      <c r="D947" s="140" t="s">
        <v>145</v>
      </c>
      <c r="F947" s="144" t="s">
        <v>1694</v>
      </c>
      <c r="I947" s="142"/>
      <c r="L947" s="33"/>
      <c r="M947" s="143"/>
      <c r="T947" s="54"/>
      <c r="AT947" s="18" t="s">
        <v>145</v>
      </c>
      <c r="AU947" s="18" t="s">
        <v>87</v>
      </c>
    </row>
    <row r="948" spans="2:65" s="14" customFormat="1" ht="11.25">
      <c r="B948" s="170"/>
      <c r="D948" s="140" t="s">
        <v>278</v>
      </c>
      <c r="E948" s="171" t="s">
        <v>21</v>
      </c>
      <c r="F948" s="172" t="s">
        <v>1695</v>
      </c>
      <c r="H948" s="171" t="s">
        <v>21</v>
      </c>
      <c r="I948" s="173"/>
      <c r="L948" s="170"/>
      <c r="M948" s="174"/>
      <c r="T948" s="175"/>
      <c r="AT948" s="171" t="s">
        <v>278</v>
      </c>
      <c r="AU948" s="171" t="s">
        <v>87</v>
      </c>
      <c r="AV948" s="14" t="s">
        <v>85</v>
      </c>
      <c r="AW948" s="14" t="s">
        <v>38</v>
      </c>
      <c r="AX948" s="14" t="s">
        <v>77</v>
      </c>
      <c r="AY948" s="171" t="s">
        <v>137</v>
      </c>
    </row>
    <row r="949" spans="2:65" s="12" customFormat="1" ht="11.25">
      <c r="B949" s="154"/>
      <c r="D949" s="140" t="s">
        <v>278</v>
      </c>
      <c r="E949" s="155" t="s">
        <v>21</v>
      </c>
      <c r="F949" s="156" t="s">
        <v>1696</v>
      </c>
      <c r="H949" s="157">
        <v>41.125999999999998</v>
      </c>
      <c r="I949" s="158"/>
      <c r="L949" s="154"/>
      <c r="M949" s="159"/>
      <c r="T949" s="160"/>
      <c r="AT949" s="155" t="s">
        <v>278</v>
      </c>
      <c r="AU949" s="155" t="s">
        <v>87</v>
      </c>
      <c r="AV949" s="12" t="s">
        <v>87</v>
      </c>
      <c r="AW949" s="12" t="s">
        <v>38</v>
      </c>
      <c r="AX949" s="12" t="s">
        <v>77</v>
      </c>
      <c r="AY949" s="155" t="s">
        <v>137</v>
      </c>
    </row>
    <row r="950" spans="2:65" s="12" customFormat="1" ht="11.25">
      <c r="B950" s="154"/>
      <c r="D950" s="140" t="s">
        <v>278</v>
      </c>
      <c r="E950" s="155" t="s">
        <v>21</v>
      </c>
      <c r="F950" s="156" t="s">
        <v>1697</v>
      </c>
      <c r="H950" s="157">
        <v>40.755000000000003</v>
      </c>
      <c r="I950" s="158"/>
      <c r="L950" s="154"/>
      <c r="M950" s="159"/>
      <c r="T950" s="160"/>
      <c r="AT950" s="155" t="s">
        <v>278</v>
      </c>
      <c r="AU950" s="155" t="s">
        <v>87</v>
      </c>
      <c r="AV950" s="12" t="s">
        <v>87</v>
      </c>
      <c r="AW950" s="12" t="s">
        <v>38</v>
      </c>
      <c r="AX950" s="12" t="s">
        <v>77</v>
      </c>
      <c r="AY950" s="155" t="s">
        <v>137</v>
      </c>
    </row>
    <row r="951" spans="2:65" s="14" customFormat="1" ht="11.25">
      <c r="B951" s="170"/>
      <c r="D951" s="140" t="s">
        <v>278</v>
      </c>
      <c r="E951" s="171" t="s">
        <v>21</v>
      </c>
      <c r="F951" s="172" t="s">
        <v>1698</v>
      </c>
      <c r="H951" s="171" t="s">
        <v>21</v>
      </c>
      <c r="I951" s="173"/>
      <c r="L951" s="170"/>
      <c r="M951" s="174"/>
      <c r="T951" s="175"/>
      <c r="AT951" s="171" t="s">
        <v>278</v>
      </c>
      <c r="AU951" s="171" t="s">
        <v>87</v>
      </c>
      <c r="AV951" s="14" t="s">
        <v>85</v>
      </c>
      <c r="AW951" s="14" t="s">
        <v>38</v>
      </c>
      <c r="AX951" s="14" t="s">
        <v>77</v>
      </c>
      <c r="AY951" s="171" t="s">
        <v>137</v>
      </c>
    </row>
    <row r="952" spans="2:65" s="12" customFormat="1" ht="11.25">
      <c r="B952" s="154"/>
      <c r="D952" s="140" t="s">
        <v>278</v>
      </c>
      <c r="E952" s="155" t="s">
        <v>21</v>
      </c>
      <c r="F952" s="156" t="s">
        <v>1696</v>
      </c>
      <c r="H952" s="157">
        <v>41.125999999999998</v>
      </c>
      <c r="I952" s="158"/>
      <c r="L952" s="154"/>
      <c r="M952" s="159"/>
      <c r="T952" s="160"/>
      <c r="AT952" s="155" t="s">
        <v>278</v>
      </c>
      <c r="AU952" s="155" t="s">
        <v>87</v>
      </c>
      <c r="AV952" s="12" t="s">
        <v>87</v>
      </c>
      <c r="AW952" s="12" t="s">
        <v>38</v>
      </c>
      <c r="AX952" s="12" t="s">
        <v>77</v>
      </c>
      <c r="AY952" s="155" t="s">
        <v>137</v>
      </c>
    </row>
    <row r="953" spans="2:65" s="12" customFormat="1" ht="11.25">
      <c r="B953" s="154"/>
      <c r="D953" s="140" t="s">
        <v>278</v>
      </c>
      <c r="E953" s="155" t="s">
        <v>21</v>
      </c>
      <c r="F953" s="156" t="s">
        <v>1697</v>
      </c>
      <c r="H953" s="157">
        <v>40.755000000000003</v>
      </c>
      <c r="I953" s="158"/>
      <c r="L953" s="154"/>
      <c r="M953" s="159"/>
      <c r="T953" s="160"/>
      <c r="AT953" s="155" t="s">
        <v>278</v>
      </c>
      <c r="AU953" s="155" t="s">
        <v>87</v>
      </c>
      <c r="AV953" s="12" t="s">
        <v>87</v>
      </c>
      <c r="AW953" s="12" t="s">
        <v>38</v>
      </c>
      <c r="AX953" s="12" t="s">
        <v>77</v>
      </c>
      <c r="AY953" s="155" t="s">
        <v>137</v>
      </c>
    </row>
    <row r="954" spans="2:65" s="13" customFormat="1" ht="11.25">
      <c r="B954" s="161"/>
      <c r="D954" s="140" t="s">
        <v>278</v>
      </c>
      <c r="E954" s="162" t="s">
        <v>21</v>
      </c>
      <c r="F954" s="163" t="s">
        <v>280</v>
      </c>
      <c r="H954" s="164">
        <v>163.762</v>
      </c>
      <c r="I954" s="165"/>
      <c r="L954" s="161"/>
      <c r="M954" s="166"/>
      <c r="T954" s="167"/>
      <c r="AT954" s="162" t="s">
        <v>278</v>
      </c>
      <c r="AU954" s="162" t="s">
        <v>87</v>
      </c>
      <c r="AV954" s="13" t="s">
        <v>143</v>
      </c>
      <c r="AW954" s="13" t="s">
        <v>38</v>
      </c>
      <c r="AX954" s="13" t="s">
        <v>85</v>
      </c>
      <c r="AY954" s="162" t="s">
        <v>137</v>
      </c>
    </row>
    <row r="955" spans="2:65" s="1" customFormat="1" ht="16.5" customHeight="1">
      <c r="B955" s="33"/>
      <c r="C955" s="145" t="s">
        <v>1699</v>
      </c>
      <c r="D955" s="145" t="s">
        <v>153</v>
      </c>
      <c r="E955" s="146" t="s">
        <v>1700</v>
      </c>
      <c r="F955" s="147" t="s">
        <v>1701</v>
      </c>
      <c r="G955" s="148" t="s">
        <v>763</v>
      </c>
      <c r="H955" s="149">
        <v>81.881</v>
      </c>
      <c r="I955" s="150"/>
      <c r="J955" s="151">
        <f>ROUND(I955*H955,2)</f>
        <v>0</v>
      </c>
      <c r="K955" s="147" t="s">
        <v>21</v>
      </c>
      <c r="L955" s="33"/>
      <c r="M955" s="152" t="s">
        <v>21</v>
      </c>
      <c r="N955" s="153" t="s">
        <v>48</v>
      </c>
      <c r="P955" s="136">
        <f>O955*H955</f>
        <v>0</v>
      </c>
      <c r="Q955" s="136">
        <v>0</v>
      </c>
      <c r="R955" s="136">
        <f>Q955*H955</f>
        <v>0</v>
      </c>
      <c r="S955" s="136">
        <v>0</v>
      </c>
      <c r="T955" s="137">
        <f>S955*H955</f>
        <v>0</v>
      </c>
      <c r="AR955" s="138" t="s">
        <v>143</v>
      </c>
      <c r="AT955" s="138" t="s">
        <v>153</v>
      </c>
      <c r="AU955" s="138" t="s">
        <v>87</v>
      </c>
      <c r="AY955" s="18" t="s">
        <v>137</v>
      </c>
      <c r="BE955" s="139">
        <f>IF(N955="základní",J955,0)</f>
        <v>0</v>
      </c>
      <c r="BF955" s="139">
        <f>IF(N955="snížená",J955,0)</f>
        <v>0</v>
      </c>
      <c r="BG955" s="139">
        <f>IF(N955="zákl. přenesená",J955,0)</f>
        <v>0</v>
      </c>
      <c r="BH955" s="139">
        <f>IF(N955="sníž. přenesená",J955,0)</f>
        <v>0</v>
      </c>
      <c r="BI955" s="139">
        <f>IF(N955="nulová",J955,0)</f>
        <v>0</v>
      </c>
      <c r="BJ955" s="18" t="s">
        <v>85</v>
      </c>
      <c r="BK955" s="139">
        <f>ROUND(I955*H955,2)</f>
        <v>0</v>
      </c>
      <c r="BL955" s="18" t="s">
        <v>143</v>
      </c>
      <c r="BM955" s="138" t="s">
        <v>1702</v>
      </c>
    </row>
    <row r="956" spans="2:65" s="1" customFormat="1" ht="19.5">
      <c r="B956" s="33"/>
      <c r="D956" s="140" t="s">
        <v>144</v>
      </c>
      <c r="F956" s="141" t="s">
        <v>1703</v>
      </c>
      <c r="I956" s="142"/>
      <c r="L956" s="33"/>
      <c r="M956" s="143"/>
      <c r="T956" s="54"/>
      <c r="AT956" s="18" t="s">
        <v>144</v>
      </c>
      <c r="AU956" s="18" t="s">
        <v>87</v>
      </c>
    </row>
    <row r="957" spans="2:65" s="1" customFormat="1" ht="39">
      <c r="B957" s="33"/>
      <c r="D957" s="140" t="s">
        <v>145</v>
      </c>
      <c r="F957" s="144" t="s">
        <v>1704</v>
      </c>
      <c r="I957" s="142"/>
      <c r="L957" s="33"/>
      <c r="M957" s="143"/>
      <c r="T957" s="54"/>
      <c r="AT957" s="18" t="s">
        <v>145</v>
      </c>
      <c r="AU957" s="18" t="s">
        <v>87</v>
      </c>
    </row>
    <row r="958" spans="2:65" s="14" customFormat="1" ht="11.25">
      <c r="B958" s="170"/>
      <c r="D958" s="140" t="s">
        <v>278</v>
      </c>
      <c r="E958" s="171" t="s">
        <v>21</v>
      </c>
      <c r="F958" s="172" t="s">
        <v>1698</v>
      </c>
      <c r="H958" s="171" t="s">
        <v>21</v>
      </c>
      <c r="I958" s="173"/>
      <c r="L958" s="170"/>
      <c r="M958" s="174"/>
      <c r="T958" s="175"/>
      <c r="AT958" s="171" t="s">
        <v>278</v>
      </c>
      <c r="AU958" s="171" t="s">
        <v>87</v>
      </c>
      <c r="AV958" s="14" t="s">
        <v>85</v>
      </c>
      <c r="AW958" s="14" t="s">
        <v>38</v>
      </c>
      <c r="AX958" s="14" t="s">
        <v>77</v>
      </c>
      <c r="AY958" s="171" t="s">
        <v>137</v>
      </c>
    </row>
    <row r="959" spans="2:65" s="12" customFormat="1" ht="11.25">
      <c r="B959" s="154"/>
      <c r="D959" s="140" t="s">
        <v>278</v>
      </c>
      <c r="E959" s="155" t="s">
        <v>21</v>
      </c>
      <c r="F959" s="156" t="s">
        <v>1705</v>
      </c>
      <c r="H959" s="157">
        <v>41.125999999999998</v>
      </c>
      <c r="I959" s="158"/>
      <c r="L959" s="154"/>
      <c r="M959" s="159"/>
      <c r="T959" s="160"/>
      <c r="AT959" s="155" t="s">
        <v>278</v>
      </c>
      <c r="AU959" s="155" t="s">
        <v>87</v>
      </c>
      <c r="AV959" s="12" t="s">
        <v>87</v>
      </c>
      <c r="AW959" s="12" t="s">
        <v>38</v>
      </c>
      <c r="AX959" s="12" t="s">
        <v>77</v>
      </c>
      <c r="AY959" s="155" t="s">
        <v>137</v>
      </c>
    </row>
    <row r="960" spans="2:65" s="12" customFormat="1" ht="11.25">
      <c r="B960" s="154"/>
      <c r="D960" s="140" t="s">
        <v>278</v>
      </c>
      <c r="E960" s="155" t="s">
        <v>21</v>
      </c>
      <c r="F960" s="156" t="s">
        <v>1706</v>
      </c>
      <c r="H960" s="157">
        <v>40.755000000000003</v>
      </c>
      <c r="I960" s="158"/>
      <c r="L960" s="154"/>
      <c r="M960" s="159"/>
      <c r="T960" s="160"/>
      <c r="AT960" s="155" t="s">
        <v>278</v>
      </c>
      <c r="AU960" s="155" t="s">
        <v>87</v>
      </c>
      <c r="AV960" s="12" t="s">
        <v>87</v>
      </c>
      <c r="AW960" s="12" t="s">
        <v>38</v>
      </c>
      <c r="AX960" s="12" t="s">
        <v>77</v>
      </c>
      <c r="AY960" s="155" t="s">
        <v>137</v>
      </c>
    </row>
    <row r="961" spans="2:65" s="13" customFormat="1" ht="11.25">
      <c r="B961" s="161"/>
      <c r="D961" s="140" t="s">
        <v>278</v>
      </c>
      <c r="E961" s="162" t="s">
        <v>21</v>
      </c>
      <c r="F961" s="163" t="s">
        <v>280</v>
      </c>
      <c r="H961" s="164">
        <v>81.881</v>
      </c>
      <c r="I961" s="165"/>
      <c r="L961" s="161"/>
      <c r="M961" s="166"/>
      <c r="T961" s="167"/>
      <c r="AT961" s="162" t="s">
        <v>278</v>
      </c>
      <c r="AU961" s="162" t="s">
        <v>87</v>
      </c>
      <c r="AV961" s="13" t="s">
        <v>143</v>
      </c>
      <c r="AW961" s="13" t="s">
        <v>38</v>
      </c>
      <c r="AX961" s="13" t="s">
        <v>85</v>
      </c>
      <c r="AY961" s="162" t="s">
        <v>137</v>
      </c>
    </row>
    <row r="962" spans="2:65" s="1" customFormat="1" ht="16.5" customHeight="1">
      <c r="B962" s="33"/>
      <c r="C962" s="145" t="s">
        <v>415</v>
      </c>
      <c r="D962" s="145" t="s">
        <v>153</v>
      </c>
      <c r="E962" s="146" t="s">
        <v>1707</v>
      </c>
      <c r="F962" s="147" t="s">
        <v>1708</v>
      </c>
      <c r="G962" s="148" t="s">
        <v>763</v>
      </c>
      <c r="H962" s="149">
        <v>441.74</v>
      </c>
      <c r="I962" s="150"/>
      <c r="J962" s="151">
        <f>ROUND(I962*H962,2)</f>
        <v>0</v>
      </c>
      <c r="K962" s="147" t="s">
        <v>21</v>
      </c>
      <c r="L962" s="33"/>
      <c r="M962" s="152" t="s">
        <v>21</v>
      </c>
      <c r="N962" s="153" t="s">
        <v>48</v>
      </c>
      <c r="P962" s="136">
        <f>O962*H962</f>
        <v>0</v>
      </c>
      <c r="Q962" s="136">
        <v>0</v>
      </c>
      <c r="R962" s="136">
        <f>Q962*H962</f>
        <v>0</v>
      </c>
      <c r="S962" s="136">
        <v>0</v>
      </c>
      <c r="T962" s="137">
        <f>S962*H962</f>
        <v>0</v>
      </c>
      <c r="AR962" s="138" t="s">
        <v>143</v>
      </c>
      <c r="AT962" s="138" t="s">
        <v>153</v>
      </c>
      <c r="AU962" s="138" t="s">
        <v>87</v>
      </c>
      <c r="AY962" s="18" t="s">
        <v>137</v>
      </c>
      <c r="BE962" s="139">
        <f>IF(N962="základní",J962,0)</f>
        <v>0</v>
      </c>
      <c r="BF962" s="139">
        <f>IF(N962="snížená",J962,0)</f>
        <v>0</v>
      </c>
      <c r="BG962" s="139">
        <f>IF(N962="zákl. přenesená",J962,0)</f>
        <v>0</v>
      </c>
      <c r="BH962" s="139">
        <f>IF(N962="sníž. přenesená",J962,0)</f>
        <v>0</v>
      </c>
      <c r="BI962" s="139">
        <f>IF(N962="nulová",J962,0)</f>
        <v>0</v>
      </c>
      <c r="BJ962" s="18" t="s">
        <v>85</v>
      </c>
      <c r="BK962" s="139">
        <f>ROUND(I962*H962,2)</f>
        <v>0</v>
      </c>
      <c r="BL962" s="18" t="s">
        <v>143</v>
      </c>
      <c r="BM962" s="138" t="s">
        <v>1709</v>
      </c>
    </row>
    <row r="963" spans="2:65" s="1" customFormat="1" ht="48.75">
      <c r="B963" s="33"/>
      <c r="D963" s="140" t="s">
        <v>144</v>
      </c>
      <c r="F963" s="141" t="s">
        <v>1710</v>
      </c>
      <c r="I963" s="142"/>
      <c r="L963" s="33"/>
      <c r="M963" s="143"/>
      <c r="T963" s="54"/>
      <c r="AT963" s="18" t="s">
        <v>144</v>
      </c>
      <c r="AU963" s="18" t="s">
        <v>87</v>
      </c>
    </row>
    <row r="964" spans="2:65" s="14" customFormat="1" ht="11.25">
      <c r="B964" s="170"/>
      <c r="D964" s="140" t="s">
        <v>278</v>
      </c>
      <c r="E964" s="171" t="s">
        <v>21</v>
      </c>
      <c r="F964" s="172" t="s">
        <v>1711</v>
      </c>
      <c r="H964" s="171" t="s">
        <v>21</v>
      </c>
      <c r="I964" s="173"/>
      <c r="L964" s="170"/>
      <c r="M964" s="174"/>
      <c r="T964" s="175"/>
      <c r="AT964" s="171" t="s">
        <v>278</v>
      </c>
      <c r="AU964" s="171" t="s">
        <v>87</v>
      </c>
      <c r="AV964" s="14" t="s">
        <v>85</v>
      </c>
      <c r="AW964" s="14" t="s">
        <v>38</v>
      </c>
      <c r="AX964" s="14" t="s">
        <v>77</v>
      </c>
      <c r="AY964" s="171" t="s">
        <v>137</v>
      </c>
    </row>
    <row r="965" spans="2:65" s="12" customFormat="1" ht="11.25">
      <c r="B965" s="154"/>
      <c r="D965" s="140" t="s">
        <v>278</v>
      </c>
      <c r="E965" s="155" t="s">
        <v>21</v>
      </c>
      <c r="F965" s="156" t="s">
        <v>1712</v>
      </c>
      <c r="H965" s="157">
        <v>12.282</v>
      </c>
      <c r="I965" s="158"/>
      <c r="L965" s="154"/>
      <c r="M965" s="159"/>
      <c r="T965" s="160"/>
      <c r="AT965" s="155" t="s">
        <v>278</v>
      </c>
      <c r="AU965" s="155" t="s">
        <v>87</v>
      </c>
      <c r="AV965" s="12" t="s">
        <v>87</v>
      </c>
      <c r="AW965" s="12" t="s">
        <v>38</v>
      </c>
      <c r="AX965" s="12" t="s">
        <v>77</v>
      </c>
      <c r="AY965" s="155" t="s">
        <v>137</v>
      </c>
    </row>
    <row r="966" spans="2:65" s="12" customFormat="1" ht="11.25">
      <c r="B966" s="154"/>
      <c r="D966" s="140" t="s">
        <v>278</v>
      </c>
      <c r="E966" s="155" t="s">
        <v>21</v>
      </c>
      <c r="F966" s="156" t="s">
        <v>1713</v>
      </c>
      <c r="H966" s="157">
        <v>410.45400000000001</v>
      </c>
      <c r="I966" s="158"/>
      <c r="L966" s="154"/>
      <c r="M966" s="159"/>
      <c r="T966" s="160"/>
      <c r="AT966" s="155" t="s">
        <v>278</v>
      </c>
      <c r="AU966" s="155" t="s">
        <v>87</v>
      </c>
      <c r="AV966" s="12" t="s">
        <v>87</v>
      </c>
      <c r="AW966" s="12" t="s">
        <v>38</v>
      </c>
      <c r="AX966" s="12" t="s">
        <v>77</v>
      </c>
      <c r="AY966" s="155" t="s">
        <v>137</v>
      </c>
    </row>
    <row r="967" spans="2:65" s="12" customFormat="1" ht="11.25">
      <c r="B967" s="154"/>
      <c r="D967" s="140" t="s">
        <v>278</v>
      </c>
      <c r="E967" s="155" t="s">
        <v>21</v>
      </c>
      <c r="F967" s="156" t="s">
        <v>1714</v>
      </c>
      <c r="H967" s="157">
        <v>19.004000000000001</v>
      </c>
      <c r="I967" s="158"/>
      <c r="L967" s="154"/>
      <c r="M967" s="159"/>
      <c r="T967" s="160"/>
      <c r="AT967" s="155" t="s">
        <v>278</v>
      </c>
      <c r="AU967" s="155" t="s">
        <v>87</v>
      </c>
      <c r="AV967" s="12" t="s">
        <v>87</v>
      </c>
      <c r="AW967" s="12" t="s">
        <v>38</v>
      </c>
      <c r="AX967" s="12" t="s">
        <v>77</v>
      </c>
      <c r="AY967" s="155" t="s">
        <v>137</v>
      </c>
    </row>
    <row r="968" spans="2:65" s="13" customFormat="1" ht="11.25">
      <c r="B968" s="161"/>
      <c r="D968" s="140" t="s">
        <v>278</v>
      </c>
      <c r="E968" s="162" t="s">
        <v>21</v>
      </c>
      <c r="F968" s="163" t="s">
        <v>280</v>
      </c>
      <c r="H968" s="164">
        <v>441.74</v>
      </c>
      <c r="I968" s="165"/>
      <c r="L968" s="161"/>
      <c r="M968" s="166"/>
      <c r="T968" s="167"/>
      <c r="AT968" s="162" t="s">
        <v>278</v>
      </c>
      <c r="AU968" s="162" t="s">
        <v>87</v>
      </c>
      <c r="AV968" s="13" t="s">
        <v>143</v>
      </c>
      <c r="AW968" s="13" t="s">
        <v>38</v>
      </c>
      <c r="AX968" s="13" t="s">
        <v>85</v>
      </c>
      <c r="AY968" s="162" t="s">
        <v>137</v>
      </c>
    </row>
    <row r="969" spans="2:65" s="11" customFormat="1" ht="22.9" customHeight="1">
      <c r="B969" s="116"/>
      <c r="D969" s="117" t="s">
        <v>76</v>
      </c>
      <c r="E969" s="168" t="s">
        <v>1715</v>
      </c>
      <c r="F969" s="168" t="s">
        <v>1716</v>
      </c>
      <c r="I969" s="119"/>
      <c r="J969" s="169">
        <f>BK969</f>
        <v>0</v>
      </c>
      <c r="L969" s="116"/>
      <c r="M969" s="121"/>
      <c r="P969" s="122">
        <f>SUM(P970:P985)</f>
        <v>0</v>
      </c>
      <c r="R969" s="122">
        <f>SUM(R970:R985)</f>
        <v>0</v>
      </c>
      <c r="T969" s="123">
        <f>SUM(T970:T985)</f>
        <v>0</v>
      </c>
      <c r="AR969" s="117" t="s">
        <v>85</v>
      </c>
      <c r="AT969" s="124" t="s">
        <v>76</v>
      </c>
      <c r="AU969" s="124" t="s">
        <v>85</v>
      </c>
      <c r="AY969" s="117" t="s">
        <v>137</v>
      </c>
      <c r="BK969" s="125">
        <f>SUM(BK970:BK985)</f>
        <v>0</v>
      </c>
    </row>
    <row r="970" spans="2:65" s="1" customFormat="1" ht="16.5" customHeight="1">
      <c r="B970" s="33"/>
      <c r="C970" s="145" t="s">
        <v>1717</v>
      </c>
      <c r="D970" s="145" t="s">
        <v>153</v>
      </c>
      <c r="E970" s="146" t="s">
        <v>1718</v>
      </c>
      <c r="F970" s="147" t="s">
        <v>1719</v>
      </c>
      <c r="G970" s="148" t="s">
        <v>763</v>
      </c>
      <c r="H970" s="149">
        <v>2053.8989999999999</v>
      </c>
      <c r="I970" s="150"/>
      <c r="J970" s="151">
        <f>ROUND(I970*H970,2)</f>
        <v>0</v>
      </c>
      <c r="K970" s="147" t="s">
        <v>809</v>
      </c>
      <c r="L970" s="33"/>
      <c r="M970" s="152" t="s">
        <v>21</v>
      </c>
      <c r="N970" s="153" t="s">
        <v>48</v>
      </c>
      <c r="P970" s="136">
        <f>O970*H970</f>
        <v>0</v>
      </c>
      <c r="Q970" s="136">
        <v>0</v>
      </c>
      <c r="R970" s="136">
        <f>Q970*H970</f>
        <v>0</v>
      </c>
      <c r="S970" s="136">
        <v>0</v>
      </c>
      <c r="T970" s="137">
        <f>S970*H970</f>
        <v>0</v>
      </c>
      <c r="AR970" s="138" t="s">
        <v>143</v>
      </c>
      <c r="AT970" s="138" t="s">
        <v>153</v>
      </c>
      <c r="AU970" s="138" t="s">
        <v>87</v>
      </c>
      <c r="AY970" s="18" t="s">
        <v>137</v>
      </c>
      <c r="BE970" s="139">
        <f>IF(N970="základní",J970,0)</f>
        <v>0</v>
      </c>
      <c r="BF970" s="139">
        <f>IF(N970="snížená",J970,0)</f>
        <v>0</v>
      </c>
      <c r="BG970" s="139">
        <f>IF(N970="zákl. přenesená",J970,0)</f>
        <v>0</v>
      </c>
      <c r="BH970" s="139">
        <f>IF(N970="sníž. přenesená",J970,0)</f>
        <v>0</v>
      </c>
      <c r="BI970" s="139">
        <f>IF(N970="nulová",J970,0)</f>
        <v>0</v>
      </c>
      <c r="BJ970" s="18" t="s">
        <v>85</v>
      </c>
      <c r="BK970" s="139">
        <f>ROUND(I970*H970,2)</f>
        <v>0</v>
      </c>
      <c r="BL970" s="18" t="s">
        <v>143</v>
      </c>
      <c r="BM970" s="138" t="s">
        <v>1720</v>
      </c>
    </row>
    <row r="971" spans="2:65" s="1" customFormat="1" ht="11.25">
      <c r="B971" s="33"/>
      <c r="D971" s="140" t="s">
        <v>144</v>
      </c>
      <c r="F971" s="141" t="s">
        <v>1721</v>
      </c>
      <c r="I971" s="142"/>
      <c r="L971" s="33"/>
      <c r="M971" s="143"/>
      <c r="T971" s="54"/>
      <c r="AT971" s="18" t="s">
        <v>144</v>
      </c>
      <c r="AU971" s="18" t="s">
        <v>87</v>
      </c>
    </row>
    <row r="972" spans="2:65" s="1" customFormat="1" ht="11.25">
      <c r="B972" s="33"/>
      <c r="D972" s="183" t="s">
        <v>812</v>
      </c>
      <c r="F972" s="184" t="s">
        <v>1722</v>
      </c>
      <c r="I972" s="142"/>
      <c r="L972" s="33"/>
      <c r="M972" s="143"/>
      <c r="T972" s="54"/>
      <c r="AT972" s="18" t="s">
        <v>812</v>
      </c>
      <c r="AU972" s="18" t="s">
        <v>87</v>
      </c>
    </row>
    <row r="973" spans="2:65" s="1" customFormat="1" ht="29.25">
      <c r="B973" s="33"/>
      <c r="D973" s="140" t="s">
        <v>145</v>
      </c>
      <c r="F973" s="144" t="s">
        <v>1723</v>
      </c>
      <c r="I973" s="142"/>
      <c r="L973" s="33"/>
      <c r="M973" s="143"/>
      <c r="T973" s="54"/>
      <c r="AT973" s="18" t="s">
        <v>145</v>
      </c>
      <c r="AU973" s="18" t="s">
        <v>87</v>
      </c>
    </row>
    <row r="974" spans="2:65" s="1" customFormat="1" ht="16.5" customHeight="1">
      <c r="B974" s="33"/>
      <c r="C974" s="145" t="s">
        <v>418</v>
      </c>
      <c r="D974" s="145" t="s">
        <v>153</v>
      </c>
      <c r="E974" s="146" t="s">
        <v>1724</v>
      </c>
      <c r="F974" s="147" t="s">
        <v>1725</v>
      </c>
      <c r="G974" s="148" t="s">
        <v>569</v>
      </c>
      <c r="H974" s="149">
        <v>1879.9559999999999</v>
      </c>
      <c r="I974" s="150"/>
      <c r="J974" s="151">
        <f>ROUND(I974*H974,2)</f>
        <v>0</v>
      </c>
      <c r="K974" s="147" t="s">
        <v>21</v>
      </c>
      <c r="L974" s="33"/>
      <c r="M974" s="152" t="s">
        <v>21</v>
      </c>
      <c r="N974" s="153" t="s">
        <v>48</v>
      </c>
      <c r="P974" s="136">
        <f>O974*H974</f>
        <v>0</v>
      </c>
      <c r="Q974" s="136">
        <v>0</v>
      </c>
      <c r="R974" s="136">
        <f>Q974*H974</f>
        <v>0</v>
      </c>
      <c r="S974" s="136">
        <v>0</v>
      </c>
      <c r="T974" s="137">
        <f>S974*H974</f>
        <v>0</v>
      </c>
      <c r="AR974" s="138" t="s">
        <v>143</v>
      </c>
      <c r="AT974" s="138" t="s">
        <v>153</v>
      </c>
      <c r="AU974" s="138" t="s">
        <v>87</v>
      </c>
      <c r="AY974" s="18" t="s">
        <v>137</v>
      </c>
      <c r="BE974" s="139">
        <f>IF(N974="základní",J974,0)</f>
        <v>0</v>
      </c>
      <c r="BF974" s="139">
        <f>IF(N974="snížená",J974,0)</f>
        <v>0</v>
      </c>
      <c r="BG974" s="139">
        <f>IF(N974="zákl. přenesená",J974,0)</f>
        <v>0</v>
      </c>
      <c r="BH974" s="139">
        <f>IF(N974="sníž. přenesená",J974,0)</f>
        <v>0</v>
      </c>
      <c r="BI974" s="139">
        <f>IF(N974="nulová",J974,0)</f>
        <v>0</v>
      </c>
      <c r="BJ974" s="18" t="s">
        <v>85</v>
      </c>
      <c r="BK974" s="139">
        <f>ROUND(I974*H974,2)</f>
        <v>0</v>
      </c>
      <c r="BL974" s="18" t="s">
        <v>143</v>
      </c>
      <c r="BM974" s="138" t="s">
        <v>1726</v>
      </c>
    </row>
    <row r="975" spans="2:65" s="1" customFormat="1" ht="117">
      <c r="B975" s="33"/>
      <c r="D975" s="140" t="s">
        <v>144</v>
      </c>
      <c r="F975" s="141" t="s">
        <v>1727</v>
      </c>
      <c r="I975" s="142"/>
      <c r="L975" s="33"/>
      <c r="M975" s="143"/>
      <c r="T975" s="54"/>
      <c r="AT975" s="18" t="s">
        <v>144</v>
      </c>
      <c r="AU975" s="18" t="s">
        <v>87</v>
      </c>
    </row>
    <row r="976" spans="2:65" s="12" customFormat="1" ht="11.25">
      <c r="B976" s="154"/>
      <c r="D976" s="140" t="s">
        <v>278</v>
      </c>
      <c r="E976" s="155" t="s">
        <v>21</v>
      </c>
      <c r="F976" s="156" t="s">
        <v>568</v>
      </c>
      <c r="H976" s="157">
        <v>325.29700000000003</v>
      </c>
      <c r="I976" s="158"/>
      <c r="L976" s="154"/>
      <c r="M976" s="159"/>
      <c r="T976" s="160"/>
      <c r="AT976" s="155" t="s">
        <v>278</v>
      </c>
      <c r="AU976" s="155" t="s">
        <v>87</v>
      </c>
      <c r="AV976" s="12" t="s">
        <v>87</v>
      </c>
      <c r="AW976" s="12" t="s">
        <v>38</v>
      </c>
      <c r="AX976" s="12" t="s">
        <v>77</v>
      </c>
      <c r="AY976" s="155" t="s">
        <v>137</v>
      </c>
    </row>
    <row r="977" spans="2:65" s="12" customFormat="1" ht="11.25">
      <c r="B977" s="154"/>
      <c r="D977" s="140" t="s">
        <v>278</v>
      </c>
      <c r="E977" s="155" t="s">
        <v>21</v>
      </c>
      <c r="F977" s="156" t="s">
        <v>1728</v>
      </c>
      <c r="H977" s="157">
        <v>90.238</v>
      </c>
      <c r="I977" s="158"/>
      <c r="L977" s="154"/>
      <c r="M977" s="159"/>
      <c r="T977" s="160"/>
      <c r="AT977" s="155" t="s">
        <v>278</v>
      </c>
      <c r="AU977" s="155" t="s">
        <v>87</v>
      </c>
      <c r="AV977" s="12" t="s">
        <v>87</v>
      </c>
      <c r="AW977" s="12" t="s">
        <v>38</v>
      </c>
      <c r="AX977" s="12" t="s">
        <v>77</v>
      </c>
      <c r="AY977" s="155" t="s">
        <v>137</v>
      </c>
    </row>
    <row r="978" spans="2:65" s="12" customFormat="1" ht="11.25">
      <c r="B978" s="154"/>
      <c r="D978" s="140" t="s">
        <v>278</v>
      </c>
      <c r="E978" s="155" t="s">
        <v>21</v>
      </c>
      <c r="F978" s="156" t="s">
        <v>1729</v>
      </c>
      <c r="H978" s="157">
        <v>37.213000000000001</v>
      </c>
      <c r="I978" s="158"/>
      <c r="L978" s="154"/>
      <c r="M978" s="159"/>
      <c r="T978" s="160"/>
      <c r="AT978" s="155" t="s">
        <v>278</v>
      </c>
      <c r="AU978" s="155" t="s">
        <v>87</v>
      </c>
      <c r="AV978" s="12" t="s">
        <v>87</v>
      </c>
      <c r="AW978" s="12" t="s">
        <v>38</v>
      </c>
      <c r="AX978" s="12" t="s">
        <v>77</v>
      </c>
      <c r="AY978" s="155" t="s">
        <v>137</v>
      </c>
    </row>
    <row r="979" spans="2:65" s="12" customFormat="1" ht="11.25">
      <c r="B979" s="154"/>
      <c r="D979" s="140" t="s">
        <v>278</v>
      </c>
      <c r="E979" s="155" t="s">
        <v>21</v>
      </c>
      <c r="F979" s="156" t="s">
        <v>727</v>
      </c>
      <c r="H979" s="157">
        <v>28.952000000000002</v>
      </c>
      <c r="I979" s="158"/>
      <c r="L979" s="154"/>
      <c r="M979" s="159"/>
      <c r="T979" s="160"/>
      <c r="AT979" s="155" t="s">
        <v>278</v>
      </c>
      <c r="AU979" s="155" t="s">
        <v>87</v>
      </c>
      <c r="AV979" s="12" t="s">
        <v>87</v>
      </c>
      <c r="AW979" s="12" t="s">
        <v>38</v>
      </c>
      <c r="AX979" s="12" t="s">
        <v>77</v>
      </c>
      <c r="AY979" s="155" t="s">
        <v>137</v>
      </c>
    </row>
    <row r="980" spans="2:65" s="12" customFormat="1" ht="11.25">
      <c r="B980" s="154"/>
      <c r="D980" s="140" t="s">
        <v>278</v>
      </c>
      <c r="E980" s="155" t="s">
        <v>21</v>
      </c>
      <c r="F980" s="156" t="s">
        <v>1730</v>
      </c>
      <c r="H980" s="157">
        <v>879.99</v>
      </c>
      <c r="I980" s="158"/>
      <c r="L980" s="154"/>
      <c r="M980" s="159"/>
      <c r="T980" s="160"/>
      <c r="AT980" s="155" t="s">
        <v>278</v>
      </c>
      <c r="AU980" s="155" t="s">
        <v>87</v>
      </c>
      <c r="AV980" s="12" t="s">
        <v>87</v>
      </c>
      <c r="AW980" s="12" t="s">
        <v>38</v>
      </c>
      <c r="AX980" s="12" t="s">
        <v>77</v>
      </c>
      <c r="AY980" s="155" t="s">
        <v>137</v>
      </c>
    </row>
    <row r="981" spans="2:65" s="12" customFormat="1" ht="11.25">
      <c r="B981" s="154"/>
      <c r="D981" s="140" t="s">
        <v>278</v>
      </c>
      <c r="E981" s="155" t="s">
        <v>21</v>
      </c>
      <c r="F981" s="156" t="s">
        <v>1731</v>
      </c>
      <c r="H981" s="157">
        <v>505.238</v>
      </c>
      <c r="I981" s="158"/>
      <c r="L981" s="154"/>
      <c r="M981" s="159"/>
      <c r="T981" s="160"/>
      <c r="AT981" s="155" t="s">
        <v>278</v>
      </c>
      <c r="AU981" s="155" t="s">
        <v>87</v>
      </c>
      <c r="AV981" s="12" t="s">
        <v>87</v>
      </c>
      <c r="AW981" s="12" t="s">
        <v>38</v>
      </c>
      <c r="AX981" s="12" t="s">
        <v>77</v>
      </c>
      <c r="AY981" s="155" t="s">
        <v>137</v>
      </c>
    </row>
    <row r="982" spans="2:65" s="12" customFormat="1" ht="11.25">
      <c r="B982" s="154"/>
      <c r="D982" s="140" t="s">
        <v>278</v>
      </c>
      <c r="E982" s="155" t="s">
        <v>21</v>
      </c>
      <c r="F982" s="156" t="s">
        <v>775</v>
      </c>
      <c r="H982" s="157">
        <v>4.8</v>
      </c>
      <c r="I982" s="158"/>
      <c r="L982" s="154"/>
      <c r="M982" s="159"/>
      <c r="T982" s="160"/>
      <c r="AT982" s="155" t="s">
        <v>278</v>
      </c>
      <c r="AU982" s="155" t="s">
        <v>87</v>
      </c>
      <c r="AV982" s="12" t="s">
        <v>87</v>
      </c>
      <c r="AW982" s="12" t="s">
        <v>38</v>
      </c>
      <c r="AX982" s="12" t="s">
        <v>77</v>
      </c>
      <c r="AY982" s="155" t="s">
        <v>137</v>
      </c>
    </row>
    <row r="983" spans="2:65" s="12" customFormat="1" ht="11.25">
      <c r="B983" s="154"/>
      <c r="D983" s="140" t="s">
        <v>278</v>
      </c>
      <c r="E983" s="155" t="s">
        <v>21</v>
      </c>
      <c r="F983" s="156" t="s">
        <v>778</v>
      </c>
      <c r="H983" s="157">
        <v>1.075</v>
      </c>
      <c r="I983" s="158"/>
      <c r="L983" s="154"/>
      <c r="M983" s="159"/>
      <c r="T983" s="160"/>
      <c r="AT983" s="155" t="s">
        <v>278</v>
      </c>
      <c r="AU983" s="155" t="s">
        <v>87</v>
      </c>
      <c r="AV983" s="12" t="s">
        <v>87</v>
      </c>
      <c r="AW983" s="12" t="s">
        <v>38</v>
      </c>
      <c r="AX983" s="12" t="s">
        <v>77</v>
      </c>
      <c r="AY983" s="155" t="s">
        <v>137</v>
      </c>
    </row>
    <row r="984" spans="2:65" s="12" customFormat="1" ht="11.25">
      <c r="B984" s="154"/>
      <c r="D984" s="140" t="s">
        <v>278</v>
      </c>
      <c r="E984" s="155" t="s">
        <v>21</v>
      </c>
      <c r="F984" s="156" t="s">
        <v>788</v>
      </c>
      <c r="H984" s="157">
        <v>7.1529999999999996</v>
      </c>
      <c r="I984" s="158"/>
      <c r="L984" s="154"/>
      <c r="M984" s="159"/>
      <c r="T984" s="160"/>
      <c r="AT984" s="155" t="s">
        <v>278</v>
      </c>
      <c r="AU984" s="155" t="s">
        <v>87</v>
      </c>
      <c r="AV984" s="12" t="s">
        <v>87</v>
      </c>
      <c r="AW984" s="12" t="s">
        <v>38</v>
      </c>
      <c r="AX984" s="12" t="s">
        <v>77</v>
      </c>
      <c r="AY984" s="155" t="s">
        <v>137</v>
      </c>
    </row>
    <row r="985" spans="2:65" s="13" customFormat="1" ht="11.25">
      <c r="B985" s="161"/>
      <c r="D985" s="140" t="s">
        <v>278</v>
      </c>
      <c r="E985" s="162" t="s">
        <v>21</v>
      </c>
      <c r="F985" s="163" t="s">
        <v>280</v>
      </c>
      <c r="H985" s="164">
        <v>1879.9559999999999</v>
      </c>
      <c r="I985" s="165"/>
      <c r="L985" s="161"/>
      <c r="M985" s="166"/>
      <c r="T985" s="167"/>
      <c r="AT985" s="162" t="s">
        <v>278</v>
      </c>
      <c r="AU985" s="162" t="s">
        <v>87</v>
      </c>
      <c r="AV985" s="13" t="s">
        <v>143</v>
      </c>
      <c r="AW985" s="13" t="s">
        <v>38</v>
      </c>
      <c r="AX985" s="13" t="s">
        <v>85</v>
      </c>
      <c r="AY985" s="162" t="s">
        <v>137</v>
      </c>
    </row>
    <row r="986" spans="2:65" s="11" customFormat="1" ht="25.9" customHeight="1">
      <c r="B986" s="116"/>
      <c r="D986" s="117" t="s">
        <v>76</v>
      </c>
      <c r="E986" s="118" t="s">
        <v>1732</v>
      </c>
      <c r="F986" s="118" t="s">
        <v>1733</v>
      </c>
      <c r="I986" s="119"/>
      <c r="J986" s="120">
        <f>BK986</f>
        <v>0</v>
      </c>
      <c r="L986" s="116"/>
      <c r="M986" s="121"/>
      <c r="P986" s="122">
        <f>P987+P1029</f>
        <v>0</v>
      </c>
      <c r="R986" s="122">
        <f>R987+R1029</f>
        <v>99.860872600000022</v>
      </c>
      <c r="T986" s="123">
        <f>T987+T1029</f>
        <v>46.765860000000011</v>
      </c>
      <c r="AR986" s="117" t="s">
        <v>87</v>
      </c>
      <c r="AT986" s="124" t="s">
        <v>76</v>
      </c>
      <c r="AU986" s="124" t="s">
        <v>77</v>
      </c>
      <c r="AY986" s="117" t="s">
        <v>137</v>
      </c>
      <c r="BK986" s="125">
        <f>BK987+BK1029</f>
        <v>0</v>
      </c>
    </row>
    <row r="987" spans="2:65" s="11" customFormat="1" ht="22.9" customHeight="1">
      <c r="B987" s="116"/>
      <c r="D987" s="117" t="s">
        <v>76</v>
      </c>
      <c r="E987" s="168" t="s">
        <v>1734</v>
      </c>
      <c r="F987" s="168" t="s">
        <v>1735</v>
      </c>
      <c r="I987" s="119"/>
      <c r="J987" s="169">
        <f>BK987</f>
        <v>0</v>
      </c>
      <c r="L987" s="116"/>
      <c r="M987" s="121"/>
      <c r="P987" s="122">
        <f>SUM(P988:P1028)</f>
        <v>0</v>
      </c>
      <c r="R987" s="122">
        <f>SUM(R988:R1028)</f>
        <v>27.385889200000001</v>
      </c>
      <c r="T987" s="123">
        <f>SUM(T988:T1028)</f>
        <v>0</v>
      </c>
      <c r="AR987" s="117" t="s">
        <v>87</v>
      </c>
      <c r="AT987" s="124" t="s">
        <v>76</v>
      </c>
      <c r="AU987" s="124" t="s">
        <v>85</v>
      </c>
      <c r="AY987" s="117" t="s">
        <v>137</v>
      </c>
      <c r="BK987" s="125">
        <f>SUM(BK988:BK1028)</f>
        <v>0</v>
      </c>
    </row>
    <row r="988" spans="2:65" s="1" customFormat="1" ht="16.5" customHeight="1">
      <c r="B988" s="33"/>
      <c r="C988" s="145" t="s">
        <v>1736</v>
      </c>
      <c r="D988" s="145" t="s">
        <v>153</v>
      </c>
      <c r="E988" s="146" t="s">
        <v>1737</v>
      </c>
      <c r="F988" s="147" t="s">
        <v>1738</v>
      </c>
      <c r="G988" s="148" t="s">
        <v>228</v>
      </c>
      <c r="H988" s="149">
        <v>176.875</v>
      </c>
      <c r="I988" s="150"/>
      <c r="J988" s="151">
        <f>ROUND(I988*H988,2)</f>
        <v>0</v>
      </c>
      <c r="K988" s="147" t="s">
        <v>809</v>
      </c>
      <c r="L988" s="33"/>
      <c r="M988" s="152" t="s">
        <v>21</v>
      </c>
      <c r="N988" s="153" t="s">
        <v>48</v>
      </c>
      <c r="P988" s="136">
        <f>O988*H988</f>
        <v>0</v>
      </c>
      <c r="Q988" s="136">
        <v>0</v>
      </c>
      <c r="R988" s="136">
        <f>Q988*H988</f>
        <v>0</v>
      </c>
      <c r="S988" s="136">
        <v>0</v>
      </c>
      <c r="T988" s="137">
        <f>S988*H988</f>
        <v>0</v>
      </c>
      <c r="AR988" s="138" t="s">
        <v>171</v>
      </c>
      <c r="AT988" s="138" t="s">
        <v>153</v>
      </c>
      <c r="AU988" s="138" t="s">
        <v>87</v>
      </c>
      <c r="AY988" s="18" t="s">
        <v>137</v>
      </c>
      <c r="BE988" s="139">
        <f>IF(N988="základní",J988,0)</f>
        <v>0</v>
      </c>
      <c r="BF988" s="139">
        <f>IF(N988="snížená",J988,0)</f>
        <v>0</v>
      </c>
      <c r="BG988" s="139">
        <f>IF(N988="zákl. přenesená",J988,0)</f>
        <v>0</v>
      </c>
      <c r="BH988" s="139">
        <f>IF(N988="sníž. přenesená",J988,0)</f>
        <v>0</v>
      </c>
      <c r="BI988" s="139">
        <f>IF(N988="nulová",J988,0)</f>
        <v>0</v>
      </c>
      <c r="BJ988" s="18" t="s">
        <v>85</v>
      </c>
      <c r="BK988" s="139">
        <f>ROUND(I988*H988,2)</f>
        <v>0</v>
      </c>
      <c r="BL988" s="18" t="s">
        <v>171</v>
      </c>
      <c r="BM988" s="138" t="s">
        <v>1739</v>
      </c>
    </row>
    <row r="989" spans="2:65" s="1" customFormat="1" ht="11.25">
      <c r="B989" s="33"/>
      <c r="D989" s="140" t="s">
        <v>144</v>
      </c>
      <c r="F989" s="141" t="s">
        <v>1740</v>
      </c>
      <c r="I989" s="142"/>
      <c r="L989" s="33"/>
      <c r="M989" s="143"/>
      <c r="T989" s="54"/>
      <c r="AT989" s="18" t="s">
        <v>144</v>
      </c>
      <c r="AU989" s="18" t="s">
        <v>87</v>
      </c>
    </row>
    <row r="990" spans="2:65" s="1" customFormat="1" ht="11.25">
      <c r="B990" s="33"/>
      <c r="D990" s="183" t="s">
        <v>812</v>
      </c>
      <c r="F990" s="184" t="s">
        <v>1741</v>
      </c>
      <c r="I990" s="142"/>
      <c r="L990" s="33"/>
      <c r="M990" s="143"/>
      <c r="T990" s="54"/>
      <c r="AT990" s="18" t="s">
        <v>812</v>
      </c>
      <c r="AU990" s="18" t="s">
        <v>87</v>
      </c>
    </row>
    <row r="991" spans="2:65" s="12" customFormat="1" ht="11.25">
      <c r="B991" s="154"/>
      <c r="D991" s="140" t="s">
        <v>278</v>
      </c>
      <c r="E991" s="155" t="s">
        <v>21</v>
      </c>
      <c r="F991" s="156" t="s">
        <v>610</v>
      </c>
      <c r="H991" s="157">
        <v>13.6</v>
      </c>
      <c r="I991" s="158"/>
      <c r="L991" s="154"/>
      <c r="M991" s="159"/>
      <c r="T991" s="160"/>
      <c r="AT991" s="155" t="s">
        <v>278</v>
      </c>
      <c r="AU991" s="155" t="s">
        <v>87</v>
      </c>
      <c r="AV991" s="12" t="s">
        <v>87</v>
      </c>
      <c r="AW991" s="12" t="s">
        <v>38</v>
      </c>
      <c r="AX991" s="12" t="s">
        <v>77</v>
      </c>
      <c r="AY991" s="155" t="s">
        <v>137</v>
      </c>
    </row>
    <row r="992" spans="2:65" s="12" customFormat="1" ht="11.25">
      <c r="B992" s="154"/>
      <c r="D992" s="140" t="s">
        <v>278</v>
      </c>
      <c r="E992" s="155" t="s">
        <v>21</v>
      </c>
      <c r="F992" s="156" t="s">
        <v>613</v>
      </c>
      <c r="H992" s="157">
        <v>163.27500000000001</v>
      </c>
      <c r="I992" s="158"/>
      <c r="L992" s="154"/>
      <c r="M992" s="159"/>
      <c r="T992" s="160"/>
      <c r="AT992" s="155" t="s">
        <v>278</v>
      </c>
      <c r="AU992" s="155" t="s">
        <v>87</v>
      </c>
      <c r="AV992" s="12" t="s">
        <v>87</v>
      </c>
      <c r="AW992" s="12" t="s">
        <v>38</v>
      </c>
      <c r="AX992" s="12" t="s">
        <v>77</v>
      </c>
      <c r="AY992" s="155" t="s">
        <v>137</v>
      </c>
    </row>
    <row r="993" spans="2:65" s="13" customFormat="1" ht="11.25">
      <c r="B993" s="161"/>
      <c r="D993" s="140" t="s">
        <v>278</v>
      </c>
      <c r="E993" s="162" t="s">
        <v>21</v>
      </c>
      <c r="F993" s="163" t="s">
        <v>280</v>
      </c>
      <c r="H993" s="164">
        <v>176.875</v>
      </c>
      <c r="I993" s="165"/>
      <c r="L993" s="161"/>
      <c r="M993" s="166"/>
      <c r="T993" s="167"/>
      <c r="AT993" s="162" t="s">
        <v>278</v>
      </c>
      <c r="AU993" s="162" t="s">
        <v>87</v>
      </c>
      <c r="AV993" s="13" t="s">
        <v>143</v>
      </c>
      <c r="AW993" s="13" t="s">
        <v>38</v>
      </c>
      <c r="AX993" s="13" t="s">
        <v>85</v>
      </c>
      <c r="AY993" s="162" t="s">
        <v>137</v>
      </c>
    </row>
    <row r="994" spans="2:65" s="1" customFormat="1" ht="16.5" customHeight="1">
      <c r="B994" s="33"/>
      <c r="C994" s="126" t="s">
        <v>422</v>
      </c>
      <c r="D994" s="126" t="s">
        <v>138</v>
      </c>
      <c r="E994" s="127" t="s">
        <v>1742</v>
      </c>
      <c r="F994" s="128" t="s">
        <v>1743</v>
      </c>
      <c r="G994" s="129" t="s">
        <v>228</v>
      </c>
      <c r="H994" s="130">
        <v>13.6</v>
      </c>
      <c r="I994" s="131"/>
      <c r="J994" s="132">
        <f>ROUND(I994*H994,2)</f>
        <v>0</v>
      </c>
      <c r="K994" s="128" t="s">
        <v>809</v>
      </c>
      <c r="L994" s="133"/>
      <c r="M994" s="134" t="s">
        <v>21</v>
      </c>
      <c r="N994" s="135" t="s">
        <v>48</v>
      </c>
      <c r="P994" s="136">
        <f>O994*H994</f>
        <v>0</v>
      </c>
      <c r="Q994" s="136">
        <v>3.5E-4</v>
      </c>
      <c r="R994" s="136">
        <f>Q994*H994</f>
        <v>4.7599999999999995E-3</v>
      </c>
      <c r="S994" s="136">
        <v>0</v>
      </c>
      <c r="T994" s="137">
        <f>S994*H994</f>
        <v>0</v>
      </c>
      <c r="AR994" s="138" t="s">
        <v>201</v>
      </c>
      <c r="AT994" s="138" t="s">
        <v>138</v>
      </c>
      <c r="AU994" s="138" t="s">
        <v>87</v>
      </c>
      <c r="AY994" s="18" t="s">
        <v>137</v>
      </c>
      <c r="BE994" s="139">
        <f>IF(N994="základní",J994,0)</f>
        <v>0</v>
      </c>
      <c r="BF994" s="139">
        <f>IF(N994="snížená",J994,0)</f>
        <v>0</v>
      </c>
      <c r="BG994" s="139">
        <f>IF(N994="zákl. přenesená",J994,0)</f>
        <v>0</v>
      </c>
      <c r="BH994" s="139">
        <f>IF(N994="sníž. přenesená",J994,0)</f>
        <v>0</v>
      </c>
      <c r="BI994" s="139">
        <f>IF(N994="nulová",J994,0)</f>
        <v>0</v>
      </c>
      <c r="BJ994" s="18" t="s">
        <v>85</v>
      </c>
      <c r="BK994" s="139">
        <f>ROUND(I994*H994,2)</f>
        <v>0</v>
      </c>
      <c r="BL994" s="18" t="s">
        <v>171</v>
      </c>
      <c r="BM994" s="138" t="s">
        <v>1744</v>
      </c>
    </row>
    <row r="995" spans="2:65" s="1" customFormat="1" ht="11.25">
      <c r="B995" s="33"/>
      <c r="D995" s="140" t="s">
        <v>144</v>
      </c>
      <c r="F995" s="141" t="s">
        <v>1743</v>
      </c>
      <c r="I995" s="142"/>
      <c r="L995" s="33"/>
      <c r="M995" s="143"/>
      <c r="T995" s="54"/>
      <c r="AT995" s="18" t="s">
        <v>144</v>
      </c>
      <c r="AU995" s="18" t="s">
        <v>87</v>
      </c>
    </row>
    <row r="996" spans="2:65" s="14" customFormat="1" ht="11.25">
      <c r="B996" s="170"/>
      <c r="D996" s="140" t="s">
        <v>278</v>
      </c>
      <c r="E996" s="171" t="s">
        <v>21</v>
      </c>
      <c r="F996" s="172" t="s">
        <v>1160</v>
      </c>
      <c r="H996" s="171" t="s">
        <v>21</v>
      </c>
      <c r="I996" s="173"/>
      <c r="L996" s="170"/>
      <c r="M996" s="174"/>
      <c r="T996" s="175"/>
      <c r="AT996" s="171" t="s">
        <v>278</v>
      </c>
      <c r="AU996" s="171" t="s">
        <v>87</v>
      </c>
      <c r="AV996" s="14" t="s">
        <v>85</v>
      </c>
      <c r="AW996" s="14" t="s">
        <v>38</v>
      </c>
      <c r="AX996" s="14" t="s">
        <v>77</v>
      </c>
      <c r="AY996" s="171" t="s">
        <v>137</v>
      </c>
    </row>
    <row r="997" spans="2:65" s="14" customFormat="1" ht="11.25">
      <c r="B997" s="170"/>
      <c r="D997" s="140" t="s">
        <v>278</v>
      </c>
      <c r="E997" s="171" t="s">
        <v>21</v>
      </c>
      <c r="F997" s="172" t="s">
        <v>848</v>
      </c>
      <c r="H997" s="171" t="s">
        <v>21</v>
      </c>
      <c r="I997" s="173"/>
      <c r="L997" s="170"/>
      <c r="M997" s="174"/>
      <c r="T997" s="175"/>
      <c r="AT997" s="171" t="s">
        <v>278</v>
      </c>
      <c r="AU997" s="171" t="s">
        <v>87</v>
      </c>
      <c r="AV997" s="14" t="s">
        <v>85</v>
      </c>
      <c r="AW997" s="14" t="s">
        <v>38</v>
      </c>
      <c r="AX997" s="14" t="s">
        <v>77</v>
      </c>
      <c r="AY997" s="171" t="s">
        <v>137</v>
      </c>
    </row>
    <row r="998" spans="2:65" s="12" customFormat="1" ht="11.25">
      <c r="B998" s="154"/>
      <c r="D998" s="140" t="s">
        <v>278</v>
      </c>
      <c r="E998" s="155" t="s">
        <v>21</v>
      </c>
      <c r="F998" s="156" t="s">
        <v>612</v>
      </c>
      <c r="H998" s="157">
        <v>13.6</v>
      </c>
      <c r="I998" s="158"/>
      <c r="L998" s="154"/>
      <c r="M998" s="159"/>
      <c r="T998" s="160"/>
      <c r="AT998" s="155" t="s">
        <v>278</v>
      </c>
      <c r="AU998" s="155" t="s">
        <v>87</v>
      </c>
      <c r="AV998" s="12" t="s">
        <v>87</v>
      </c>
      <c r="AW998" s="12" t="s">
        <v>38</v>
      </c>
      <c r="AX998" s="12" t="s">
        <v>77</v>
      </c>
      <c r="AY998" s="155" t="s">
        <v>137</v>
      </c>
    </row>
    <row r="999" spans="2:65" s="13" customFormat="1" ht="11.25">
      <c r="B999" s="161"/>
      <c r="D999" s="140" t="s">
        <v>278</v>
      </c>
      <c r="E999" s="162" t="s">
        <v>610</v>
      </c>
      <c r="F999" s="163" t="s">
        <v>280</v>
      </c>
      <c r="H999" s="164">
        <v>13.6</v>
      </c>
      <c r="I999" s="165"/>
      <c r="L999" s="161"/>
      <c r="M999" s="166"/>
      <c r="T999" s="167"/>
      <c r="AT999" s="162" t="s">
        <v>278</v>
      </c>
      <c r="AU999" s="162" t="s">
        <v>87</v>
      </c>
      <c r="AV999" s="13" t="s">
        <v>143</v>
      </c>
      <c r="AW999" s="13" t="s">
        <v>38</v>
      </c>
      <c r="AX999" s="13" t="s">
        <v>85</v>
      </c>
      <c r="AY999" s="162" t="s">
        <v>137</v>
      </c>
    </row>
    <row r="1000" spans="2:65" s="1" customFormat="1" ht="16.5" customHeight="1">
      <c r="B1000" s="33"/>
      <c r="C1000" s="126" t="s">
        <v>1745</v>
      </c>
      <c r="D1000" s="126" t="s">
        <v>138</v>
      </c>
      <c r="E1000" s="127" t="s">
        <v>1746</v>
      </c>
      <c r="F1000" s="128" t="s">
        <v>1747</v>
      </c>
      <c r="G1000" s="129" t="s">
        <v>228</v>
      </c>
      <c r="H1000" s="130">
        <v>163.27500000000001</v>
      </c>
      <c r="I1000" s="131"/>
      <c r="J1000" s="132">
        <f>ROUND(I1000*H1000,2)</f>
        <v>0</v>
      </c>
      <c r="K1000" s="128" t="s">
        <v>809</v>
      </c>
      <c r="L1000" s="133"/>
      <c r="M1000" s="134" t="s">
        <v>21</v>
      </c>
      <c r="N1000" s="135" t="s">
        <v>48</v>
      </c>
      <c r="P1000" s="136">
        <f>O1000*H1000</f>
        <v>0</v>
      </c>
      <c r="Q1000" s="136">
        <v>4.2999999999999999E-4</v>
      </c>
      <c r="R1000" s="136">
        <f>Q1000*H1000</f>
        <v>7.020825E-2</v>
      </c>
      <c r="S1000" s="136">
        <v>0</v>
      </c>
      <c r="T1000" s="137">
        <f>S1000*H1000</f>
        <v>0</v>
      </c>
      <c r="AR1000" s="138" t="s">
        <v>201</v>
      </c>
      <c r="AT1000" s="138" t="s">
        <v>138</v>
      </c>
      <c r="AU1000" s="138" t="s">
        <v>87</v>
      </c>
      <c r="AY1000" s="18" t="s">
        <v>137</v>
      </c>
      <c r="BE1000" s="139">
        <f>IF(N1000="základní",J1000,0)</f>
        <v>0</v>
      </c>
      <c r="BF1000" s="139">
        <f>IF(N1000="snížená",J1000,0)</f>
        <v>0</v>
      </c>
      <c r="BG1000" s="139">
        <f>IF(N1000="zákl. přenesená",J1000,0)</f>
        <v>0</v>
      </c>
      <c r="BH1000" s="139">
        <f>IF(N1000="sníž. přenesená",J1000,0)</f>
        <v>0</v>
      </c>
      <c r="BI1000" s="139">
        <f>IF(N1000="nulová",J1000,0)</f>
        <v>0</v>
      </c>
      <c r="BJ1000" s="18" t="s">
        <v>85</v>
      </c>
      <c r="BK1000" s="139">
        <f>ROUND(I1000*H1000,2)</f>
        <v>0</v>
      </c>
      <c r="BL1000" s="18" t="s">
        <v>171</v>
      </c>
      <c r="BM1000" s="138" t="s">
        <v>1748</v>
      </c>
    </row>
    <row r="1001" spans="2:65" s="1" customFormat="1" ht="11.25">
      <c r="B1001" s="33"/>
      <c r="D1001" s="140" t="s">
        <v>144</v>
      </c>
      <c r="F1001" s="141" t="s">
        <v>1747</v>
      </c>
      <c r="I1001" s="142"/>
      <c r="L1001" s="33"/>
      <c r="M1001" s="143"/>
      <c r="T1001" s="54"/>
      <c r="AT1001" s="18" t="s">
        <v>144</v>
      </c>
      <c r="AU1001" s="18" t="s">
        <v>87</v>
      </c>
    </row>
    <row r="1002" spans="2:65" s="14" customFormat="1" ht="11.25">
      <c r="B1002" s="170"/>
      <c r="D1002" s="140" t="s">
        <v>278</v>
      </c>
      <c r="E1002" s="171" t="s">
        <v>21</v>
      </c>
      <c r="F1002" s="172" t="s">
        <v>1160</v>
      </c>
      <c r="H1002" s="171" t="s">
        <v>21</v>
      </c>
      <c r="I1002" s="173"/>
      <c r="L1002" s="170"/>
      <c r="M1002" s="174"/>
      <c r="T1002" s="175"/>
      <c r="AT1002" s="171" t="s">
        <v>278</v>
      </c>
      <c r="AU1002" s="171" t="s">
        <v>87</v>
      </c>
      <c r="AV1002" s="14" t="s">
        <v>85</v>
      </c>
      <c r="AW1002" s="14" t="s">
        <v>38</v>
      </c>
      <c r="AX1002" s="14" t="s">
        <v>77</v>
      </c>
      <c r="AY1002" s="171" t="s">
        <v>137</v>
      </c>
    </row>
    <row r="1003" spans="2:65" s="14" customFormat="1" ht="11.25">
      <c r="B1003" s="170"/>
      <c r="D1003" s="140" t="s">
        <v>278</v>
      </c>
      <c r="E1003" s="171" t="s">
        <v>21</v>
      </c>
      <c r="F1003" s="172" t="s">
        <v>1749</v>
      </c>
      <c r="H1003" s="171" t="s">
        <v>21</v>
      </c>
      <c r="I1003" s="173"/>
      <c r="L1003" s="170"/>
      <c r="M1003" s="174"/>
      <c r="T1003" s="175"/>
      <c r="AT1003" s="171" t="s">
        <v>278</v>
      </c>
      <c r="AU1003" s="171" t="s">
        <v>87</v>
      </c>
      <c r="AV1003" s="14" t="s">
        <v>85</v>
      </c>
      <c r="AW1003" s="14" t="s">
        <v>38</v>
      </c>
      <c r="AX1003" s="14" t="s">
        <v>77</v>
      </c>
      <c r="AY1003" s="171" t="s">
        <v>137</v>
      </c>
    </row>
    <row r="1004" spans="2:65" s="14" customFormat="1" ht="11.25">
      <c r="B1004" s="170"/>
      <c r="D1004" s="140" t="s">
        <v>278</v>
      </c>
      <c r="E1004" s="171" t="s">
        <v>21</v>
      </c>
      <c r="F1004" s="172" t="s">
        <v>1750</v>
      </c>
      <c r="H1004" s="171" t="s">
        <v>21</v>
      </c>
      <c r="I1004" s="173"/>
      <c r="L1004" s="170"/>
      <c r="M1004" s="174"/>
      <c r="T1004" s="175"/>
      <c r="AT1004" s="171" t="s">
        <v>278</v>
      </c>
      <c r="AU1004" s="171" t="s">
        <v>87</v>
      </c>
      <c r="AV1004" s="14" t="s">
        <v>85</v>
      </c>
      <c r="AW1004" s="14" t="s">
        <v>38</v>
      </c>
      <c r="AX1004" s="14" t="s">
        <v>77</v>
      </c>
      <c r="AY1004" s="171" t="s">
        <v>137</v>
      </c>
    </row>
    <row r="1005" spans="2:65" s="12" customFormat="1" ht="11.25">
      <c r="B1005" s="154"/>
      <c r="D1005" s="140" t="s">
        <v>278</v>
      </c>
      <c r="E1005" s="155" t="s">
        <v>21</v>
      </c>
      <c r="F1005" s="156" t="s">
        <v>1751</v>
      </c>
      <c r="H1005" s="157">
        <v>60.438000000000002</v>
      </c>
      <c r="I1005" s="158"/>
      <c r="L1005" s="154"/>
      <c r="M1005" s="159"/>
      <c r="T1005" s="160"/>
      <c r="AT1005" s="155" t="s">
        <v>278</v>
      </c>
      <c r="AU1005" s="155" t="s">
        <v>87</v>
      </c>
      <c r="AV1005" s="12" t="s">
        <v>87</v>
      </c>
      <c r="AW1005" s="12" t="s">
        <v>38</v>
      </c>
      <c r="AX1005" s="12" t="s">
        <v>77</v>
      </c>
      <c r="AY1005" s="155" t="s">
        <v>137</v>
      </c>
    </row>
    <row r="1006" spans="2:65" s="14" customFormat="1" ht="11.25">
      <c r="B1006" s="170"/>
      <c r="D1006" s="140" t="s">
        <v>278</v>
      </c>
      <c r="E1006" s="171" t="s">
        <v>21</v>
      </c>
      <c r="F1006" s="172" t="s">
        <v>848</v>
      </c>
      <c r="H1006" s="171" t="s">
        <v>21</v>
      </c>
      <c r="I1006" s="173"/>
      <c r="L1006" s="170"/>
      <c r="M1006" s="174"/>
      <c r="T1006" s="175"/>
      <c r="AT1006" s="171" t="s">
        <v>278</v>
      </c>
      <c r="AU1006" s="171" t="s">
        <v>87</v>
      </c>
      <c r="AV1006" s="14" t="s">
        <v>85</v>
      </c>
      <c r="AW1006" s="14" t="s">
        <v>38</v>
      </c>
      <c r="AX1006" s="14" t="s">
        <v>77</v>
      </c>
      <c r="AY1006" s="171" t="s">
        <v>137</v>
      </c>
    </row>
    <row r="1007" spans="2:65" s="12" customFormat="1" ht="11.25">
      <c r="B1007" s="154"/>
      <c r="D1007" s="140" t="s">
        <v>278</v>
      </c>
      <c r="E1007" s="155" t="s">
        <v>21</v>
      </c>
      <c r="F1007" s="156" t="s">
        <v>1752</v>
      </c>
      <c r="H1007" s="157">
        <v>102.837</v>
      </c>
      <c r="I1007" s="158"/>
      <c r="L1007" s="154"/>
      <c r="M1007" s="159"/>
      <c r="T1007" s="160"/>
      <c r="AT1007" s="155" t="s">
        <v>278</v>
      </c>
      <c r="AU1007" s="155" t="s">
        <v>87</v>
      </c>
      <c r="AV1007" s="12" t="s">
        <v>87</v>
      </c>
      <c r="AW1007" s="12" t="s">
        <v>38</v>
      </c>
      <c r="AX1007" s="12" t="s">
        <v>77</v>
      </c>
      <c r="AY1007" s="155" t="s">
        <v>137</v>
      </c>
    </row>
    <row r="1008" spans="2:65" s="13" customFormat="1" ht="11.25">
      <c r="B1008" s="161"/>
      <c r="D1008" s="140" t="s">
        <v>278</v>
      </c>
      <c r="E1008" s="162" t="s">
        <v>613</v>
      </c>
      <c r="F1008" s="163" t="s">
        <v>280</v>
      </c>
      <c r="H1008" s="164">
        <v>163.27500000000001</v>
      </c>
      <c r="I1008" s="165"/>
      <c r="L1008" s="161"/>
      <c r="M1008" s="166"/>
      <c r="T1008" s="167"/>
      <c r="AT1008" s="162" t="s">
        <v>278</v>
      </c>
      <c r="AU1008" s="162" t="s">
        <v>87</v>
      </c>
      <c r="AV1008" s="13" t="s">
        <v>143</v>
      </c>
      <c r="AW1008" s="13" t="s">
        <v>38</v>
      </c>
      <c r="AX1008" s="13" t="s">
        <v>85</v>
      </c>
      <c r="AY1008" s="162" t="s">
        <v>137</v>
      </c>
    </row>
    <row r="1009" spans="2:65" s="1" customFormat="1" ht="16.5" customHeight="1">
      <c r="B1009" s="33"/>
      <c r="C1009" s="145" t="s">
        <v>426</v>
      </c>
      <c r="D1009" s="145" t="s">
        <v>153</v>
      </c>
      <c r="E1009" s="146" t="s">
        <v>1753</v>
      </c>
      <c r="F1009" s="147" t="s">
        <v>1754</v>
      </c>
      <c r="G1009" s="148" t="s">
        <v>228</v>
      </c>
      <c r="H1009" s="149">
        <v>160.755</v>
      </c>
      <c r="I1009" s="150"/>
      <c r="J1009" s="151">
        <f>ROUND(I1009*H1009,2)</f>
        <v>0</v>
      </c>
      <c r="K1009" s="147" t="s">
        <v>809</v>
      </c>
      <c r="L1009" s="33"/>
      <c r="M1009" s="152" t="s">
        <v>21</v>
      </c>
      <c r="N1009" s="153" t="s">
        <v>48</v>
      </c>
      <c r="P1009" s="136">
        <f>O1009*H1009</f>
        <v>0</v>
      </c>
      <c r="Q1009" s="136">
        <v>0</v>
      </c>
      <c r="R1009" s="136">
        <f>Q1009*H1009</f>
        <v>0</v>
      </c>
      <c r="S1009" s="136">
        <v>0</v>
      </c>
      <c r="T1009" s="137">
        <f>S1009*H1009</f>
        <v>0</v>
      </c>
      <c r="AR1009" s="138" t="s">
        <v>171</v>
      </c>
      <c r="AT1009" s="138" t="s">
        <v>153</v>
      </c>
      <c r="AU1009" s="138" t="s">
        <v>87</v>
      </c>
      <c r="AY1009" s="18" t="s">
        <v>137</v>
      </c>
      <c r="BE1009" s="139">
        <f>IF(N1009="základní",J1009,0)</f>
        <v>0</v>
      </c>
      <c r="BF1009" s="139">
        <f>IF(N1009="snížená",J1009,0)</f>
        <v>0</v>
      </c>
      <c r="BG1009" s="139">
        <f>IF(N1009="zákl. přenesená",J1009,0)</f>
        <v>0</v>
      </c>
      <c r="BH1009" s="139">
        <f>IF(N1009="sníž. přenesená",J1009,0)</f>
        <v>0</v>
      </c>
      <c r="BI1009" s="139">
        <f>IF(N1009="nulová",J1009,0)</f>
        <v>0</v>
      </c>
      <c r="BJ1009" s="18" t="s">
        <v>85</v>
      </c>
      <c r="BK1009" s="139">
        <f>ROUND(I1009*H1009,2)</f>
        <v>0</v>
      </c>
      <c r="BL1009" s="18" t="s">
        <v>171</v>
      </c>
      <c r="BM1009" s="138" t="s">
        <v>1755</v>
      </c>
    </row>
    <row r="1010" spans="2:65" s="1" customFormat="1" ht="11.25">
      <c r="B1010" s="33"/>
      <c r="D1010" s="140" t="s">
        <v>144</v>
      </c>
      <c r="F1010" s="141" t="s">
        <v>1756</v>
      </c>
      <c r="I1010" s="142"/>
      <c r="L1010" s="33"/>
      <c r="M1010" s="143"/>
      <c r="T1010" s="54"/>
      <c r="AT1010" s="18" t="s">
        <v>144</v>
      </c>
      <c r="AU1010" s="18" t="s">
        <v>87</v>
      </c>
    </row>
    <row r="1011" spans="2:65" s="1" customFormat="1" ht="11.25">
      <c r="B1011" s="33"/>
      <c r="D1011" s="183" t="s">
        <v>812</v>
      </c>
      <c r="F1011" s="184" t="s">
        <v>1757</v>
      </c>
      <c r="I1011" s="142"/>
      <c r="L1011" s="33"/>
      <c r="M1011" s="143"/>
      <c r="T1011" s="54"/>
      <c r="AT1011" s="18" t="s">
        <v>812</v>
      </c>
      <c r="AU1011" s="18" t="s">
        <v>87</v>
      </c>
    </row>
    <row r="1012" spans="2:65" s="12" customFormat="1" ht="11.25">
      <c r="B1012" s="154"/>
      <c r="D1012" s="140" t="s">
        <v>278</v>
      </c>
      <c r="E1012" s="155" t="s">
        <v>21</v>
      </c>
      <c r="F1012" s="156" t="s">
        <v>616</v>
      </c>
      <c r="H1012" s="157">
        <v>160.755</v>
      </c>
      <c r="I1012" s="158"/>
      <c r="L1012" s="154"/>
      <c r="M1012" s="159"/>
      <c r="T1012" s="160"/>
      <c r="AT1012" s="155" t="s">
        <v>278</v>
      </c>
      <c r="AU1012" s="155" t="s">
        <v>87</v>
      </c>
      <c r="AV1012" s="12" t="s">
        <v>87</v>
      </c>
      <c r="AW1012" s="12" t="s">
        <v>38</v>
      </c>
      <c r="AX1012" s="12" t="s">
        <v>85</v>
      </c>
      <c r="AY1012" s="155" t="s">
        <v>137</v>
      </c>
    </row>
    <row r="1013" spans="2:65" s="1" customFormat="1" ht="16.5" customHeight="1">
      <c r="B1013" s="33"/>
      <c r="C1013" s="126" t="s">
        <v>1758</v>
      </c>
      <c r="D1013" s="126" t="s">
        <v>138</v>
      </c>
      <c r="E1013" s="127" t="s">
        <v>1759</v>
      </c>
      <c r="F1013" s="128" t="s">
        <v>1760</v>
      </c>
      <c r="G1013" s="129" t="s">
        <v>228</v>
      </c>
      <c r="H1013" s="130">
        <v>160.755</v>
      </c>
      <c r="I1013" s="131"/>
      <c r="J1013" s="132">
        <f>ROUND(I1013*H1013,2)</f>
        <v>0</v>
      </c>
      <c r="K1013" s="128" t="s">
        <v>809</v>
      </c>
      <c r="L1013" s="133"/>
      <c r="M1013" s="134" t="s">
        <v>21</v>
      </c>
      <c r="N1013" s="135" t="s">
        <v>48</v>
      </c>
      <c r="P1013" s="136">
        <f>O1013*H1013</f>
        <v>0</v>
      </c>
      <c r="Q1013" s="136">
        <v>6.8999999999999997E-4</v>
      </c>
      <c r="R1013" s="136">
        <f>Q1013*H1013</f>
        <v>0.11092094999999999</v>
      </c>
      <c r="S1013" s="136">
        <v>0</v>
      </c>
      <c r="T1013" s="137">
        <f>S1013*H1013</f>
        <v>0</v>
      </c>
      <c r="AR1013" s="138" t="s">
        <v>201</v>
      </c>
      <c r="AT1013" s="138" t="s">
        <v>138</v>
      </c>
      <c r="AU1013" s="138" t="s">
        <v>87</v>
      </c>
      <c r="AY1013" s="18" t="s">
        <v>137</v>
      </c>
      <c r="BE1013" s="139">
        <f>IF(N1013="základní",J1013,0)</f>
        <v>0</v>
      </c>
      <c r="BF1013" s="139">
        <f>IF(N1013="snížená",J1013,0)</f>
        <v>0</v>
      </c>
      <c r="BG1013" s="139">
        <f>IF(N1013="zákl. přenesená",J1013,0)</f>
        <v>0</v>
      </c>
      <c r="BH1013" s="139">
        <f>IF(N1013="sníž. přenesená",J1013,0)</f>
        <v>0</v>
      </c>
      <c r="BI1013" s="139">
        <f>IF(N1013="nulová",J1013,0)</f>
        <v>0</v>
      </c>
      <c r="BJ1013" s="18" t="s">
        <v>85</v>
      </c>
      <c r="BK1013" s="139">
        <f>ROUND(I1013*H1013,2)</f>
        <v>0</v>
      </c>
      <c r="BL1013" s="18" t="s">
        <v>171</v>
      </c>
      <c r="BM1013" s="138" t="s">
        <v>1761</v>
      </c>
    </row>
    <row r="1014" spans="2:65" s="1" customFormat="1" ht="11.25">
      <c r="B1014" s="33"/>
      <c r="D1014" s="140" t="s">
        <v>144</v>
      </c>
      <c r="F1014" s="141" t="s">
        <v>1760</v>
      </c>
      <c r="I1014" s="142"/>
      <c r="L1014" s="33"/>
      <c r="M1014" s="143"/>
      <c r="T1014" s="54"/>
      <c r="AT1014" s="18" t="s">
        <v>144</v>
      </c>
      <c r="AU1014" s="18" t="s">
        <v>87</v>
      </c>
    </row>
    <row r="1015" spans="2:65" s="14" customFormat="1" ht="11.25">
      <c r="B1015" s="170"/>
      <c r="D1015" s="140" t="s">
        <v>278</v>
      </c>
      <c r="E1015" s="171" t="s">
        <v>21</v>
      </c>
      <c r="F1015" s="172" t="s">
        <v>1160</v>
      </c>
      <c r="H1015" s="171" t="s">
        <v>21</v>
      </c>
      <c r="I1015" s="173"/>
      <c r="L1015" s="170"/>
      <c r="M1015" s="174"/>
      <c r="T1015" s="175"/>
      <c r="AT1015" s="171" t="s">
        <v>278</v>
      </c>
      <c r="AU1015" s="171" t="s">
        <v>87</v>
      </c>
      <c r="AV1015" s="14" t="s">
        <v>85</v>
      </c>
      <c r="AW1015" s="14" t="s">
        <v>38</v>
      </c>
      <c r="AX1015" s="14" t="s">
        <v>77</v>
      </c>
      <c r="AY1015" s="171" t="s">
        <v>137</v>
      </c>
    </row>
    <row r="1016" spans="2:65" s="14" customFormat="1" ht="11.25">
      <c r="B1016" s="170"/>
      <c r="D1016" s="140" t="s">
        <v>278</v>
      </c>
      <c r="E1016" s="171" t="s">
        <v>21</v>
      </c>
      <c r="F1016" s="172" t="s">
        <v>1762</v>
      </c>
      <c r="H1016" s="171" t="s">
        <v>21</v>
      </c>
      <c r="I1016" s="173"/>
      <c r="L1016" s="170"/>
      <c r="M1016" s="174"/>
      <c r="T1016" s="175"/>
      <c r="AT1016" s="171" t="s">
        <v>278</v>
      </c>
      <c r="AU1016" s="171" t="s">
        <v>87</v>
      </c>
      <c r="AV1016" s="14" t="s">
        <v>85</v>
      </c>
      <c r="AW1016" s="14" t="s">
        <v>38</v>
      </c>
      <c r="AX1016" s="14" t="s">
        <v>77</v>
      </c>
      <c r="AY1016" s="171" t="s">
        <v>137</v>
      </c>
    </row>
    <row r="1017" spans="2:65" s="14" customFormat="1" ht="11.25">
      <c r="B1017" s="170"/>
      <c r="D1017" s="140" t="s">
        <v>278</v>
      </c>
      <c r="E1017" s="171" t="s">
        <v>21</v>
      </c>
      <c r="F1017" s="172" t="s">
        <v>1750</v>
      </c>
      <c r="H1017" s="171" t="s">
        <v>21</v>
      </c>
      <c r="I1017" s="173"/>
      <c r="L1017" s="170"/>
      <c r="M1017" s="174"/>
      <c r="T1017" s="175"/>
      <c r="AT1017" s="171" t="s">
        <v>278</v>
      </c>
      <c r="AU1017" s="171" t="s">
        <v>87</v>
      </c>
      <c r="AV1017" s="14" t="s">
        <v>85</v>
      </c>
      <c r="AW1017" s="14" t="s">
        <v>38</v>
      </c>
      <c r="AX1017" s="14" t="s">
        <v>77</v>
      </c>
      <c r="AY1017" s="171" t="s">
        <v>137</v>
      </c>
    </row>
    <row r="1018" spans="2:65" s="12" customFormat="1" ht="11.25">
      <c r="B1018" s="154"/>
      <c r="D1018" s="140" t="s">
        <v>278</v>
      </c>
      <c r="E1018" s="155" t="s">
        <v>21</v>
      </c>
      <c r="F1018" s="156" t="s">
        <v>1763</v>
      </c>
      <c r="H1018" s="157">
        <v>46.179000000000002</v>
      </c>
      <c r="I1018" s="158"/>
      <c r="L1018" s="154"/>
      <c r="M1018" s="159"/>
      <c r="T1018" s="160"/>
      <c r="AT1018" s="155" t="s">
        <v>278</v>
      </c>
      <c r="AU1018" s="155" t="s">
        <v>87</v>
      </c>
      <c r="AV1018" s="12" t="s">
        <v>87</v>
      </c>
      <c r="AW1018" s="12" t="s">
        <v>38</v>
      </c>
      <c r="AX1018" s="12" t="s">
        <v>77</v>
      </c>
      <c r="AY1018" s="155" t="s">
        <v>137</v>
      </c>
    </row>
    <row r="1019" spans="2:65" s="14" customFormat="1" ht="11.25">
      <c r="B1019" s="170"/>
      <c r="D1019" s="140" t="s">
        <v>278</v>
      </c>
      <c r="E1019" s="171" t="s">
        <v>21</v>
      </c>
      <c r="F1019" s="172" t="s">
        <v>848</v>
      </c>
      <c r="H1019" s="171" t="s">
        <v>21</v>
      </c>
      <c r="I1019" s="173"/>
      <c r="L1019" s="170"/>
      <c r="M1019" s="174"/>
      <c r="T1019" s="175"/>
      <c r="AT1019" s="171" t="s">
        <v>278</v>
      </c>
      <c r="AU1019" s="171" t="s">
        <v>87</v>
      </c>
      <c r="AV1019" s="14" t="s">
        <v>85</v>
      </c>
      <c r="AW1019" s="14" t="s">
        <v>38</v>
      </c>
      <c r="AX1019" s="14" t="s">
        <v>77</v>
      </c>
      <c r="AY1019" s="171" t="s">
        <v>137</v>
      </c>
    </row>
    <row r="1020" spans="2:65" s="12" customFormat="1" ht="11.25">
      <c r="B1020" s="154"/>
      <c r="D1020" s="140" t="s">
        <v>278</v>
      </c>
      <c r="E1020" s="155" t="s">
        <v>21</v>
      </c>
      <c r="F1020" s="156" t="s">
        <v>1764</v>
      </c>
      <c r="H1020" s="157">
        <v>114.57599999999999</v>
      </c>
      <c r="I1020" s="158"/>
      <c r="L1020" s="154"/>
      <c r="M1020" s="159"/>
      <c r="T1020" s="160"/>
      <c r="AT1020" s="155" t="s">
        <v>278</v>
      </c>
      <c r="AU1020" s="155" t="s">
        <v>87</v>
      </c>
      <c r="AV1020" s="12" t="s">
        <v>87</v>
      </c>
      <c r="AW1020" s="12" t="s">
        <v>38</v>
      </c>
      <c r="AX1020" s="12" t="s">
        <v>77</v>
      </c>
      <c r="AY1020" s="155" t="s">
        <v>137</v>
      </c>
    </row>
    <row r="1021" spans="2:65" s="13" customFormat="1" ht="11.25">
      <c r="B1021" s="161"/>
      <c r="D1021" s="140" t="s">
        <v>278</v>
      </c>
      <c r="E1021" s="162" t="s">
        <v>616</v>
      </c>
      <c r="F1021" s="163" t="s">
        <v>280</v>
      </c>
      <c r="H1021" s="164">
        <v>160.755</v>
      </c>
      <c r="I1021" s="165"/>
      <c r="L1021" s="161"/>
      <c r="M1021" s="166"/>
      <c r="T1021" s="167"/>
      <c r="AT1021" s="162" t="s">
        <v>278</v>
      </c>
      <c r="AU1021" s="162" t="s">
        <v>87</v>
      </c>
      <c r="AV1021" s="13" t="s">
        <v>143</v>
      </c>
      <c r="AW1021" s="13" t="s">
        <v>38</v>
      </c>
      <c r="AX1021" s="13" t="s">
        <v>85</v>
      </c>
      <c r="AY1021" s="162" t="s">
        <v>137</v>
      </c>
    </row>
    <row r="1022" spans="2:65" s="1" customFormat="1" ht="16.5" customHeight="1">
      <c r="B1022" s="33"/>
      <c r="C1022" s="145" t="s">
        <v>430</v>
      </c>
      <c r="D1022" s="145" t="s">
        <v>153</v>
      </c>
      <c r="E1022" s="146" t="s">
        <v>1765</v>
      </c>
      <c r="F1022" s="147" t="s">
        <v>1766</v>
      </c>
      <c r="G1022" s="148" t="s">
        <v>228</v>
      </c>
      <c r="H1022" s="149">
        <v>1088</v>
      </c>
      <c r="I1022" s="150"/>
      <c r="J1022" s="151">
        <f>ROUND(I1022*H1022,2)</f>
        <v>0</v>
      </c>
      <c r="K1022" s="147" t="s">
        <v>21</v>
      </c>
      <c r="L1022" s="33"/>
      <c r="M1022" s="152" t="s">
        <v>21</v>
      </c>
      <c r="N1022" s="153" t="s">
        <v>48</v>
      </c>
      <c r="P1022" s="136">
        <f>O1022*H1022</f>
        <v>0</v>
      </c>
      <c r="Q1022" s="136">
        <v>2.5000000000000001E-2</v>
      </c>
      <c r="R1022" s="136">
        <f>Q1022*H1022</f>
        <v>27.200000000000003</v>
      </c>
      <c r="S1022" s="136">
        <v>0</v>
      </c>
      <c r="T1022" s="137">
        <f>S1022*H1022</f>
        <v>0</v>
      </c>
      <c r="AR1022" s="138" t="s">
        <v>171</v>
      </c>
      <c r="AT1022" s="138" t="s">
        <v>153</v>
      </c>
      <c r="AU1022" s="138" t="s">
        <v>87</v>
      </c>
      <c r="AY1022" s="18" t="s">
        <v>137</v>
      </c>
      <c r="BE1022" s="139">
        <f>IF(N1022="základní",J1022,0)</f>
        <v>0</v>
      </c>
      <c r="BF1022" s="139">
        <f>IF(N1022="snížená",J1022,0)</f>
        <v>0</v>
      </c>
      <c r="BG1022" s="139">
        <f>IF(N1022="zákl. přenesená",J1022,0)</f>
        <v>0</v>
      </c>
      <c r="BH1022" s="139">
        <f>IF(N1022="sníž. přenesená",J1022,0)</f>
        <v>0</v>
      </c>
      <c r="BI1022" s="139">
        <f>IF(N1022="nulová",J1022,0)</f>
        <v>0</v>
      </c>
      <c r="BJ1022" s="18" t="s">
        <v>85</v>
      </c>
      <c r="BK1022" s="139">
        <f>ROUND(I1022*H1022,2)</f>
        <v>0</v>
      </c>
      <c r="BL1022" s="18" t="s">
        <v>171</v>
      </c>
      <c r="BM1022" s="138" t="s">
        <v>1767</v>
      </c>
    </row>
    <row r="1023" spans="2:65" s="1" customFormat="1" ht="68.25">
      <c r="B1023" s="33"/>
      <c r="D1023" s="140" t="s">
        <v>144</v>
      </c>
      <c r="F1023" s="141" t="s">
        <v>1768</v>
      </c>
      <c r="I1023" s="142"/>
      <c r="L1023" s="33"/>
      <c r="M1023" s="143"/>
      <c r="T1023" s="54"/>
      <c r="AT1023" s="18" t="s">
        <v>144</v>
      </c>
      <c r="AU1023" s="18" t="s">
        <v>87</v>
      </c>
    </row>
    <row r="1024" spans="2:65" s="12" customFormat="1" ht="11.25">
      <c r="B1024" s="154"/>
      <c r="D1024" s="140" t="s">
        <v>278</v>
      </c>
      <c r="E1024" s="155" t="s">
        <v>21</v>
      </c>
      <c r="F1024" s="156" t="s">
        <v>1769</v>
      </c>
      <c r="H1024" s="157">
        <v>1088</v>
      </c>
      <c r="I1024" s="158"/>
      <c r="L1024" s="154"/>
      <c r="M1024" s="159"/>
      <c r="T1024" s="160"/>
      <c r="AT1024" s="155" t="s">
        <v>278</v>
      </c>
      <c r="AU1024" s="155" t="s">
        <v>87</v>
      </c>
      <c r="AV1024" s="12" t="s">
        <v>87</v>
      </c>
      <c r="AW1024" s="12" t="s">
        <v>38</v>
      </c>
      <c r="AX1024" s="12" t="s">
        <v>85</v>
      </c>
      <c r="AY1024" s="155" t="s">
        <v>137</v>
      </c>
    </row>
    <row r="1025" spans="2:65" s="1" customFormat="1" ht="16.5" customHeight="1">
      <c r="B1025" s="33"/>
      <c r="C1025" s="145" t="s">
        <v>1770</v>
      </c>
      <c r="D1025" s="145" t="s">
        <v>153</v>
      </c>
      <c r="E1025" s="146" t="s">
        <v>1771</v>
      </c>
      <c r="F1025" s="147" t="s">
        <v>1772</v>
      </c>
      <c r="G1025" s="148" t="s">
        <v>763</v>
      </c>
      <c r="H1025" s="149">
        <v>27.385999999999999</v>
      </c>
      <c r="I1025" s="150"/>
      <c r="J1025" s="151">
        <f>ROUND(I1025*H1025,2)</f>
        <v>0</v>
      </c>
      <c r="K1025" s="147" t="s">
        <v>809</v>
      </c>
      <c r="L1025" s="33"/>
      <c r="M1025" s="152" t="s">
        <v>21</v>
      </c>
      <c r="N1025" s="153" t="s">
        <v>48</v>
      </c>
      <c r="P1025" s="136">
        <f>O1025*H1025</f>
        <v>0</v>
      </c>
      <c r="Q1025" s="136">
        <v>0</v>
      </c>
      <c r="R1025" s="136">
        <f>Q1025*H1025</f>
        <v>0</v>
      </c>
      <c r="S1025" s="136">
        <v>0</v>
      </c>
      <c r="T1025" s="137">
        <f>S1025*H1025</f>
        <v>0</v>
      </c>
      <c r="AR1025" s="138" t="s">
        <v>171</v>
      </c>
      <c r="AT1025" s="138" t="s">
        <v>153</v>
      </c>
      <c r="AU1025" s="138" t="s">
        <v>87</v>
      </c>
      <c r="AY1025" s="18" t="s">
        <v>137</v>
      </c>
      <c r="BE1025" s="139">
        <f>IF(N1025="základní",J1025,0)</f>
        <v>0</v>
      </c>
      <c r="BF1025" s="139">
        <f>IF(N1025="snížená",J1025,0)</f>
        <v>0</v>
      </c>
      <c r="BG1025" s="139">
        <f>IF(N1025="zákl. přenesená",J1025,0)</f>
        <v>0</v>
      </c>
      <c r="BH1025" s="139">
        <f>IF(N1025="sníž. přenesená",J1025,0)</f>
        <v>0</v>
      </c>
      <c r="BI1025" s="139">
        <f>IF(N1025="nulová",J1025,0)</f>
        <v>0</v>
      </c>
      <c r="BJ1025" s="18" t="s">
        <v>85</v>
      </c>
      <c r="BK1025" s="139">
        <f>ROUND(I1025*H1025,2)</f>
        <v>0</v>
      </c>
      <c r="BL1025" s="18" t="s">
        <v>171</v>
      </c>
      <c r="BM1025" s="138" t="s">
        <v>1773</v>
      </c>
    </row>
    <row r="1026" spans="2:65" s="1" customFormat="1" ht="19.5">
      <c r="B1026" s="33"/>
      <c r="D1026" s="140" t="s">
        <v>144</v>
      </c>
      <c r="F1026" s="141" t="s">
        <v>1774</v>
      </c>
      <c r="I1026" s="142"/>
      <c r="L1026" s="33"/>
      <c r="M1026" s="143"/>
      <c r="T1026" s="54"/>
      <c r="AT1026" s="18" t="s">
        <v>144</v>
      </c>
      <c r="AU1026" s="18" t="s">
        <v>87</v>
      </c>
    </row>
    <row r="1027" spans="2:65" s="1" customFormat="1" ht="11.25">
      <c r="B1027" s="33"/>
      <c r="D1027" s="183" t="s">
        <v>812</v>
      </c>
      <c r="F1027" s="184" t="s">
        <v>1775</v>
      </c>
      <c r="I1027" s="142"/>
      <c r="L1027" s="33"/>
      <c r="M1027" s="143"/>
      <c r="T1027" s="54"/>
      <c r="AT1027" s="18" t="s">
        <v>812</v>
      </c>
      <c r="AU1027" s="18" t="s">
        <v>87</v>
      </c>
    </row>
    <row r="1028" spans="2:65" s="1" customFormat="1" ht="29.25">
      <c r="B1028" s="33"/>
      <c r="D1028" s="140" t="s">
        <v>145</v>
      </c>
      <c r="F1028" s="144" t="s">
        <v>1723</v>
      </c>
      <c r="I1028" s="142"/>
      <c r="L1028" s="33"/>
      <c r="M1028" s="143"/>
      <c r="T1028" s="54"/>
      <c r="AT1028" s="18" t="s">
        <v>145</v>
      </c>
      <c r="AU1028" s="18" t="s">
        <v>87</v>
      </c>
    </row>
    <row r="1029" spans="2:65" s="11" customFormat="1" ht="22.9" customHeight="1">
      <c r="B1029" s="116"/>
      <c r="D1029" s="117" t="s">
        <v>76</v>
      </c>
      <c r="E1029" s="168" t="s">
        <v>1776</v>
      </c>
      <c r="F1029" s="168" t="s">
        <v>1777</v>
      </c>
      <c r="I1029" s="119"/>
      <c r="J1029" s="169">
        <f>BK1029</f>
        <v>0</v>
      </c>
      <c r="L1029" s="116"/>
      <c r="M1029" s="121"/>
      <c r="P1029" s="122">
        <f>SUM(P1030:P1117)</f>
        <v>0</v>
      </c>
      <c r="R1029" s="122">
        <f>SUM(R1030:R1117)</f>
        <v>72.474983400000013</v>
      </c>
      <c r="T1029" s="123">
        <f>SUM(T1030:T1117)</f>
        <v>46.765860000000011</v>
      </c>
      <c r="AR1029" s="117" t="s">
        <v>87</v>
      </c>
      <c r="AT1029" s="124" t="s">
        <v>76</v>
      </c>
      <c r="AU1029" s="124" t="s">
        <v>85</v>
      </c>
      <c r="AY1029" s="117" t="s">
        <v>137</v>
      </c>
      <c r="BK1029" s="125">
        <f>SUM(BK1030:BK1117)</f>
        <v>0</v>
      </c>
    </row>
    <row r="1030" spans="2:65" s="1" customFormat="1" ht="16.5" customHeight="1">
      <c r="B1030" s="33"/>
      <c r="C1030" s="145" t="s">
        <v>434</v>
      </c>
      <c r="D1030" s="145" t="s">
        <v>153</v>
      </c>
      <c r="E1030" s="146" t="s">
        <v>1778</v>
      </c>
      <c r="F1030" s="147" t="s">
        <v>1779</v>
      </c>
      <c r="G1030" s="148" t="s">
        <v>141</v>
      </c>
      <c r="H1030" s="149">
        <v>279.44</v>
      </c>
      <c r="I1030" s="150"/>
      <c r="J1030" s="151">
        <f>ROUND(I1030*H1030,2)</f>
        <v>0</v>
      </c>
      <c r="K1030" s="147" t="s">
        <v>809</v>
      </c>
      <c r="L1030" s="33"/>
      <c r="M1030" s="152" t="s">
        <v>21</v>
      </c>
      <c r="N1030" s="153" t="s">
        <v>48</v>
      </c>
      <c r="P1030" s="136">
        <f>O1030*H1030</f>
        <v>0</v>
      </c>
      <c r="Q1030" s="136">
        <v>6.0000000000000002E-5</v>
      </c>
      <c r="R1030" s="136">
        <f>Q1030*H1030</f>
        <v>1.6766400000000001E-2</v>
      </c>
      <c r="S1030" s="136">
        <v>0</v>
      </c>
      <c r="T1030" s="137">
        <f>S1030*H1030</f>
        <v>0</v>
      </c>
      <c r="AR1030" s="138" t="s">
        <v>171</v>
      </c>
      <c r="AT1030" s="138" t="s">
        <v>153</v>
      </c>
      <c r="AU1030" s="138" t="s">
        <v>87</v>
      </c>
      <c r="AY1030" s="18" t="s">
        <v>137</v>
      </c>
      <c r="BE1030" s="139">
        <f>IF(N1030="základní",J1030,0)</f>
        <v>0</v>
      </c>
      <c r="BF1030" s="139">
        <f>IF(N1030="snížená",J1030,0)</f>
        <v>0</v>
      </c>
      <c r="BG1030" s="139">
        <f>IF(N1030="zákl. přenesená",J1030,0)</f>
        <v>0</v>
      </c>
      <c r="BH1030" s="139">
        <f>IF(N1030="sníž. přenesená",J1030,0)</f>
        <v>0</v>
      </c>
      <c r="BI1030" s="139">
        <f>IF(N1030="nulová",J1030,0)</f>
        <v>0</v>
      </c>
      <c r="BJ1030" s="18" t="s">
        <v>85</v>
      </c>
      <c r="BK1030" s="139">
        <f>ROUND(I1030*H1030,2)</f>
        <v>0</v>
      </c>
      <c r="BL1030" s="18" t="s">
        <v>171</v>
      </c>
      <c r="BM1030" s="138" t="s">
        <v>1780</v>
      </c>
    </row>
    <row r="1031" spans="2:65" s="1" customFormat="1" ht="11.25">
      <c r="B1031" s="33"/>
      <c r="D1031" s="140" t="s">
        <v>144</v>
      </c>
      <c r="F1031" s="141" t="s">
        <v>1781</v>
      </c>
      <c r="I1031" s="142"/>
      <c r="L1031" s="33"/>
      <c r="M1031" s="143"/>
      <c r="T1031" s="54"/>
      <c r="AT1031" s="18" t="s">
        <v>144</v>
      </c>
      <c r="AU1031" s="18" t="s">
        <v>87</v>
      </c>
    </row>
    <row r="1032" spans="2:65" s="1" customFormat="1" ht="11.25">
      <c r="B1032" s="33"/>
      <c r="D1032" s="183" t="s">
        <v>812</v>
      </c>
      <c r="F1032" s="184" t="s">
        <v>1782</v>
      </c>
      <c r="I1032" s="142"/>
      <c r="L1032" s="33"/>
      <c r="M1032" s="143"/>
      <c r="T1032" s="54"/>
      <c r="AT1032" s="18" t="s">
        <v>812</v>
      </c>
      <c r="AU1032" s="18" t="s">
        <v>87</v>
      </c>
    </row>
    <row r="1033" spans="2:65" s="12" customFormat="1" ht="11.25">
      <c r="B1033" s="154"/>
      <c r="D1033" s="140" t="s">
        <v>278</v>
      </c>
      <c r="E1033" s="155" t="s">
        <v>21</v>
      </c>
      <c r="F1033" s="156" t="s">
        <v>735</v>
      </c>
      <c r="H1033" s="157">
        <v>279.44</v>
      </c>
      <c r="I1033" s="158"/>
      <c r="L1033" s="154"/>
      <c r="M1033" s="159"/>
      <c r="T1033" s="160"/>
      <c r="AT1033" s="155" t="s">
        <v>278</v>
      </c>
      <c r="AU1033" s="155" t="s">
        <v>87</v>
      </c>
      <c r="AV1033" s="12" t="s">
        <v>87</v>
      </c>
      <c r="AW1033" s="12" t="s">
        <v>38</v>
      </c>
      <c r="AX1033" s="12" t="s">
        <v>85</v>
      </c>
      <c r="AY1033" s="155" t="s">
        <v>137</v>
      </c>
    </row>
    <row r="1034" spans="2:65" s="1" customFormat="1" ht="16.5" customHeight="1">
      <c r="B1034" s="33"/>
      <c r="C1034" s="126" t="s">
        <v>1783</v>
      </c>
      <c r="D1034" s="126" t="s">
        <v>138</v>
      </c>
      <c r="E1034" s="127" t="s">
        <v>1784</v>
      </c>
      <c r="F1034" s="128" t="s">
        <v>1785</v>
      </c>
      <c r="G1034" s="129" t="s">
        <v>141</v>
      </c>
      <c r="H1034" s="130">
        <v>279.44</v>
      </c>
      <c r="I1034" s="131"/>
      <c r="J1034" s="132">
        <f>ROUND(I1034*H1034,2)</f>
        <v>0</v>
      </c>
      <c r="K1034" s="128" t="s">
        <v>21</v>
      </c>
      <c r="L1034" s="133"/>
      <c r="M1034" s="134" t="s">
        <v>21</v>
      </c>
      <c r="N1034" s="135" t="s">
        <v>48</v>
      </c>
      <c r="P1034" s="136">
        <f>O1034*H1034</f>
        <v>0</v>
      </c>
      <c r="Q1034" s="136">
        <v>1E-3</v>
      </c>
      <c r="R1034" s="136">
        <f>Q1034*H1034</f>
        <v>0.27944000000000002</v>
      </c>
      <c r="S1034" s="136">
        <v>0</v>
      </c>
      <c r="T1034" s="137">
        <f>S1034*H1034</f>
        <v>0</v>
      </c>
      <c r="AR1034" s="138" t="s">
        <v>201</v>
      </c>
      <c r="AT1034" s="138" t="s">
        <v>138</v>
      </c>
      <c r="AU1034" s="138" t="s">
        <v>87</v>
      </c>
      <c r="AY1034" s="18" t="s">
        <v>137</v>
      </c>
      <c r="BE1034" s="139">
        <f>IF(N1034="základní",J1034,0)</f>
        <v>0</v>
      </c>
      <c r="BF1034" s="139">
        <f>IF(N1034="snížená",J1034,0)</f>
        <v>0</v>
      </c>
      <c r="BG1034" s="139">
        <f>IF(N1034="zákl. přenesená",J1034,0)</f>
        <v>0</v>
      </c>
      <c r="BH1034" s="139">
        <f>IF(N1034="sníž. přenesená",J1034,0)</f>
        <v>0</v>
      </c>
      <c r="BI1034" s="139">
        <f>IF(N1034="nulová",J1034,0)</f>
        <v>0</v>
      </c>
      <c r="BJ1034" s="18" t="s">
        <v>85</v>
      </c>
      <c r="BK1034" s="139">
        <f>ROUND(I1034*H1034,2)</f>
        <v>0</v>
      </c>
      <c r="BL1034" s="18" t="s">
        <v>171</v>
      </c>
      <c r="BM1034" s="138" t="s">
        <v>1786</v>
      </c>
    </row>
    <row r="1035" spans="2:65" s="1" customFormat="1" ht="11.25">
      <c r="B1035" s="33"/>
      <c r="D1035" s="140" t="s">
        <v>144</v>
      </c>
      <c r="F1035" s="141" t="s">
        <v>1785</v>
      </c>
      <c r="I1035" s="142"/>
      <c r="L1035" s="33"/>
      <c r="M1035" s="143"/>
      <c r="T1035" s="54"/>
      <c r="AT1035" s="18" t="s">
        <v>144</v>
      </c>
      <c r="AU1035" s="18" t="s">
        <v>87</v>
      </c>
    </row>
    <row r="1036" spans="2:65" s="1" customFormat="1" ht="19.5">
      <c r="B1036" s="33"/>
      <c r="D1036" s="140" t="s">
        <v>145</v>
      </c>
      <c r="F1036" s="144" t="s">
        <v>1787</v>
      </c>
      <c r="I1036" s="142"/>
      <c r="L1036" s="33"/>
      <c r="M1036" s="143"/>
      <c r="T1036" s="54"/>
      <c r="AT1036" s="18" t="s">
        <v>145</v>
      </c>
      <c r="AU1036" s="18" t="s">
        <v>87</v>
      </c>
    </row>
    <row r="1037" spans="2:65" s="12" customFormat="1" ht="11.25">
      <c r="B1037" s="154"/>
      <c r="D1037" s="140" t="s">
        <v>278</v>
      </c>
      <c r="E1037" s="155" t="s">
        <v>735</v>
      </c>
      <c r="F1037" s="156" t="s">
        <v>1788</v>
      </c>
      <c r="H1037" s="157">
        <v>279.44</v>
      </c>
      <c r="I1037" s="158"/>
      <c r="L1037" s="154"/>
      <c r="M1037" s="159"/>
      <c r="T1037" s="160"/>
      <c r="AT1037" s="155" t="s">
        <v>278</v>
      </c>
      <c r="AU1037" s="155" t="s">
        <v>87</v>
      </c>
      <c r="AV1037" s="12" t="s">
        <v>87</v>
      </c>
      <c r="AW1037" s="12" t="s">
        <v>38</v>
      </c>
      <c r="AX1037" s="12" t="s">
        <v>85</v>
      </c>
      <c r="AY1037" s="155" t="s">
        <v>137</v>
      </c>
    </row>
    <row r="1038" spans="2:65" s="1" customFormat="1" ht="16.5" customHeight="1">
      <c r="B1038" s="33"/>
      <c r="C1038" s="145" t="s">
        <v>438</v>
      </c>
      <c r="D1038" s="145" t="s">
        <v>153</v>
      </c>
      <c r="E1038" s="146" t="s">
        <v>1789</v>
      </c>
      <c r="F1038" s="147" t="s">
        <v>1790</v>
      </c>
      <c r="G1038" s="148" t="s">
        <v>141</v>
      </c>
      <c r="H1038" s="149">
        <v>316.08</v>
      </c>
      <c r="I1038" s="150"/>
      <c r="J1038" s="151">
        <f>ROUND(I1038*H1038,2)</f>
        <v>0</v>
      </c>
      <c r="K1038" s="147" t="s">
        <v>809</v>
      </c>
      <c r="L1038" s="33"/>
      <c r="M1038" s="152" t="s">
        <v>21</v>
      </c>
      <c r="N1038" s="153" t="s">
        <v>48</v>
      </c>
      <c r="P1038" s="136">
        <f>O1038*H1038</f>
        <v>0</v>
      </c>
      <c r="Q1038" s="136">
        <v>5.0000000000000002E-5</v>
      </c>
      <c r="R1038" s="136">
        <f>Q1038*H1038</f>
        <v>1.5803999999999999E-2</v>
      </c>
      <c r="S1038" s="136">
        <v>0</v>
      </c>
      <c r="T1038" s="137">
        <f>S1038*H1038</f>
        <v>0</v>
      </c>
      <c r="AR1038" s="138" t="s">
        <v>171</v>
      </c>
      <c r="AT1038" s="138" t="s">
        <v>153</v>
      </c>
      <c r="AU1038" s="138" t="s">
        <v>87</v>
      </c>
      <c r="AY1038" s="18" t="s">
        <v>137</v>
      </c>
      <c r="BE1038" s="139">
        <f>IF(N1038="základní",J1038,0)</f>
        <v>0</v>
      </c>
      <c r="BF1038" s="139">
        <f>IF(N1038="snížená",J1038,0)</f>
        <v>0</v>
      </c>
      <c r="BG1038" s="139">
        <f>IF(N1038="zákl. přenesená",J1038,0)</f>
        <v>0</v>
      </c>
      <c r="BH1038" s="139">
        <f>IF(N1038="sníž. přenesená",J1038,0)</f>
        <v>0</v>
      </c>
      <c r="BI1038" s="139">
        <f>IF(N1038="nulová",J1038,0)</f>
        <v>0</v>
      </c>
      <c r="BJ1038" s="18" t="s">
        <v>85</v>
      </c>
      <c r="BK1038" s="139">
        <f>ROUND(I1038*H1038,2)</f>
        <v>0</v>
      </c>
      <c r="BL1038" s="18" t="s">
        <v>171</v>
      </c>
      <c r="BM1038" s="138" t="s">
        <v>1791</v>
      </c>
    </row>
    <row r="1039" spans="2:65" s="1" customFormat="1" ht="11.25">
      <c r="B1039" s="33"/>
      <c r="D1039" s="140" t="s">
        <v>144</v>
      </c>
      <c r="F1039" s="141" t="s">
        <v>1792</v>
      </c>
      <c r="I1039" s="142"/>
      <c r="L1039" s="33"/>
      <c r="M1039" s="143"/>
      <c r="T1039" s="54"/>
      <c r="AT1039" s="18" t="s">
        <v>144</v>
      </c>
      <c r="AU1039" s="18" t="s">
        <v>87</v>
      </c>
    </row>
    <row r="1040" spans="2:65" s="1" customFormat="1" ht="11.25">
      <c r="B1040" s="33"/>
      <c r="D1040" s="183" t="s">
        <v>812</v>
      </c>
      <c r="F1040" s="184" t="s">
        <v>1793</v>
      </c>
      <c r="I1040" s="142"/>
      <c r="L1040" s="33"/>
      <c r="M1040" s="143"/>
      <c r="T1040" s="54"/>
      <c r="AT1040" s="18" t="s">
        <v>812</v>
      </c>
      <c r="AU1040" s="18" t="s">
        <v>87</v>
      </c>
    </row>
    <row r="1041" spans="2:65" s="1" customFormat="1" ht="29.25">
      <c r="B1041" s="33"/>
      <c r="D1041" s="140" t="s">
        <v>145</v>
      </c>
      <c r="F1041" s="144" t="s">
        <v>1794</v>
      </c>
      <c r="I1041" s="142"/>
      <c r="L1041" s="33"/>
      <c r="M1041" s="143"/>
      <c r="T1041" s="54"/>
      <c r="AT1041" s="18" t="s">
        <v>145</v>
      </c>
      <c r="AU1041" s="18" t="s">
        <v>87</v>
      </c>
    </row>
    <row r="1042" spans="2:65" s="12" customFormat="1" ht="11.25">
      <c r="B1042" s="154"/>
      <c r="D1042" s="140" t="s">
        <v>278</v>
      </c>
      <c r="E1042" s="155" t="s">
        <v>21</v>
      </c>
      <c r="F1042" s="156" t="s">
        <v>721</v>
      </c>
      <c r="H1042" s="157">
        <v>316.08</v>
      </c>
      <c r="I1042" s="158"/>
      <c r="L1042" s="154"/>
      <c r="M1042" s="159"/>
      <c r="T1042" s="160"/>
      <c r="AT1042" s="155" t="s">
        <v>278</v>
      </c>
      <c r="AU1042" s="155" t="s">
        <v>87</v>
      </c>
      <c r="AV1042" s="12" t="s">
        <v>87</v>
      </c>
      <c r="AW1042" s="12" t="s">
        <v>38</v>
      </c>
      <c r="AX1042" s="12" t="s">
        <v>85</v>
      </c>
      <c r="AY1042" s="155" t="s">
        <v>137</v>
      </c>
    </row>
    <row r="1043" spans="2:65" s="1" customFormat="1" ht="16.5" customHeight="1">
      <c r="B1043" s="33"/>
      <c r="C1043" s="126" t="s">
        <v>1795</v>
      </c>
      <c r="D1043" s="126" t="s">
        <v>138</v>
      </c>
      <c r="E1043" s="127" t="s">
        <v>1796</v>
      </c>
      <c r="F1043" s="128" t="s">
        <v>1797</v>
      </c>
      <c r="G1043" s="129" t="s">
        <v>141</v>
      </c>
      <c r="H1043" s="130">
        <v>316.08</v>
      </c>
      <c r="I1043" s="131"/>
      <c r="J1043" s="132">
        <f>ROUND(I1043*H1043,2)</f>
        <v>0</v>
      </c>
      <c r="K1043" s="128" t="s">
        <v>21</v>
      </c>
      <c r="L1043" s="133"/>
      <c r="M1043" s="134" t="s">
        <v>21</v>
      </c>
      <c r="N1043" s="135" t="s">
        <v>48</v>
      </c>
      <c r="P1043" s="136">
        <f>O1043*H1043</f>
        <v>0</v>
      </c>
      <c r="Q1043" s="136">
        <v>1E-3</v>
      </c>
      <c r="R1043" s="136">
        <f>Q1043*H1043</f>
        <v>0.31607999999999997</v>
      </c>
      <c r="S1043" s="136">
        <v>0</v>
      </c>
      <c r="T1043" s="137">
        <f>S1043*H1043</f>
        <v>0</v>
      </c>
      <c r="AR1043" s="138" t="s">
        <v>201</v>
      </c>
      <c r="AT1043" s="138" t="s">
        <v>138</v>
      </c>
      <c r="AU1043" s="138" t="s">
        <v>87</v>
      </c>
      <c r="AY1043" s="18" t="s">
        <v>137</v>
      </c>
      <c r="BE1043" s="139">
        <f>IF(N1043="základní",J1043,0)</f>
        <v>0</v>
      </c>
      <c r="BF1043" s="139">
        <f>IF(N1043="snížená",J1043,0)</f>
        <v>0</v>
      </c>
      <c r="BG1043" s="139">
        <f>IF(N1043="zákl. přenesená",J1043,0)</f>
        <v>0</v>
      </c>
      <c r="BH1043" s="139">
        <f>IF(N1043="sníž. přenesená",J1043,0)</f>
        <v>0</v>
      </c>
      <c r="BI1043" s="139">
        <f>IF(N1043="nulová",J1043,0)</f>
        <v>0</v>
      </c>
      <c r="BJ1043" s="18" t="s">
        <v>85</v>
      </c>
      <c r="BK1043" s="139">
        <f>ROUND(I1043*H1043,2)</f>
        <v>0</v>
      </c>
      <c r="BL1043" s="18" t="s">
        <v>171</v>
      </c>
      <c r="BM1043" s="138" t="s">
        <v>1798</v>
      </c>
    </row>
    <row r="1044" spans="2:65" s="1" customFormat="1" ht="11.25">
      <c r="B1044" s="33"/>
      <c r="D1044" s="140" t="s">
        <v>144</v>
      </c>
      <c r="F1044" s="141" t="s">
        <v>1797</v>
      </c>
      <c r="I1044" s="142"/>
      <c r="L1044" s="33"/>
      <c r="M1044" s="143"/>
      <c r="T1044" s="54"/>
      <c r="AT1044" s="18" t="s">
        <v>144</v>
      </c>
      <c r="AU1044" s="18" t="s">
        <v>87</v>
      </c>
    </row>
    <row r="1045" spans="2:65" s="1" customFormat="1" ht="19.5">
      <c r="B1045" s="33"/>
      <c r="D1045" s="140" t="s">
        <v>145</v>
      </c>
      <c r="F1045" s="144" t="s">
        <v>1787</v>
      </c>
      <c r="I1045" s="142"/>
      <c r="L1045" s="33"/>
      <c r="M1045" s="143"/>
      <c r="T1045" s="54"/>
      <c r="AT1045" s="18" t="s">
        <v>145</v>
      </c>
      <c r="AU1045" s="18" t="s">
        <v>87</v>
      </c>
    </row>
    <row r="1046" spans="2:65" s="12" customFormat="1" ht="11.25">
      <c r="B1046" s="154"/>
      <c r="D1046" s="140" t="s">
        <v>278</v>
      </c>
      <c r="E1046" s="155" t="s">
        <v>721</v>
      </c>
      <c r="F1046" s="156" t="s">
        <v>1799</v>
      </c>
      <c r="H1046" s="157">
        <v>316.08</v>
      </c>
      <c r="I1046" s="158"/>
      <c r="L1046" s="154"/>
      <c r="M1046" s="159"/>
      <c r="T1046" s="160"/>
      <c r="AT1046" s="155" t="s">
        <v>278</v>
      </c>
      <c r="AU1046" s="155" t="s">
        <v>87</v>
      </c>
      <c r="AV1046" s="12" t="s">
        <v>87</v>
      </c>
      <c r="AW1046" s="12" t="s">
        <v>38</v>
      </c>
      <c r="AX1046" s="12" t="s">
        <v>85</v>
      </c>
      <c r="AY1046" s="155" t="s">
        <v>137</v>
      </c>
    </row>
    <row r="1047" spans="2:65" s="1" customFormat="1" ht="16.5" customHeight="1">
      <c r="B1047" s="33"/>
      <c r="C1047" s="145" t="s">
        <v>441</v>
      </c>
      <c r="D1047" s="145" t="s">
        <v>153</v>
      </c>
      <c r="E1047" s="146" t="s">
        <v>1800</v>
      </c>
      <c r="F1047" s="147" t="s">
        <v>1801</v>
      </c>
      <c r="G1047" s="148" t="s">
        <v>141</v>
      </c>
      <c r="H1047" s="149">
        <v>59905.34</v>
      </c>
      <c r="I1047" s="150"/>
      <c r="J1047" s="151">
        <f>ROUND(I1047*H1047,2)</f>
        <v>0</v>
      </c>
      <c r="K1047" s="147" t="s">
        <v>809</v>
      </c>
      <c r="L1047" s="33"/>
      <c r="M1047" s="152" t="s">
        <v>21</v>
      </c>
      <c r="N1047" s="153" t="s">
        <v>48</v>
      </c>
      <c r="P1047" s="136">
        <f>O1047*H1047</f>
        <v>0</v>
      </c>
      <c r="Q1047" s="136">
        <v>5.0000000000000002E-5</v>
      </c>
      <c r="R1047" s="136">
        <f>Q1047*H1047</f>
        <v>2.9952670000000001</v>
      </c>
      <c r="S1047" s="136">
        <v>0</v>
      </c>
      <c r="T1047" s="137">
        <f>S1047*H1047</f>
        <v>0</v>
      </c>
      <c r="AR1047" s="138" t="s">
        <v>171</v>
      </c>
      <c r="AT1047" s="138" t="s">
        <v>153</v>
      </c>
      <c r="AU1047" s="138" t="s">
        <v>87</v>
      </c>
      <c r="AY1047" s="18" t="s">
        <v>137</v>
      </c>
      <c r="BE1047" s="139">
        <f>IF(N1047="základní",J1047,0)</f>
        <v>0</v>
      </c>
      <c r="BF1047" s="139">
        <f>IF(N1047="snížená",J1047,0)</f>
        <v>0</v>
      </c>
      <c r="BG1047" s="139">
        <f>IF(N1047="zákl. přenesená",J1047,0)</f>
        <v>0</v>
      </c>
      <c r="BH1047" s="139">
        <f>IF(N1047="sníž. přenesená",J1047,0)</f>
        <v>0</v>
      </c>
      <c r="BI1047" s="139">
        <f>IF(N1047="nulová",J1047,0)</f>
        <v>0</v>
      </c>
      <c r="BJ1047" s="18" t="s">
        <v>85</v>
      </c>
      <c r="BK1047" s="139">
        <f>ROUND(I1047*H1047,2)</f>
        <v>0</v>
      </c>
      <c r="BL1047" s="18" t="s">
        <v>171</v>
      </c>
      <c r="BM1047" s="138" t="s">
        <v>1802</v>
      </c>
    </row>
    <row r="1048" spans="2:65" s="1" customFormat="1" ht="11.25">
      <c r="B1048" s="33"/>
      <c r="D1048" s="140" t="s">
        <v>144</v>
      </c>
      <c r="F1048" s="141" t="s">
        <v>1803</v>
      </c>
      <c r="I1048" s="142"/>
      <c r="L1048" s="33"/>
      <c r="M1048" s="143"/>
      <c r="T1048" s="54"/>
      <c r="AT1048" s="18" t="s">
        <v>144</v>
      </c>
      <c r="AU1048" s="18" t="s">
        <v>87</v>
      </c>
    </row>
    <row r="1049" spans="2:65" s="1" customFormat="1" ht="11.25">
      <c r="B1049" s="33"/>
      <c r="D1049" s="183" t="s">
        <v>812</v>
      </c>
      <c r="F1049" s="184" t="s">
        <v>1804</v>
      </c>
      <c r="I1049" s="142"/>
      <c r="L1049" s="33"/>
      <c r="M1049" s="143"/>
      <c r="T1049" s="54"/>
      <c r="AT1049" s="18" t="s">
        <v>812</v>
      </c>
      <c r="AU1049" s="18" t="s">
        <v>87</v>
      </c>
    </row>
    <row r="1050" spans="2:65" s="12" customFormat="1" ht="11.25">
      <c r="B1050" s="154"/>
      <c r="D1050" s="140" t="s">
        <v>278</v>
      </c>
      <c r="E1050" s="155" t="s">
        <v>21</v>
      </c>
      <c r="F1050" s="156" t="s">
        <v>667</v>
      </c>
      <c r="H1050" s="157">
        <v>21309.847000000002</v>
      </c>
      <c r="I1050" s="158"/>
      <c r="L1050" s="154"/>
      <c r="M1050" s="159"/>
      <c r="T1050" s="160"/>
      <c r="AT1050" s="155" t="s">
        <v>278</v>
      </c>
      <c r="AU1050" s="155" t="s">
        <v>87</v>
      </c>
      <c r="AV1050" s="12" t="s">
        <v>87</v>
      </c>
      <c r="AW1050" s="12" t="s">
        <v>38</v>
      </c>
      <c r="AX1050" s="12" t="s">
        <v>77</v>
      </c>
      <c r="AY1050" s="155" t="s">
        <v>137</v>
      </c>
    </row>
    <row r="1051" spans="2:65" s="12" customFormat="1" ht="11.25">
      <c r="B1051" s="154"/>
      <c r="D1051" s="140" t="s">
        <v>278</v>
      </c>
      <c r="E1051" s="155" t="s">
        <v>21</v>
      </c>
      <c r="F1051" s="156" t="s">
        <v>664</v>
      </c>
      <c r="H1051" s="157">
        <v>38171.953000000001</v>
      </c>
      <c r="I1051" s="158"/>
      <c r="L1051" s="154"/>
      <c r="M1051" s="159"/>
      <c r="T1051" s="160"/>
      <c r="AT1051" s="155" t="s">
        <v>278</v>
      </c>
      <c r="AU1051" s="155" t="s">
        <v>87</v>
      </c>
      <c r="AV1051" s="12" t="s">
        <v>87</v>
      </c>
      <c r="AW1051" s="12" t="s">
        <v>38</v>
      </c>
      <c r="AX1051" s="12" t="s">
        <v>77</v>
      </c>
      <c r="AY1051" s="155" t="s">
        <v>137</v>
      </c>
    </row>
    <row r="1052" spans="2:65" s="12" customFormat="1" ht="11.25">
      <c r="B1052" s="154"/>
      <c r="D1052" s="140" t="s">
        <v>278</v>
      </c>
      <c r="E1052" s="155" t="s">
        <v>21</v>
      </c>
      <c r="F1052" s="156" t="s">
        <v>661</v>
      </c>
      <c r="H1052" s="157">
        <v>247.76</v>
      </c>
      <c r="I1052" s="158"/>
      <c r="L1052" s="154"/>
      <c r="M1052" s="159"/>
      <c r="T1052" s="160"/>
      <c r="AT1052" s="155" t="s">
        <v>278</v>
      </c>
      <c r="AU1052" s="155" t="s">
        <v>87</v>
      </c>
      <c r="AV1052" s="12" t="s">
        <v>87</v>
      </c>
      <c r="AW1052" s="12" t="s">
        <v>38</v>
      </c>
      <c r="AX1052" s="12" t="s">
        <v>77</v>
      </c>
      <c r="AY1052" s="155" t="s">
        <v>137</v>
      </c>
    </row>
    <row r="1053" spans="2:65" s="12" customFormat="1" ht="11.25">
      <c r="B1053" s="154"/>
      <c r="D1053" s="140" t="s">
        <v>278</v>
      </c>
      <c r="E1053" s="155" t="s">
        <v>21</v>
      </c>
      <c r="F1053" s="156" t="s">
        <v>708</v>
      </c>
      <c r="H1053" s="157">
        <v>175.78</v>
      </c>
      <c r="I1053" s="158"/>
      <c r="L1053" s="154"/>
      <c r="M1053" s="159"/>
      <c r="T1053" s="160"/>
      <c r="AT1053" s="155" t="s">
        <v>278</v>
      </c>
      <c r="AU1053" s="155" t="s">
        <v>87</v>
      </c>
      <c r="AV1053" s="12" t="s">
        <v>87</v>
      </c>
      <c r="AW1053" s="12" t="s">
        <v>38</v>
      </c>
      <c r="AX1053" s="12" t="s">
        <v>77</v>
      </c>
      <c r="AY1053" s="155" t="s">
        <v>137</v>
      </c>
    </row>
    <row r="1054" spans="2:65" s="13" customFormat="1" ht="11.25">
      <c r="B1054" s="161"/>
      <c r="D1054" s="140" t="s">
        <v>278</v>
      </c>
      <c r="E1054" s="162" t="s">
        <v>21</v>
      </c>
      <c r="F1054" s="163" t="s">
        <v>280</v>
      </c>
      <c r="H1054" s="164">
        <v>59905.34</v>
      </c>
      <c r="I1054" s="165"/>
      <c r="L1054" s="161"/>
      <c r="M1054" s="166"/>
      <c r="T1054" s="167"/>
      <c r="AT1054" s="162" t="s">
        <v>278</v>
      </c>
      <c r="AU1054" s="162" t="s">
        <v>87</v>
      </c>
      <c r="AV1054" s="13" t="s">
        <v>143</v>
      </c>
      <c r="AW1054" s="13" t="s">
        <v>38</v>
      </c>
      <c r="AX1054" s="13" t="s">
        <v>85</v>
      </c>
      <c r="AY1054" s="162" t="s">
        <v>137</v>
      </c>
    </row>
    <row r="1055" spans="2:65" s="1" customFormat="1" ht="16.5" customHeight="1">
      <c r="B1055" s="33"/>
      <c r="C1055" s="126" t="s">
        <v>1805</v>
      </c>
      <c r="D1055" s="126" t="s">
        <v>138</v>
      </c>
      <c r="E1055" s="127" t="s">
        <v>1806</v>
      </c>
      <c r="F1055" s="128" t="s">
        <v>1807</v>
      </c>
      <c r="G1055" s="129" t="s">
        <v>141</v>
      </c>
      <c r="H1055" s="130">
        <v>21309.847000000002</v>
      </c>
      <c r="I1055" s="131"/>
      <c r="J1055" s="132">
        <f>ROUND(I1055*H1055,2)</f>
        <v>0</v>
      </c>
      <c r="K1055" s="128" t="s">
        <v>21</v>
      </c>
      <c r="L1055" s="133"/>
      <c r="M1055" s="134" t="s">
        <v>21</v>
      </c>
      <c r="N1055" s="135" t="s">
        <v>48</v>
      </c>
      <c r="P1055" s="136">
        <f>O1055*H1055</f>
        <v>0</v>
      </c>
      <c r="Q1055" s="136">
        <v>1E-3</v>
      </c>
      <c r="R1055" s="136">
        <f>Q1055*H1055</f>
        <v>21.309847000000001</v>
      </c>
      <c r="S1055" s="136">
        <v>0</v>
      </c>
      <c r="T1055" s="137">
        <f>S1055*H1055</f>
        <v>0</v>
      </c>
      <c r="AR1055" s="138" t="s">
        <v>201</v>
      </c>
      <c r="AT1055" s="138" t="s">
        <v>138</v>
      </c>
      <c r="AU1055" s="138" t="s">
        <v>87</v>
      </c>
      <c r="AY1055" s="18" t="s">
        <v>137</v>
      </c>
      <c r="BE1055" s="139">
        <f>IF(N1055="základní",J1055,0)</f>
        <v>0</v>
      </c>
      <c r="BF1055" s="139">
        <f>IF(N1055="snížená",J1055,0)</f>
        <v>0</v>
      </c>
      <c r="BG1055" s="139">
        <f>IF(N1055="zákl. přenesená",J1055,0)</f>
        <v>0</v>
      </c>
      <c r="BH1055" s="139">
        <f>IF(N1055="sníž. přenesená",J1055,0)</f>
        <v>0</v>
      </c>
      <c r="BI1055" s="139">
        <f>IF(N1055="nulová",J1055,0)</f>
        <v>0</v>
      </c>
      <c r="BJ1055" s="18" t="s">
        <v>85</v>
      </c>
      <c r="BK1055" s="139">
        <f>ROUND(I1055*H1055,2)</f>
        <v>0</v>
      </c>
      <c r="BL1055" s="18" t="s">
        <v>171</v>
      </c>
      <c r="BM1055" s="138" t="s">
        <v>1808</v>
      </c>
    </row>
    <row r="1056" spans="2:65" s="1" customFormat="1" ht="19.5">
      <c r="B1056" s="33"/>
      <c r="D1056" s="140" t="s">
        <v>144</v>
      </c>
      <c r="F1056" s="141" t="s">
        <v>1809</v>
      </c>
      <c r="I1056" s="142"/>
      <c r="L1056" s="33"/>
      <c r="M1056" s="143"/>
      <c r="T1056" s="54"/>
      <c r="AT1056" s="18" t="s">
        <v>144</v>
      </c>
      <c r="AU1056" s="18" t="s">
        <v>87</v>
      </c>
    </row>
    <row r="1057" spans="2:65" s="12" customFormat="1" ht="11.25">
      <c r="B1057" s="154"/>
      <c r="D1057" s="140" t="s">
        <v>278</v>
      </c>
      <c r="E1057" s="155" t="s">
        <v>667</v>
      </c>
      <c r="F1057" s="156" t="s">
        <v>1810</v>
      </c>
      <c r="H1057" s="157">
        <v>21309.847000000002</v>
      </c>
      <c r="I1057" s="158"/>
      <c r="L1057" s="154"/>
      <c r="M1057" s="159"/>
      <c r="T1057" s="160"/>
      <c r="AT1057" s="155" t="s">
        <v>278</v>
      </c>
      <c r="AU1057" s="155" t="s">
        <v>87</v>
      </c>
      <c r="AV1057" s="12" t="s">
        <v>87</v>
      </c>
      <c r="AW1057" s="12" t="s">
        <v>38</v>
      </c>
      <c r="AX1057" s="12" t="s">
        <v>85</v>
      </c>
      <c r="AY1057" s="155" t="s">
        <v>137</v>
      </c>
    </row>
    <row r="1058" spans="2:65" s="1" customFormat="1" ht="16.5" customHeight="1">
      <c r="B1058" s="33"/>
      <c r="C1058" s="126" t="s">
        <v>445</v>
      </c>
      <c r="D1058" s="126" t="s">
        <v>138</v>
      </c>
      <c r="E1058" s="127" t="s">
        <v>1811</v>
      </c>
      <c r="F1058" s="128" t="s">
        <v>1812</v>
      </c>
      <c r="G1058" s="129" t="s">
        <v>141</v>
      </c>
      <c r="H1058" s="130">
        <v>38171.953000000001</v>
      </c>
      <c r="I1058" s="131"/>
      <c r="J1058" s="132">
        <f>ROUND(I1058*H1058,2)</f>
        <v>0</v>
      </c>
      <c r="K1058" s="128" t="s">
        <v>21</v>
      </c>
      <c r="L1058" s="133"/>
      <c r="M1058" s="134" t="s">
        <v>21</v>
      </c>
      <c r="N1058" s="135" t="s">
        <v>48</v>
      </c>
      <c r="P1058" s="136">
        <f>O1058*H1058</f>
        <v>0</v>
      </c>
      <c r="Q1058" s="136">
        <v>1E-3</v>
      </c>
      <c r="R1058" s="136">
        <f>Q1058*H1058</f>
        <v>38.171953000000002</v>
      </c>
      <c r="S1058" s="136">
        <v>0</v>
      </c>
      <c r="T1058" s="137">
        <f>S1058*H1058</f>
        <v>0</v>
      </c>
      <c r="AR1058" s="138" t="s">
        <v>201</v>
      </c>
      <c r="AT1058" s="138" t="s">
        <v>138</v>
      </c>
      <c r="AU1058" s="138" t="s">
        <v>87</v>
      </c>
      <c r="AY1058" s="18" t="s">
        <v>137</v>
      </c>
      <c r="BE1058" s="139">
        <f>IF(N1058="základní",J1058,0)</f>
        <v>0</v>
      </c>
      <c r="BF1058" s="139">
        <f>IF(N1058="snížená",J1058,0)</f>
        <v>0</v>
      </c>
      <c r="BG1058" s="139">
        <f>IF(N1058="zákl. přenesená",J1058,0)</f>
        <v>0</v>
      </c>
      <c r="BH1058" s="139">
        <f>IF(N1058="sníž. přenesená",J1058,0)</f>
        <v>0</v>
      </c>
      <c r="BI1058" s="139">
        <f>IF(N1058="nulová",J1058,0)</f>
        <v>0</v>
      </c>
      <c r="BJ1058" s="18" t="s">
        <v>85</v>
      </c>
      <c r="BK1058" s="139">
        <f>ROUND(I1058*H1058,2)</f>
        <v>0</v>
      </c>
      <c r="BL1058" s="18" t="s">
        <v>171</v>
      </c>
      <c r="BM1058" s="138" t="s">
        <v>1813</v>
      </c>
    </row>
    <row r="1059" spans="2:65" s="1" customFormat="1" ht="19.5">
      <c r="B1059" s="33"/>
      <c r="D1059" s="140" t="s">
        <v>144</v>
      </c>
      <c r="F1059" s="141" t="s">
        <v>1814</v>
      </c>
      <c r="I1059" s="142"/>
      <c r="L1059" s="33"/>
      <c r="M1059" s="143"/>
      <c r="T1059" s="54"/>
      <c r="AT1059" s="18" t="s">
        <v>144</v>
      </c>
      <c r="AU1059" s="18" t="s">
        <v>87</v>
      </c>
    </row>
    <row r="1060" spans="2:65" s="12" customFormat="1" ht="11.25">
      <c r="B1060" s="154"/>
      <c r="D1060" s="140" t="s">
        <v>278</v>
      </c>
      <c r="E1060" s="155" t="s">
        <v>664</v>
      </c>
      <c r="F1060" s="156" t="s">
        <v>1815</v>
      </c>
      <c r="H1060" s="157">
        <v>38171.953000000001</v>
      </c>
      <c r="I1060" s="158"/>
      <c r="L1060" s="154"/>
      <c r="M1060" s="159"/>
      <c r="T1060" s="160"/>
      <c r="AT1060" s="155" t="s">
        <v>278</v>
      </c>
      <c r="AU1060" s="155" t="s">
        <v>87</v>
      </c>
      <c r="AV1060" s="12" t="s">
        <v>87</v>
      </c>
      <c r="AW1060" s="12" t="s">
        <v>38</v>
      </c>
      <c r="AX1060" s="12" t="s">
        <v>85</v>
      </c>
      <c r="AY1060" s="155" t="s">
        <v>137</v>
      </c>
    </row>
    <row r="1061" spans="2:65" s="1" customFormat="1" ht="16.5" customHeight="1">
      <c r="B1061" s="33"/>
      <c r="C1061" s="126" t="s">
        <v>1816</v>
      </c>
      <c r="D1061" s="126" t="s">
        <v>138</v>
      </c>
      <c r="E1061" s="127" t="s">
        <v>1817</v>
      </c>
      <c r="F1061" s="128" t="s">
        <v>1818</v>
      </c>
      <c r="G1061" s="129" t="s">
        <v>141</v>
      </c>
      <c r="H1061" s="130">
        <v>247.76</v>
      </c>
      <c r="I1061" s="131"/>
      <c r="J1061" s="132">
        <f>ROUND(I1061*H1061,2)</f>
        <v>0</v>
      </c>
      <c r="K1061" s="128" t="s">
        <v>21</v>
      </c>
      <c r="L1061" s="133"/>
      <c r="M1061" s="134" t="s">
        <v>21</v>
      </c>
      <c r="N1061" s="135" t="s">
        <v>48</v>
      </c>
      <c r="P1061" s="136">
        <f>O1061*H1061</f>
        <v>0</v>
      </c>
      <c r="Q1061" s="136">
        <v>1E-3</v>
      </c>
      <c r="R1061" s="136">
        <f>Q1061*H1061</f>
        <v>0.24776000000000001</v>
      </c>
      <c r="S1061" s="136">
        <v>0</v>
      </c>
      <c r="T1061" s="137">
        <f>S1061*H1061</f>
        <v>0</v>
      </c>
      <c r="AR1061" s="138" t="s">
        <v>201</v>
      </c>
      <c r="AT1061" s="138" t="s">
        <v>138</v>
      </c>
      <c r="AU1061" s="138" t="s">
        <v>87</v>
      </c>
      <c r="AY1061" s="18" t="s">
        <v>137</v>
      </c>
      <c r="BE1061" s="139">
        <f>IF(N1061="základní",J1061,0)</f>
        <v>0</v>
      </c>
      <c r="BF1061" s="139">
        <f>IF(N1061="snížená",J1061,0)</f>
        <v>0</v>
      </c>
      <c r="BG1061" s="139">
        <f>IF(N1061="zákl. přenesená",J1061,0)</f>
        <v>0</v>
      </c>
      <c r="BH1061" s="139">
        <f>IF(N1061="sníž. přenesená",J1061,0)</f>
        <v>0</v>
      </c>
      <c r="BI1061" s="139">
        <f>IF(N1061="nulová",J1061,0)</f>
        <v>0</v>
      </c>
      <c r="BJ1061" s="18" t="s">
        <v>85</v>
      </c>
      <c r="BK1061" s="139">
        <f>ROUND(I1061*H1061,2)</f>
        <v>0</v>
      </c>
      <c r="BL1061" s="18" t="s">
        <v>171</v>
      </c>
      <c r="BM1061" s="138" t="s">
        <v>1819</v>
      </c>
    </row>
    <row r="1062" spans="2:65" s="1" customFormat="1" ht="11.25">
      <c r="B1062" s="33"/>
      <c r="D1062" s="140" t="s">
        <v>144</v>
      </c>
      <c r="F1062" s="141" t="s">
        <v>1820</v>
      </c>
      <c r="I1062" s="142"/>
      <c r="L1062" s="33"/>
      <c r="M1062" s="143"/>
      <c r="T1062" s="54"/>
      <c r="AT1062" s="18" t="s">
        <v>144</v>
      </c>
      <c r="AU1062" s="18" t="s">
        <v>87</v>
      </c>
    </row>
    <row r="1063" spans="2:65" s="1" customFormat="1" ht="19.5">
      <c r="B1063" s="33"/>
      <c r="D1063" s="140" t="s">
        <v>145</v>
      </c>
      <c r="F1063" s="144" t="s">
        <v>1821</v>
      </c>
      <c r="I1063" s="142"/>
      <c r="L1063" s="33"/>
      <c r="M1063" s="143"/>
      <c r="T1063" s="54"/>
      <c r="AT1063" s="18" t="s">
        <v>145</v>
      </c>
      <c r="AU1063" s="18" t="s">
        <v>87</v>
      </c>
    </row>
    <row r="1064" spans="2:65" s="12" customFormat="1" ht="11.25">
      <c r="B1064" s="154"/>
      <c r="D1064" s="140" t="s">
        <v>278</v>
      </c>
      <c r="E1064" s="155" t="s">
        <v>661</v>
      </c>
      <c r="F1064" s="156" t="s">
        <v>1822</v>
      </c>
      <c r="H1064" s="157">
        <v>247.76</v>
      </c>
      <c r="I1064" s="158"/>
      <c r="L1064" s="154"/>
      <c r="M1064" s="159"/>
      <c r="T1064" s="160"/>
      <c r="AT1064" s="155" t="s">
        <v>278</v>
      </c>
      <c r="AU1064" s="155" t="s">
        <v>87</v>
      </c>
      <c r="AV1064" s="12" t="s">
        <v>87</v>
      </c>
      <c r="AW1064" s="12" t="s">
        <v>38</v>
      </c>
      <c r="AX1064" s="12" t="s">
        <v>85</v>
      </c>
      <c r="AY1064" s="155" t="s">
        <v>137</v>
      </c>
    </row>
    <row r="1065" spans="2:65" s="1" customFormat="1" ht="16.5" customHeight="1">
      <c r="B1065" s="33"/>
      <c r="C1065" s="126" t="s">
        <v>448</v>
      </c>
      <c r="D1065" s="126" t="s">
        <v>138</v>
      </c>
      <c r="E1065" s="127" t="s">
        <v>1823</v>
      </c>
      <c r="F1065" s="128" t="s">
        <v>1824</v>
      </c>
      <c r="G1065" s="129" t="s">
        <v>141</v>
      </c>
      <c r="H1065" s="130">
        <v>175.78</v>
      </c>
      <c r="I1065" s="131"/>
      <c r="J1065" s="132">
        <f>ROUND(I1065*H1065,2)</f>
        <v>0</v>
      </c>
      <c r="K1065" s="128" t="s">
        <v>21</v>
      </c>
      <c r="L1065" s="133"/>
      <c r="M1065" s="134" t="s">
        <v>21</v>
      </c>
      <c r="N1065" s="135" t="s">
        <v>48</v>
      </c>
      <c r="P1065" s="136">
        <f>O1065*H1065</f>
        <v>0</v>
      </c>
      <c r="Q1065" s="136">
        <v>1E-3</v>
      </c>
      <c r="R1065" s="136">
        <f>Q1065*H1065</f>
        <v>0.17577999999999999</v>
      </c>
      <c r="S1065" s="136">
        <v>0</v>
      </c>
      <c r="T1065" s="137">
        <f>S1065*H1065</f>
        <v>0</v>
      </c>
      <c r="AR1065" s="138" t="s">
        <v>201</v>
      </c>
      <c r="AT1065" s="138" t="s">
        <v>138</v>
      </c>
      <c r="AU1065" s="138" t="s">
        <v>87</v>
      </c>
      <c r="AY1065" s="18" t="s">
        <v>137</v>
      </c>
      <c r="BE1065" s="139">
        <f>IF(N1065="základní",J1065,0)</f>
        <v>0</v>
      </c>
      <c r="BF1065" s="139">
        <f>IF(N1065="snížená",J1065,0)</f>
        <v>0</v>
      </c>
      <c r="BG1065" s="139">
        <f>IF(N1065="zákl. přenesená",J1065,0)</f>
        <v>0</v>
      </c>
      <c r="BH1065" s="139">
        <f>IF(N1065="sníž. přenesená",J1065,0)</f>
        <v>0</v>
      </c>
      <c r="BI1065" s="139">
        <f>IF(N1065="nulová",J1065,0)</f>
        <v>0</v>
      </c>
      <c r="BJ1065" s="18" t="s">
        <v>85</v>
      </c>
      <c r="BK1065" s="139">
        <f>ROUND(I1065*H1065,2)</f>
        <v>0</v>
      </c>
      <c r="BL1065" s="18" t="s">
        <v>171</v>
      </c>
      <c r="BM1065" s="138" t="s">
        <v>1825</v>
      </c>
    </row>
    <row r="1066" spans="2:65" s="1" customFormat="1" ht="11.25">
      <c r="B1066" s="33"/>
      <c r="D1066" s="140" t="s">
        <v>144</v>
      </c>
      <c r="F1066" s="141" t="s">
        <v>1824</v>
      </c>
      <c r="I1066" s="142"/>
      <c r="L1066" s="33"/>
      <c r="M1066" s="143"/>
      <c r="T1066" s="54"/>
      <c r="AT1066" s="18" t="s">
        <v>144</v>
      </c>
      <c r="AU1066" s="18" t="s">
        <v>87</v>
      </c>
    </row>
    <row r="1067" spans="2:65" s="1" customFormat="1" ht="19.5">
      <c r="B1067" s="33"/>
      <c r="D1067" s="140" t="s">
        <v>145</v>
      </c>
      <c r="F1067" s="144" t="s">
        <v>1787</v>
      </c>
      <c r="I1067" s="142"/>
      <c r="L1067" s="33"/>
      <c r="M1067" s="143"/>
      <c r="T1067" s="54"/>
      <c r="AT1067" s="18" t="s">
        <v>145</v>
      </c>
      <c r="AU1067" s="18" t="s">
        <v>87</v>
      </c>
    </row>
    <row r="1068" spans="2:65" s="12" customFormat="1" ht="11.25">
      <c r="B1068" s="154"/>
      <c r="D1068" s="140" t="s">
        <v>278</v>
      </c>
      <c r="E1068" s="155" t="s">
        <v>708</v>
      </c>
      <c r="F1068" s="156" t="s">
        <v>1826</v>
      </c>
      <c r="H1068" s="157">
        <v>175.78</v>
      </c>
      <c r="I1068" s="158"/>
      <c r="L1068" s="154"/>
      <c r="M1068" s="159"/>
      <c r="T1068" s="160"/>
      <c r="AT1068" s="155" t="s">
        <v>278</v>
      </c>
      <c r="AU1068" s="155" t="s">
        <v>87</v>
      </c>
      <c r="AV1068" s="12" t="s">
        <v>87</v>
      </c>
      <c r="AW1068" s="12" t="s">
        <v>38</v>
      </c>
      <c r="AX1068" s="12" t="s">
        <v>85</v>
      </c>
      <c r="AY1068" s="155" t="s">
        <v>137</v>
      </c>
    </row>
    <row r="1069" spans="2:65" s="1" customFormat="1" ht="16.5" customHeight="1">
      <c r="B1069" s="33"/>
      <c r="C1069" s="145" t="s">
        <v>1827</v>
      </c>
      <c r="D1069" s="145" t="s">
        <v>153</v>
      </c>
      <c r="E1069" s="146" t="s">
        <v>1828</v>
      </c>
      <c r="F1069" s="147" t="s">
        <v>1829</v>
      </c>
      <c r="G1069" s="148" t="s">
        <v>141</v>
      </c>
      <c r="H1069" s="149">
        <v>7409.48</v>
      </c>
      <c r="I1069" s="150"/>
      <c r="J1069" s="151">
        <f>ROUND(I1069*H1069,2)</f>
        <v>0</v>
      </c>
      <c r="K1069" s="147" t="s">
        <v>809</v>
      </c>
      <c r="L1069" s="33"/>
      <c r="M1069" s="152" t="s">
        <v>21</v>
      </c>
      <c r="N1069" s="153" t="s">
        <v>48</v>
      </c>
      <c r="P1069" s="136">
        <f>O1069*H1069</f>
        <v>0</v>
      </c>
      <c r="Q1069" s="136">
        <v>5.0000000000000002E-5</v>
      </c>
      <c r="R1069" s="136">
        <f>Q1069*H1069</f>
        <v>0.37047399999999997</v>
      </c>
      <c r="S1069" s="136">
        <v>0</v>
      </c>
      <c r="T1069" s="137">
        <f>S1069*H1069</f>
        <v>0</v>
      </c>
      <c r="AR1069" s="138" t="s">
        <v>171</v>
      </c>
      <c r="AT1069" s="138" t="s">
        <v>153</v>
      </c>
      <c r="AU1069" s="138" t="s">
        <v>87</v>
      </c>
      <c r="AY1069" s="18" t="s">
        <v>137</v>
      </c>
      <c r="BE1069" s="139">
        <f>IF(N1069="základní",J1069,0)</f>
        <v>0</v>
      </c>
      <c r="BF1069" s="139">
        <f>IF(N1069="snížená",J1069,0)</f>
        <v>0</v>
      </c>
      <c r="BG1069" s="139">
        <f>IF(N1069="zákl. přenesená",J1069,0)</f>
        <v>0</v>
      </c>
      <c r="BH1069" s="139">
        <f>IF(N1069="sníž. přenesená",J1069,0)</f>
        <v>0</v>
      </c>
      <c r="BI1069" s="139">
        <f>IF(N1069="nulová",J1069,0)</f>
        <v>0</v>
      </c>
      <c r="BJ1069" s="18" t="s">
        <v>85</v>
      </c>
      <c r="BK1069" s="139">
        <f>ROUND(I1069*H1069,2)</f>
        <v>0</v>
      </c>
      <c r="BL1069" s="18" t="s">
        <v>171</v>
      </c>
      <c r="BM1069" s="138" t="s">
        <v>1830</v>
      </c>
    </row>
    <row r="1070" spans="2:65" s="1" customFormat="1" ht="11.25">
      <c r="B1070" s="33"/>
      <c r="D1070" s="140" t="s">
        <v>144</v>
      </c>
      <c r="F1070" s="141" t="s">
        <v>1831</v>
      </c>
      <c r="I1070" s="142"/>
      <c r="L1070" s="33"/>
      <c r="M1070" s="143"/>
      <c r="T1070" s="54"/>
      <c r="AT1070" s="18" t="s">
        <v>144</v>
      </c>
      <c r="AU1070" s="18" t="s">
        <v>87</v>
      </c>
    </row>
    <row r="1071" spans="2:65" s="1" customFormat="1" ht="11.25">
      <c r="B1071" s="33"/>
      <c r="D1071" s="183" t="s">
        <v>812</v>
      </c>
      <c r="F1071" s="184" t="s">
        <v>1832</v>
      </c>
      <c r="I1071" s="142"/>
      <c r="L1071" s="33"/>
      <c r="M1071" s="143"/>
      <c r="T1071" s="54"/>
      <c r="AT1071" s="18" t="s">
        <v>812</v>
      </c>
      <c r="AU1071" s="18" t="s">
        <v>87</v>
      </c>
    </row>
    <row r="1072" spans="2:65" s="12" customFormat="1" ht="11.25">
      <c r="B1072" s="154"/>
      <c r="D1072" s="140" t="s">
        <v>278</v>
      </c>
      <c r="E1072" s="155" t="s">
        <v>21</v>
      </c>
      <c r="F1072" s="156" t="s">
        <v>670</v>
      </c>
      <c r="H1072" s="157">
        <v>7179.48</v>
      </c>
      <c r="I1072" s="158"/>
      <c r="L1072" s="154"/>
      <c r="M1072" s="159"/>
      <c r="T1072" s="160"/>
      <c r="AT1072" s="155" t="s">
        <v>278</v>
      </c>
      <c r="AU1072" s="155" t="s">
        <v>87</v>
      </c>
      <c r="AV1072" s="12" t="s">
        <v>87</v>
      </c>
      <c r="AW1072" s="12" t="s">
        <v>38</v>
      </c>
      <c r="AX1072" s="12" t="s">
        <v>77</v>
      </c>
      <c r="AY1072" s="155" t="s">
        <v>137</v>
      </c>
    </row>
    <row r="1073" spans="2:65" s="12" customFormat="1" ht="11.25">
      <c r="B1073" s="154"/>
      <c r="D1073" s="140" t="s">
        <v>278</v>
      </c>
      <c r="E1073" s="155" t="s">
        <v>21</v>
      </c>
      <c r="F1073" s="156" t="s">
        <v>1833</v>
      </c>
      <c r="H1073" s="157">
        <v>230</v>
      </c>
      <c r="I1073" s="158"/>
      <c r="L1073" s="154"/>
      <c r="M1073" s="159"/>
      <c r="T1073" s="160"/>
      <c r="AT1073" s="155" t="s">
        <v>278</v>
      </c>
      <c r="AU1073" s="155" t="s">
        <v>87</v>
      </c>
      <c r="AV1073" s="12" t="s">
        <v>87</v>
      </c>
      <c r="AW1073" s="12" t="s">
        <v>38</v>
      </c>
      <c r="AX1073" s="12" t="s">
        <v>77</v>
      </c>
      <c r="AY1073" s="155" t="s">
        <v>137</v>
      </c>
    </row>
    <row r="1074" spans="2:65" s="13" customFormat="1" ht="11.25">
      <c r="B1074" s="161"/>
      <c r="D1074" s="140" t="s">
        <v>278</v>
      </c>
      <c r="E1074" s="162" t="s">
        <v>21</v>
      </c>
      <c r="F1074" s="163" t="s">
        <v>280</v>
      </c>
      <c r="H1074" s="164">
        <v>7409.48</v>
      </c>
      <c r="I1074" s="165"/>
      <c r="L1074" s="161"/>
      <c r="M1074" s="166"/>
      <c r="T1074" s="167"/>
      <c r="AT1074" s="162" t="s">
        <v>278</v>
      </c>
      <c r="AU1074" s="162" t="s">
        <v>87</v>
      </c>
      <c r="AV1074" s="13" t="s">
        <v>143</v>
      </c>
      <c r="AW1074" s="13" t="s">
        <v>38</v>
      </c>
      <c r="AX1074" s="13" t="s">
        <v>85</v>
      </c>
      <c r="AY1074" s="162" t="s">
        <v>137</v>
      </c>
    </row>
    <row r="1075" spans="2:65" s="1" customFormat="1" ht="16.5" customHeight="1">
      <c r="B1075" s="33"/>
      <c r="C1075" s="126" t="s">
        <v>452</v>
      </c>
      <c r="D1075" s="126" t="s">
        <v>138</v>
      </c>
      <c r="E1075" s="127" t="s">
        <v>1834</v>
      </c>
      <c r="F1075" s="128" t="s">
        <v>1835</v>
      </c>
      <c r="G1075" s="129" t="s">
        <v>141</v>
      </c>
      <c r="H1075" s="130">
        <v>7179.48</v>
      </c>
      <c r="I1075" s="131"/>
      <c r="J1075" s="132">
        <f>ROUND(I1075*H1075,2)</f>
        <v>0</v>
      </c>
      <c r="K1075" s="128" t="s">
        <v>21</v>
      </c>
      <c r="L1075" s="133"/>
      <c r="M1075" s="134" t="s">
        <v>21</v>
      </c>
      <c r="N1075" s="135" t="s">
        <v>48</v>
      </c>
      <c r="P1075" s="136">
        <f>O1075*H1075</f>
        <v>0</v>
      </c>
      <c r="Q1075" s="136">
        <v>1E-3</v>
      </c>
      <c r="R1075" s="136">
        <f>Q1075*H1075</f>
        <v>7.1794799999999999</v>
      </c>
      <c r="S1075" s="136">
        <v>0</v>
      </c>
      <c r="T1075" s="137">
        <f>S1075*H1075</f>
        <v>0</v>
      </c>
      <c r="AR1075" s="138" t="s">
        <v>201</v>
      </c>
      <c r="AT1075" s="138" t="s">
        <v>138</v>
      </c>
      <c r="AU1075" s="138" t="s">
        <v>87</v>
      </c>
      <c r="AY1075" s="18" t="s">
        <v>137</v>
      </c>
      <c r="BE1075" s="139">
        <f>IF(N1075="základní",J1075,0)</f>
        <v>0</v>
      </c>
      <c r="BF1075" s="139">
        <f>IF(N1075="snížená",J1075,0)</f>
        <v>0</v>
      </c>
      <c r="BG1075" s="139">
        <f>IF(N1075="zákl. přenesená",J1075,0)</f>
        <v>0</v>
      </c>
      <c r="BH1075" s="139">
        <f>IF(N1075="sníž. přenesená",J1075,0)</f>
        <v>0</v>
      </c>
      <c r="BI1075" s="139">
        <f>IF(N1075="nulová",J1075,0)</f>
        <v>0</v>
      </c>
      <c r="BJ1075" s="18" t="s">
        <v>85</v>
      </c>
      <c r="BK1075" s="139">
        <f>ROUND(I1075*H1075,2)</f>
        <v>0</v>
      </c>
      <c r="BL1075" s="18" t="s">
        <v>171</v>
      </c>
      <c r="BM1075" s="138" t="s">
        <v>1836</v>
      </c>
    </row>
    <row r="1076" spans="2:65" s="1" customFormat="1" ht="11.25">
      <c r="B1076" s="33"/>
      <c r="D1076" s="140" t="s">
        <v>144</v>
      </c>
      <c r="F1076" s="141" t="s">
        <v>1835</v>
      </c>
      <c r="I1076" s="142"/>
      <c r="L1076" s="33"/>
      <c r="M1076" s="143"/>
      <c r="T1076" s="54"/>
      <c r="AT1076" s="18" t="s">
        <v>144</v>
      </c>
      <c r="AU1076" s="18" t="s">
        <v>87</v>
      </c>
    </row>
    <row r="1077" spans="2:65" s="1" customFormat="1" ht="29.25">
      <c r="B1077" s="33"/>
      <c r="D1077" s="140" t="s">
        <v>145</v>
      </c>
      <c r="F1077" s="144" t="s">
        <v>1837</v>
      </c>
      <c r="I1077" s="142"/>
      <c r="L1077" s="33"/>
      <c r="M1077" s="143"/>
      <c r="T1077" s="54"/>
      <c r="AT1077" s="18" t="s">
        <v>145</v>
      </c>
      <c r="AU1077" s="18" t="s">
        <v>87</v>
      </c>
    </row>
    <row r="1078" spans="2:65" s="12" customFormat="1" ht="11.25">
      <c r="B1078" s="154"/>
      <c r="D1078" s="140" t="s">
        <v>278</v>
      </c>
      <c r="E1078" s="155" t="s">
        <v>670</v>
      </c>
      <c r="F1078" s="156" t="s">
        <v>1838</v>
      </c>
      <c r="H1078" s="157">
        <v>7179.48</v>
      </c>
      <c r="I1078" s="158"/>
      <c r="L1078" s="154"/>
      <c r="M1078" s="159"/>
      <c r="T1078" s="160"/>
      <c r="AT1078" s="155" t="s">
        <v>278</v>
      </c>
      <c r="AU1078" s="155" t="s">
        <v>87</v>
      </c>
      <c r="AV1078" s="12" t="s">
        <v>87</v>
      </c>
      <c r="AW1078" s="12" t="s">
        <v>38</v>
      </c>
      <c r="AX1078" s="12" t="s">
        <v>85</v>
      </c>
      <c r="AY1078" s="155" t="s">
        <v>137</v>
      </c>
    </row>
    <row r="1079" spans="2:65" s="1" customFormat="1" ht="16.5" customHeight="1">
      <c r="B1079" s="33"/>
      <c r="C1079" s="145" t="s">
        <v>1839</v>
      </c>
      <c r="D1079" s="145" t="s">
        <v>153</v>
      </c>
      <c r="E1079" s="146" t="s">
        <v>1840</v>
      </c>
      <c r="F1079" s="147" t="s">
        <v>1841</v>
      </c>
      <c r="G1079" s="148" t="s">
        <v>141</v>
      </c>
      <c r="H1079" s="149">
        <v>1329.84</v>
      </c>
      <c r="I1079" s="150"/>
      <c r="J1079" s="151">
        <f>ROUND(I1079*H1079,2)</f>
        <v>0</v>
      </c>
      <c r="K1079" s="147" t="s">
        <v>809</v>
      </c>
      <c r="L1079" s="33"/>
      <c r="M1079" s="152" t="s">
        <v>21</v>
      </c>
      <c r="N1079" s="153" t="s">
        <v>48</v>
      </c>
      <c r="P1079" s="136">
        <f>O1079*H1079</f>
        <v>0</v>
      </c>
      <c r="Q1079" s="136">
        <v>5.0000000000000002E-5</v>
      </c>
      <c r="R1079" s="136">
        <f>Q1079*H1079</f>
        <v>6.6491999999999996E-2</v>
      </c>
      <c r="S1079" s="136">
        <v>0</v>
      </c>
      <c r="T1079" s="137">
        <f>S1079*H1079</f>
        <v>0</v>
      </c>
      <c r="AR1079" s="138" t="s">
        <v>171</v>
      </c>
      <c r="AT1079" s="138" t="s">
        <v>153</v>
      </c>
      <c r="AU1079" s="138" t="s">
        <v>87</v>
      </c>
      <c r="AY1079" s="18" t="s">
        <v>137</v>
      </c>
      <c r="BE1079" s="139">
        <f>IF(N1079="základní",J1079,0)</f>
        <v>0</v>
      </c>
      <c r="BF1079" s="139">
        <f>IF(N1079="snížená",J1079,0)</f>
        <v>0</v>
      </c>
      <c r="BG1079" s="139">
        <f>IF(N1079="zákl. přenesená",J1079,0)</f>
        <v>0</v>
      </c>
      <c r="BH1079" s="139">
        <f>IF(N1079="sníž. přenesená",J1079,0)</f>
        <v>0</v>
      </c>
      <c r="BI1079" s="139">
        <f>IF(N1079="nulová",J1079,0)</f>
        <v>0</v>
      </c>
      <c r="BJ1079" s="18" t="s">
        <v>85</v>
      </c>
      <c r="BK1079" s="139">
        <f>ROUND(I1079*H1079,2)</f>
        <v>0</v>
      </c>
      <c r="BL1079" s="18" t="s">
        <v>171</v>
      </c>
      <c r="BM1079" s="138" t="s">
        <v>1842</v>
      </c>
    </row>
    <row r="1080" spans="2:65" s="1" customFormat="1" ht="11.25">
      <c r="B1080" s="33"/>
      <c r="D1080" s="140" t="s">
        <v>144</v>
      </c>
      <c r="F1080" s="141" t="s">
        <v>1843</v>
      </c>
      <c r="I1080" s="142"/>
      <c r="L1080" s="33"/>
      <c r="M1080" s="143"/>
      <c r="T1080" s="54"/>
      <c r="AT1080" s="18" t="s">
        <v>144</v>
      </c>
      <c r="AU1080" s="18" t="s">
        <v>87</v>
      </c>
    </row>
    <row r="1081" spans="2:65" s="1" customFormat="1" ht="11.25">
      <c r="B1081" s="33"/>
      <c r="D1081" s="183" t="s">
        <v>812</v>
      </c>
      <c r="F1081" s="184" t="s">
        <v>1844</v>
      </c>
      <c r="I1081" s="142"/>
      <c r="L1081" s="33"/>
      <c r="M1081" s="143"/>
      <c r="T1081" s="54"/>
      <c r="AT1081" s="18" t="s">
        <v>812</v>
      </c>
      <c r="AU1081" s="18" t="s">
        <v>87</v>
      </c>
    </row>
    <row r="1082" spans="2:65" s="1" customFormat="1" ht="29.25">
      <c r="B1082" s="33"/>
      <c r="D1082" s="140" t="s">
        <v>145</v>
      </c>
      <c r="F1082" s="144" t="s">
        <v>1794</v>
      </c>
      <c r="I1082" s="142"/>
      <c r="L1082" s="33"/>
      <c r="M1082" s="143"/>
      <c r="T1082" s="54"/>
      <c r="AT1082" s="18" t="s">
        <v>145</v>
      </c>
      <c r="AU1082" s="18" t="s">
        <v>87</v>
      </c>
    </row>
    <row r="1083" spans="2:65" s="12" customFormat="1" ht="11.25">
      <c r="B1083" s="154"/>
      <c r="D1083" s="140" t="s">
        <v>278</v>
      </c>
      <c r="E1083" s="155" t="s">
        <v>21</v>
      </c>
      <c r="F1083" s="156" t="s">
        <v>658</v>
      </c>
      <c r="H1083" s="157">
        <v>1329.84</v>
      </c>
      <c r="I1083" s="158"/>
      <c r="L1083" s="154"/>
      <c r="M1083" s="159"/>
      <c r="T1083" s="160"/>
      <c r="AT1083" s="155" t="s">
        <v>278</v>
      </c>
      <c r="AU1083" s="155" t="s">
        <v>87</v>
      </c>
      <c r="AV1083" s="12" t="s">
        <v>87</v>
      </c>
      <c r="AW1083" s="12" t="s">
        <v>38</v>
      </c>
      <c r="AX1083" s="12" t="s">
        <v>85</v>
      </c>
      <c r="AY1083" s="155" t="s">
        <v>137</v>
      </c>
    </row>
    <row r="1084" spans="2:65" s="1" customFormat="1" ht="16.5" customHeight="1">
      <c r="B1084" s="33"/>
      <c r="C1084" s="126" t="s">
        <v>455</v>
      </c>
      <c r="D1084" s="126" t="s">
        <v>138</v>
      </c>
      <c r="E1084" s="127" t="s">
        <v>1845</v>
      </c>
      <c r="F1084" s="128" t="s">
        <v>1846</v>
      </c>
      <c r="G1084" s="129" t="s">
        <v>141</v>
      </c>
      <c r="H1084" s="130">
        <v>1329.84</v>
      </c>
      <c r="I1084" s="131"/>
      <c r="J1084" s="132">
        <f>ROUND(I1084*H1084,2)</f>
        <v>0</v>
      </c>
      <c r="K1084" s="128" t="s">
        <v>21</v>
      </c>
      <c r="L1084" s="133"/>
      <c r="M1084" s="134" t="s">
        <v>21</v>
      </c>
      <c r="N1084" s="135" t="s">
        <v>48</v>
      </c>
      <c r="P1084" s="136">
        <f>O1084*H1084</f>
        <v>0</v>
      </c>
      <c r="Q1084" s="136">
        <v>1E-3</v>
      </c>
      <c r="R1084" s="136">
        <f>Q1084*H1084</f>
        <v>1.3298399999999999</v>
      </c>
      <c r="S1084" s="136">
        <v>0</v>
      </c>
      <c r="T1084" s="137">
        <f>S1084*H1084</f>
        <v>0</v>
      </c>
      <c r="AR1084" s="138" t="s">
        <v>201</v>
      </c>
      <c r="AT1084" s="138" t="s">
        <v>138</v>
      </c>
      <c r="AU1084" s="138" t="s">
        <v>87</v>
      </c>
      <c r="AY1084" s="18" t="s">
        <v>137</v>
      </c>
      <c r="BE1084" s="139">
        <f>IF(N1084="základní",J1084,0)</f>
        <v>0</v>
      </c>
      <c r="BF1084" s="139">
        <f>IF(N1084="snížená",J1084,0)</f>
        <v>0</v>
      </c>
      <c r="BG1084" s="139">
        <f>IF(N1084="zákl. přenesená",J1084,0)</f>
        <v>0</v>
      </c>
      <c r="BH1084" s="139">
        <f>IF(N1084="sníž. přenesená",J1084,0)</f>
        <v>0</v>
      </c>
      <c r="BI1084" s="139">
        <f>IF(N1084="nulová",J1084,0)</f>
        <v>0</v>
      </c>
      <c r="BJ1084" s="18" t="s">
        <v>85</v>
      </c>
      <c r="BK1084" s="139">
        <f>ROUND(I1084*H1084,2)</f>
        <v>0</v>
      </c>
      <c r="BL1084" s="18" t="s">
        <v>171</v>
      </c>
      <c r="BM1084" s="138" t="s">
        <v>1847</v>
      </c>
    </row>
    <row r="1085" spans="2:65" s="1" customFormat="1" ht="11.25">
      <c r="B1085" s="33"/>
      <c r="D1085" s="140" t="s">
        <v>144</v>
      </c>
      <c r="F1085" s="141" t="s">
        <v>1846</v>
      </c>
      <c r="I1085" s="142"/>
      <c r="L1085" s="33"/>
      <c r="M1085" s="143"/>
      <c r="T1085" s="54"/>
      <c r="AT1085" s="18" t="s">
        <v>144</v>
      </c>
      <c r="AU1085" s="18" t="s">
        <v>87</v>
      </c>
    </row>
    <row r="1086" spans="2:65" s="1" customFormat="1" ht="19.5">
      <c r="B1086" s="33"/>
      <c r="D1086" s="140" t="s">
        <v>145</v>
      </c>
      <c r="F1086" s="144" t="s">
        <v>1848</v>
      </c>
      <c r="I1086" s="142"/>
      <c r="L1086" s="33"/>
      <c r="M1086" s="143"/>
      <c r="T1086" s="54"/>
      <c r="AT1086" s="18" t="s">
        <v>145</v>
      </c>
      <c r="AU1086" s="18" t="s">
        <v>87</v>
      </c>
    </row>
    <row r="1087" spans="2:65" s="12" customFormat="1" ht="11.25">
      <c r="B1087" s="154"/>
      <c r="D1087" s="140" t="s">
        <v>278</v>
      </c>
      <c r="E1087" s="155" t="s">
        <v>658</v>
      </c>
      <c r="F1087" s="156" t="s">
        <v>1849</v>
      </c>
      <c r="H1087" s="157">
        <v>1329.84</v>
      </c>
      <c r="I1087" s="158"/>
      <c r="L1087" s="154"/>
      <c r="M1087" s="159"/>
      <c r="T1087" s="160"/>
      <c r="AT1087" s="155" t="s">
        <v>278</v>
      </c>
      <c r="AU1087" s="155" t="s">
        <v>87</v>
      </c>
      <c r="AV1087" s="12" t="s">
        <v>87</v>
      </c>
      <c r="AW1087" s="12" t="s">
        <v>38</v>
      </c>
      <c r="AX1087" s="12" t="s">
        <v>85</v>
      </c>
      <c r="AY1087" s="155" t="s">
        <v>137</v>
      </c>
    </row>
    <row r="1088" spans="2:65" s="1" customFormat="1" ht="16.5" customHeight="1">
      <c r="B1088" s="33"/>
      <c r="C1088" s="145" t="s">
        <v>1850</v>
      </c>
      <c r="D1088" s="145" t="s">
        <v>153</v>
      </c>
      <c r="E1088" s="146" t="s">
        <v>1851</v>
      </c>
      <c r="F1088" s="147" t="s">
        <v>1852</v>
      </c>
      <c r="G1088" s="148" t="s">
        <v>141</v>
      </c>
      <c r="H1088" s="149">
        <v>422.51</v>
      </c>
      <c r="I1088" s="150"/>
      <c r="J1088" s="151">
        <f>ROUND(I1088*H1088,2)</f>
        <v>0</v>
      </c>
      <c r="K1088" s="147" t="s">
        <v>809</v>
      </c>
      <c r="L1088" s="33"/>
      <c r="M1088" s="152" t="s">
        <v>21</v>
      </c>
      <c r="N1088" s="153" t="s">
        <v>48</v>
      </c>
      <c r="P1088" s="136">
        <f>O1088*H1088</f>
        <v>0</v>
      </c>
      <c r="Q1088" s="136">
        <v>0</v>
      </c>
      <c r="R1088" s="136">
        <f>Q1088*H1088</f>
        <v>0</v>
      </c>
      <c r="S1088" s="136">
        <v>1E-3</v>
      </c>
      <c r="T1088" s="137">
        <f>S1088*H1088</f>
        <v>0.42251</v>
      </c>
      <c r="AR1088" s="138" t="s">
        <v>171</v>
      </c>
      <c r="AT1088" s="138" t="s">
        <v>153</v>
      </c>
      <c r="AU1088" s="138" t="s">
        <v>87</v>
      </c>
      <c r="AY1088" s="18" t="s">
        <v>137</v>
      </c>
      <c r="BE1088" s="139">
        <f>IF(N1088="základní",J1088,0)</f>
        <v>0</v>
      </c>
      <c r="BF1088" s="139">
        <f>IF(N1088="snížená",J1088,0)</f>
        <v>0</v>
      </c>
      <c r="BG1088" s="139">
        <f>IF(N1088="zákl. přenesená",J1088,0)</f>
        <v>0</v>
      </c>
      <c r="BH1088" s="139">
        <f>IF(N1088="sníž. přenesená",J1088,0)</f>
        <v>0</v>
      </c>
      <c r="BI1088" s="139">
        <f>IF(N1088="nulová",J1088,0)</f>
        <v>0</v>
      </c>
      <c r="BJ1088" s="18" t="s">
        <v>85</v>
      </c>
      <c r="BK1088" s="139">
        <f>ROUND(I1088*H1088,2)</f>
        <v>0</v>
      </c>
      <c r="BL1088" s="18" t="s">
        <v>171</v>
      </c>
      <c r="BM1088" s="138" t="s">
        <v>1853</v>
      </c>
    </row>
    <row r="1089" spans="2:65" s="1" customFormat="1" ht="11.25">
      <c r="B1089" s="33"/>
      <c r="D1089" s="140" t="s">
        <v>144</v>
      </c>
      <c r="F1089" s="141" t="s">
        <v>1854</v>
      </c>
      <c r="I1089" s="142"/>
      <c r="L1089" s="33"/>
      <c r="M1089" s="143"/>
      <c r="T1089" s="54"/>
      <c r="AT1089" s="18" t="s">
        <v>144</v>
      </c>
      <c r="AU1089" s="18" t="s">
        <v>87</v>
      </c>
    </row>
    <row r="1090" spans="2:65" s="1" customFormat="1" ht="11.25">
      <c r="B1090" s="33"/>
      <c r="D1090" s="183" t="s">
        <v>812</v>
      </c>
      <c r="F1090" s="184" t="s">
        <v>1855</v>
      </c>
      <c r="I1090" s="142"/>
      <c r="L1090" s="33"/>
      <c r="M1090" s="143"/>
      <c r="T1090" s="54"/>
      <c r="AT1090" s="18" t="s">
        <v>812</v>
      </c>
      <c r="AU1090" s="18" t="s">
        <v>87</v>
      </c>
    </row>
    <row r="1091" spans="2:65" s="12" customFormat="1" ht="11.25">
      <c r="B1091" s="154"/>
      <c r="D1091" s="140" t="s">
        <v>278</v>
      </c>
      <c r="E1091" s="155" t="s">
        <v>582</v>
      </c>
      <c r="F1091" s="156" t="s">
        <v>1856</v>
      </c>
      <c r="H1091" s="157">
        <v>422.51</v>
      </c>
      <c r="I1091" s="158"/>
      <c r="L1091" s="154"/>
      <c r="M1091" s="159"/>
      <c r="T1091" s="160"/>
      <c r="AT1091" s="155" t="s">
        <v>278</v>
      </c>
      <c r="AU1091" s="155" t="s">
        <v>87</v>
      </c>
      <c r="AV1091" s="12" t="s">
        <v>87</v>
      </c>
      <c r="AW1091" s="12" t="s">
        <v>38</v>
      </c>
      <c r="AX1091" s="12" t="s">
        <v>85</v>
      </c>
      <c r="AY1091" s="155" t="s">
        <v>137</v>
      </c>
    </row>
    <row r="1092" spans="2:65" s="1" customFormat="1" ht="16.5" customHeight="1">
      <c r="B1092" s="33"/>
      <c r="C1092" s="145" t="s">
        <v>458</v>
      </c>
      <c r="D1092" s="145" t="s">
        <v>153</v>
      </c>
      <c r="E1092" s="146" t="s">
        <v>1857</v>
      </c>
      <c r="F1092" s="147" t="s">
        <v>1858</v>
      </c>
      <c r="G1092" s="148" t="s">
        <v>141</v>
      </c>
      <c r="H1092" s="149">
        <v>33532.58</v>
      </c>
      <c r="I1092" s="150"/>
      <c r="J1092" s="151">
        <f>ROUND(I1092*H1092,2)</f>
        <v>0</v>
      </c>
      <c r="K1092" s="147" t="s">
        <v>809</v>
      </c>
      <c r="L1092" s="33"/>
      <c r="M1092" s="152" t="s">
        <v>21</v>
      </c>
      <c r="N1092" s="153" t="s">
        <v>48</v>
      </c>
      <c r="P1092" s="136">
        <f>O1092*H1092</f>
        <v>0</v>
      </c>
      <c r="Q1092" s="136">
        <v>0</v>
      </c>
      <c r="R1092" s="136">
        <f>Q1092*H1092</f>
        <v>0</v>
      </c>
      <c r="S1092" s="136">
        <v>1E-3</v>
      </c>
      <c r="T1092" s="137">
        <f>S1092*H1092</f>
        <v>33.532580000000003</v>
      </c>
      <c r="AR1092" s="138" t="s">
        <v>171</v>
      </c>
      <c r="AT1092" s="138" t="s">
        <v>153</v>
      </c>
      <c r="AU1092" s="138" t="s">
        <v>87</v>
      </c>
      <c r="AY1092" s="18" t="s">
        <v>137</v>
      </c>
      <c r="BE1092" s="139">
        <f>IF(N1092="základní",J1092,0)</f>
        <v>0</v>
      </c>
      <c r="BF1092" s="139">
        <f>IF(N1092="snížená",J1092,0)</f>
        <v>0</v>
      </c>
      <c r="BG1092" s="139">
        <f>IF(N1092="zákl. přenesená",J1092,0)</f>
        <v>0</v>
      </c>
      <c r="BH1092" s="139">
        <f>IF(N1092="sníž. přenesená",J1092,0)</f>
        <v>0</v>
      </c>
      <c r="BI1092" s="139">
        <f>IF(N1092="nulová",J1092,0)</f>
        <v>0</v>
      </c>
      <c r="BJ1092" s="18" t="s">
        <v>85</v>
      </c>
      <c r="BK1092" s="139">
        <f>ROUND(I1092*H1092,2)</f>
        <v>0</v>
      </c>
      <c r="BL1092" s="18" t="s">
        <v>171</v>
      </c>
      <c r="BM1092" s="138" t="s">
        <v>1859</v>
      </c>
    </row>
    <row r="1093" spans="2:65" s="1" customFormat="1" ht="11.25">
      <c r="B1093" s="33"/>
      <c r="D1093" s="140" t="s">
        <v>144</v>
      </c>
      <c r="F1093" s="141" t="s">
        <v>1860</v>
      </c>
      <c r="I1093" s="142"/>
      <c r="L1093" s="33"/>
      <c r="M1093" s="143"/>
      <c r="T1093" s="54"/>
      <c r="AT1093" s="18" t="s">
        <v>144</v>
      </c>
      <c r="AU1093" s="18" t="s">
        <v>87</v>
      </c>
    </row>
    <row r="1094" spans="2:65" s="1" customFormat="1" ht="11.25">
      <c r="B1094" s="33"/>
      <c r="D1094" s="183" t="s">
        <v>812</v>
      </c>
      <c r="F1094" s="184" t="s">
        <v>1861</v>
      </c>
      <c r="I1094" s="142"/>
      <c r="L1094" s="33"/>
      <c r="M1094" s="143"/>
      <c r="T1094" s="54"/>
      <c r="AT1094" s="18" t="s">
        <v>812</v>
      </c>
      <c r="AU1094" s="18" t="s">
        <v>87</v>
      </c>
    </row>
    <row r="1095" spans="2:65" s="12" customFormat="1" ht="11.25">
      <c r="B1095" s="154"/>
      <c r="D1095" s="140" t="s">
        <v>278</v>
      </c>
      <c r="E1095" s="155" t="s">
        <v>21</v>
      </c>
      <c r="F1095" s="156" t="s">
        <v>1862</v>
      </c>
      <c r="H1095" s="157">
        <v>638.25</v>
      </c>
      <c r="I1095" s="158"/>
      <c r="L1095" s="154"/>
      <c r="M1095" s="159"/>
      <c r="T1095" s="160"/>
      <c r="AT1095" s="155" t="s">
        <v>278</v>
      </c>
      <c r="AU1095" s="155" t="s">
        <v>87</v>
      </c>
      <c r="AV1095" s="12" t="s">
        <v>87</v>
      </c>
      <c r="AW1095" s="12" t="s">
        <v>38</v>
      </c>
      <c r="AX1095" s="12" t="s">
        <v>77</v>
      </c>
      <c r="AY1095" s="155" t="s">
        <v>137</v>
      </c>
    </row>
    <row r="1096" spans="2:65" s="12" customFormat="1" ht="11.25">
      <c r="B1096" s="154"/>
      <c r="D1096" s="140" t="s">
        <v>278</v>
      </c>
      <c r="E1096" s="155" t="s">
        <v>21</v>
      </c>
      <c r="F1096" s="156" t="s">
        <v>1863</v>
      </c>
      <c r="H1096" s="157">
        <v>1824.13</v>
      </c>
      <c r="I1096" s="158"/>
      <c r="L1096" s="154"/>
      <c r="M1096" s="159"/>
      <c r="T1096" s="160"/>
      <c r="AT1096" s="155" t="s">
        <v>278</v>
      </c>
      <c r="AU1096" s="155" t="s">
        <v>87</v>
      </c>
      <c r="AV1096" s="12" t="s">
        <v>87</v>
      </c>
      <c r="AW1096" s="12" t="s">
        <v>38</v>
      </c>
      <c r="AX1096" s="12" t="s">
        <v>77</v>
      </c>
      <c r="AY1096" s="155" t="s">
        <v>137</v>
      </c>
    </row>
    <row r="1097" spans="2:65" s="12" customFormat="1" ht="11.25">
      <c r="B1097" s="154"/>
      <c r="D1097" s="140" t="s">
        <v>278</v>
      </c>
      <c r="E1097" s="155" t="s">
        <v>21</v>
      </c>
      <c r="F1097" s="156" t="s">
        <v>1864</v>
      </c>
      <c r="H1097" s="157">
        <v>20555.2</v>
      </c>
      <c r="I1097" s="158"/>
      <c r="L1097" s="154"/>
      <c r="M1097" s="159"/>
      <c r="T1097" s="160"/>
      <c r="AT1097" s="155" t="s">
        <v>278</v>
      </c>
      <c r="AU1097" s="155" t="s">
        <v>87</v>
      </c>
      <c r="AV1097" s="12" t="s">
        <v>87</v>
      </c>
      <c r="AW1097" s="12" t="s">
        <v>38</v>
      </c>
      <c r="AX1097" s="12" t="s">
        <v>77</v>
      </c>
      <c r="AY1097" s="155" t="s">
        <v>137</v>
      </c>
    </row>
    <row r="1098" spans="2:65" s="12" customFormat="1" ht="11.25">
      <c r="B1098" s="154"/>
      <c r="D1098" s="140" t="s">
        <v>278</v>
      </c>
      <c r="E1098" s="155" t="s">
        <v>21</v>
      </c>
      <c r="F1098" s="156" t="s">
        <v>1865</v>
      </c>
      <c r="H1098" s="157">
        <v>1200</v>
      </c>
      <c r="I1098" s="158"/>
      <c r="L1098" s="154"/>
      <c r="M1098" s="159"/>
      <c r="T1098" s="160"/>
      <c r="AT1098" s="155" t="s">
        <v>278</v>
      </c>
      <c r="AU1098" s="155" t="s">
        <v>87</v>
      </c>
      <c r="AV1098" s="12" t="s">
        <v>87</v>
      </c>
      <c r="AW1098" s="12" t="s">
        <v>38</v>
      </c>
      <c r="AX1098" s="12" t="s">
        <v>77</v>
      </c>
      <c r="AY1098" s="155" t="s">
        <v>137</v>
      </c>
    </row>
    <row r="1099" spans="2:65" s="12" customFormat="1" ht="11.25">
      <c r="B1099" s="154"/>
      <c r="D1099" s="140" t="s">
        <v>278</v>
      </c>
      <c r="E1099" s="155" t="s">
        <v>21</v>
      </c>
      <c r="F1099" s="156" t="s">
        <v>1866</v>
      </c>
      <c r="H1099" s="157">
        <v>9315</v>
      </c>
      <c r="I1099" s="158"/>
      <c r="L1099" s="154"/>
      <c r="M1099" s="159"/>
      <c r="T1099" s="160"/>
      <c r="AT1099" s="155" t="s">
        <v>278</v>
      </c>
      <c r="AU1099" s="155" t="s">
        <v>87</v>
      </c>
      <c r="AV1099" s="12" t="s">
        <v>87</v>
      </c>
      <c r="AW1099" s="12" t="s">
        <v>38</v>
      </c>
      <c r="AX1099" s="12" t="s">
        <v>77</v>
      </c>
      <c r="AY1099" s="155" t="s">
        <v>137</v>
      </c>
    </row>
    <row r="1100" spans="2:65" s="13" customFormat="1" ht="11.25">
      <c r="B1100" s="161"/>
      <c r="D1100" s="140" t="s">
        <v>278</v>
      </c>
      <c r="E1100" s="162" t="s">
        <v>586</v>
      </c>
      <c r="F1100" s="163" t="s">
        <v>280</v>
      </c>
      <c r="H1100" s="164">
        <v>33532.58</v>
      </c>
      <c r="I1100" s="165"/>
      <c r="L1100" s="161"/>
      <c r="M1100" s="166"/>
      <c r="T1100" s="167"/>
      <c r="AT1100" s="162" t="s">
        <v>278</v>
      </c>
      <c r="AU1100" s="162" t="s">
        <v>87</v>
      </c>
      <c r="AV1100" s="13" t="s">
        <v>143</v>
      </c>
      <c r="AW1100" s="13" t="s">
        <v>38</v>
      </c>
      <c r="AX1100" s="13" t="s">
        <v>85</v>
      </c>
      <c r="AY1100" s="162" t="s">
        <v>137</v>
      </c>
    </row>
    <row r="1101" spans="2:65" s="1" customFormat="1" ht="16.5" customHeight="1">
      <c r="B1101" s="33"/>
      <c r="C1101" s="145" t="s">
        <v>1867</v>
      </c>
      <c r="D1101" s="145" t="s">
        <v>153</v>
      </c>
      <c r="E1101" s="146" t="s">
        <v>1868</v>
      </c>
      <c r="F1101" s="147" t="s">
        <v>1869</v>
      </c>
      <c r="G1101" s="148" t="s">
        <v>141</v>
      </c>
      <c r="H1101" s="149">
        <v>726.68499999999995</v>
      </c>
      <c r="I1101" s="150"/>
      <c r="J1101" s="151">
        <f>ROUND(I1101*H1101,2)</f>
        <v>0</v>
      </c>
      <c r="K1101" s="147" t="s">
        <v>809</v>
      </c>
      <c r="L1101" s="33"/>
      <c r="M1101" s="152" t="s">
        <v>21</v>
      </c>
      <c r="N1101" s="153" t="s">
        <v>48</v>
      </c>
      <c r="P1101" s="136">
        <f>O1101*H1101</f>
        <v>0</v>
      </c>
      <c r="Q1101" s="136">
        <v>0</v>
      </c>
      <c r="R1101" s="136">
        <f>Q1101*H1101</f>
        <v>0</v>
      </c>
      <c r="S1101" s="136">
        <v>1E-3</v>
      </c>
      <c r="T1101" s="137">
        <f>S1101*H1101</f>
        <v>0.72668499999999991</v>
      </c>
      <c r="AR1101" s="138" t="s">
        <v>171</v>
      </c>
      <c r="AT1101" s="138" t="s">
        <v>153</v>
      </c>
      <c r="AU1101" s="138" t="s">
        <v>87</v>
      </c>
      <c r="AY1101" s="18" t="s">
        <v>137</v>
      </c>
      <c r="BE1101" s="139">
        <f>IF(N1101="základní",J1101,0)</f>
        <v>0</v>
      </c>
      <c r="BF1101" s="139">
        <f>IF(N1101="snížená",J1101,0)</f>
        <v>0</v>
      </c>
      <c r="BG1101" s="139">
        <f>IF(N1101="zákl. přenesená",J1101,0)</f>
        <v>0</v>
      </c>
      <c r="BH1101" s="139">
        <f>IF(N1101="sníž. přenesená",J1101,0)</f>
        <v>0</v>
      </c>
      <c r="BI1101" s="139">
        <f>IF(N1101="nulová",J1101,0)</f>
        <v>0</v>
      </c>
      <c r="BJ1101" s="18" t="s">
        <v>85</v>
      </c>
      <c r="BK1101" s="139">
        <f>ROUND(I1101*H1101,2)</f>
        <v>0</v>
      </c>
      <c r="BL1101" s="18" t="s">
        <v>171</v>
      </c>
      <c r="BM1101" s="138" t="s">
        <v>1870</v>
      </c>
    </row>
    <row r="1102" spans="2:65" s="1" customFormat="1" ht="11.25">
      <c r="B1102" s="33"/>
      <c r="D1102" s="140" t="s">
        <v>144</v>
      </c>
      <c r="F1102" s="141" t="s">
        <v>1871</v>
      </c>
      <c r="I1102" s="142"/>
      <c r="L1102" s="33"/>
      <c r="M1102" s="143"/>
      <c r="T1102" s="54"/>
      <c r="AT1102" s="18" t="s">
        <v>144</v>
      </c>
      <c r="AU1102" s="18" t="s">
        <v>87</v>
      </c>
    </row>
    <row r="1103" spans="2:65" s="1" customFormat="1" ht="11.25">
      <c r="B1103" s="33"/>
      <c r="D1103" s="183" t="s">
        <v>812</v>
      </c>
      <c r="F1103" s="184" t="s">
        <v>1872</v>
      </c>
      <c r="I1103" s="142"/>
      <c r="L1103" s="33"/>
      <c r="M1103" s="143"/>
      <c r="T1103" s="54"/>
      <c r="AT1103" s="18" t="s">
        <v>812</v>
      </c>
      <c r="AU1103" s="18" t="s">
        <v>87</v>
      </c>
    </row>
    <row r="1104" spans="2:65" s="12" customFormat="1" ht="11.25">
      <c r="B1104" s="154"/>
      <c r="D1104" s="140" t="s">
        <v>278</v>
      </c>
      <c r="E1104" s="155" t="s">
        <v>588</v>
      </c>
      <c r="F1104" s="156" t="s">
        <v>1873</v>
      </c>
      <c r="H1104" s="157">
        <v>726.68499999999995</v>
      </c>
      <c r="I1104" s="158"/>
      <c r="L1104" s="154"/>
      <c r="M1104" s="159"/>
      <c r="T1104" s="160"/>
      <c r="AT1104" s="155" t="s">
        <v>278</v>
      </c>
      <c r="AU1104" s="155" t="s">
        <v>87</v>
      </c>
      <c r="AV1104" s="12" t="s">
        <v>87</v>
      </c>
      <c r="AW1104" s="12" t="s">
        <v>38</v>
      </c>
      <c r="AX1104" s="12" t="s">
        <v>85</v>
      </c>
      <c r="AY1104" s="155" t="s">
        <v>137</v>
      </c>
    </row>
    <row r="1105" spans="2:65" s="1" customFormat="1" ht="16.5" customHeight="1">
      <c r="B1105" s="33"/>
      <c r="C1105" s="145" t="s">
        <v>461</v>
      </c>
      <c r="D1105" s="145" t="s">
        <v>153</v>
      </c>
      <c r="E1105" s="146" t="s">
        <v>1874</v>
      </c>
      <c r="F1105" s="147" t="s">
        <v>1875</v>
      </c>
      <c r="G1105" s="148" t="s">
        <v>141</v>
      </c>
      <c r="H1105" s="149">
        <v>3406.99</v>
      </c>
      <c r="I1105" s="150"/>
      <c r="J1105" s="151">
        <f>ROUND(I1105*H1105,2)</f>
        <v>0</v>
      </c>
      <c r="K1105" s="147" t="s">
        <v>809</v>
      </c>
      <c r="L1105" s="33"/>
      <c r="M1105" s="152" t="s">
        <v>21</v>
      </c>
      <c r="N1105" s="153" t="s">
        <v>48</v>
      </c>
      <c r="P1105" s="136">
        <f>O1105*H1105</f>
        <v>0</v>
      </c>
      <c r="Q1105" s="136">
        <v>0</v>
      </c>
      <c r="R1105" s="136">
        <f>Q1105*H1105</f>
        <v>0</v>
      </c>
      <c r="S1105" s="136">
        <v>1E-3</v>
      </c>
      <c r="T1105" s="137">
        <f>S1105*H1105</f>
        <v>3.40699</v>
      </c>
      <c r="AR1105" s="138" t="s">
        <v>171</v>
      </c>
      <c r="AT1105" s="138" t="s">
        <v>153</v>
      </c>
      <c r="AU1105" s="138" t="s">
        <v>87</v>
      </c>
      <c r="AY1105" s="18" t="s">
        <v>137</v>
      </c>
      <c r="BE1105" s="139">
        <f>IF(N1105="základní",J1105,0)</f>
        <v>0</v>
      </c>
      <c r="BF1105" s="139">
        <f>IF(N1105="snížená",J1105,0)</f>
        <v>0</v>
      </c>
      <c r="BG1105" s="139">
        <f>IF(N1105="zákl. přenesená",J1105,0)</f>
        <v>0</v>
      </c>
      <c r="BH1105" s="139">
        <f>IF(N1105="sníž. přenesená",J1105,0)</f>
        <v>0</v>
      </c>
      <c r="BI1105" s="139">
        <f>IF(N1105="nulová",J1105,0)</f>
        <v>0</v>
      </c>
      <c r="BJ1105" s="18" t="s">
        <v>85</v>
      </c>
      <c r="BK1105" s="139">
        <f>ROUND(I1105*H1105,2)</f>
        <v>0</v>
      </c>
      <c r="BL1105" s="18" t="s">
        <v>171</v>
      </c>
      <c r="BM1105" s="138" t="s">
        <v>1876</v>
      </c>
    </row>
    <row r="1106" spans="2:65" s="1" customFormat="1" ht="11.25">
      <c r="B1106" s="33"/>
      <c r="D1106" s="140" t="s">
        <v>144</v>
      </c>
      <c r="F1106" s="141" t="s">
        <v>1877</v>
      </c>
      <c r="I1106" s="142"/>
      <c r="L1106" s="33"/>
      <c r="M1106" s="143"/>
      <c r="T1106" s="54"/>
      <c r="AT1106" s="18" t="s">
        <v>144</v>
      </c>
      <c r="AU1106" s="18" t="s">
        <v>87</v>
      </c>
    </row>
    <row r="1107" spans="2:65" s="1" customFormat="1" ht="11.25">
      <c r="B1107" s="33"/>
      <c r="D1107" s="183" t="s">
        <v>812</v>
      </c>
      <c r="F1107" s="184" t="s">
        <v>1878</v>
      </c>
      <c r="I1107" s="142"/>
      <c r="L1107" s="33"/>
      <c r="M1107" s="143"/>
      <c r="T1107" s="54"/>
      <c r="AT1107" s="18" t="s">
        <v>812</v>
      </c>
      <c r="AU1107" s="18" t="s">
        <v>87</v>
      </c>
    </row>
    <row r="1108" spans="2:65" s="12" customFormat="1" ht="11.25">
      <c r="B1108" s="154"/>
      <c r="D1108" s="140" t="s">
        <v>278</v>
      </c>
      <c r="E1108" s="155" t="s">
        <v>21</v>
      </c>
      <c r="F1108" s="156" t="s">
        <v>1879</v>
      </c>
      <c r="H1108" s="157">
        <v>3406.99</v>
      </c>
      <c r="I1108" s="158"/>
      <c r="L1108" s="154"/>
      <c r="M1108" s="159"/>
      <c r="T1108" s="160"/>
      <c r="AT1108" s="155" t="s">
        <v>278</v>
      </c>
      <c r="AU1108" s="155" t="s">
        <v>87</v>
      </c>
      <c r="AV1108" s="12" t="s">
        <v>87</v>
      </c>
      <c r="AW1108" s="12" t="s">
        <v>38</v>
      </c>
      <c r="AX1108" s="12" t="s">
        <v>77</v>
      </c>
      <c r="AY1108" s="155" t="s">
        <v>137</v>
      </c>
    </row>
    <row r="1109" spans="2:65" s="13" customFormat="1" ht="11.25">
      <c r="B1109" s="161"/>
      <c r="D1109" s="140" t="s">
        <v>278</v>
      </c>
      <c r="E1109" s="162" t="s">
        <v>590</v>
      </c>
      <c r="F1109" s="163" t="s">
        <v>280</v>
      </c>
      <c r="H1109" s="164">
        <v>3406.99</v>
      </c>
      <c r="I1109" s="165"/>
      <c r="L1109" s="161"/>
      <c r="M1109" s="166"/>
      <c r="T1109" s="167"/>
      <c r="AT1109" s="162" t="s">
        <v>278</v>
      </c>
      <c r="AU1109" s="162" t="s">
        <v>87</v>
      </c>
      <c r="AV1109" s="13" t="s">
        <v>143</v>
      </c>
      <c r="AW1109" s="13" t="s">
        <v>38</v>
      </c>
      <c r="AX1109" s="13" t="s">
        <v>85</v>
      </c>
      <c r="AY1109" s="162" t="s">
        <v>137</v>
      </c>
    </row>
    <row r="1110" spans="2:65" s="1" customFormat="1" ht="16.5" customHeight="1">
      <c r="B1110" s="33"/>
      <c r="C1110" s="145" t="s">
        <v>1880</v>
      </c>
      <c r="D1110" s="145" t="s">
        <v>153</v>
      </c>
      <c r="E1110" s="146" t="s">
        <v>1881</v>
      </c>
      <c r="F1110" s="147" t="s">
        <v>1882</v>
      </c>
      <c r="G1110" s="148" t="s">
        <v>141</v>
      </c>
      <c r="H1110" s="149">
        <v>8677.0949999999993</v>
      </c>
      <c r="I1110" s="150"/>
      <c r="J1110" s="151">
        <f>ROUND(I1110*H1110,2)</f>
        <v>0</v>
      </c>
      <c r="K1110" s="147" t="s">
        <v>809</v>
      </c>
      <c r="L1110" s="33"/>
      <c r="M1110" s="152" t="s">
        <v>21</v>
      </c>
      <c r="N1110" s="153" t="s">
        <v>48</v>
      </c>
      <c r="P1110" s="136">
        <f>O1110*H1110</f>
        <v>0</v>
      </c>
      <c r="Q1110" s="136">
        <v>0</v>
      </c>
      <c r="R1110" s="136">
        <f>Q1110*H1110</f>
        <v>0</v>
      </c>
      <c r="S1110" s="136">
        <v>1E-3</v>
      </c>
      <c r="T1110" s="137">
        <f>S1110*H1110</f>
        <v>8.6770949999999996</v>
      </c>
      <c r="AR1110" s="138" t="s">
        <v>171</v>
      </c>
      <c r="AT1110" s="138" t="s">
        <v>153</v>
      </c>
      <c r="AU1110" s="138" t="s">
        <v>87</v>
      </c>
      <c r="AY1110" s="18" t="s">
        <v>137</v>
      </c>
      <c r="BE1110" s="139">
        <f>IF(N1110="základní",J1110,0)</f>
        <v>0</v>
      </c>
      <c r="BF1110" s="139">
        <f>IF(N1110="snížená",J1110,0)</f>
        <v>0</v>
      </c>
      <c r="BG1110" s="139">
        <f>IF(N1110="zákl. přenesená",J1110,0)</f>
        <v>0</v>
      </c>
      <c r="BH1110" s="139">
        <f>IF(N1110="sníž. přenesená",J1110,0)</f>
        <v>0</v>
      </c>
      <c r="BI1110" s="139">
        <f>IF(N1110="nulová",J1110,0)</f>
        <v>0</v>
      </c>
      <c r="BJ1110" s="18" t="s">
        <v>85</v>
      </c>
      <c r="BK1110" s="139">
        <f>ROUND(I1110*H1110,2)</f>
        <v>0</v>
      </c>
      <c r="BL1110" s="18" t="s">
        <v>171</v>
      </c>
      <c r="BM1110" s="138" t="s">
        <v>1883</v>
      </c>
    </row>
    <row r="1111" spans="2:65" s="1" customFormat="1" ht="11.25">
      <c r="B1111" s="33"/>
      <c r="D1111" s="140" t="s">
        <v>144</v>
      </c>
      <c r="F1111" s="141" t="s">
        <v>1884</v>
      </c>
      <c r="I1111" s="142"/>
      <c r="L1111" s="33"/>
      <c r="M1111" s="143"/>
      <c r="T1111" s="54"/>
      <c r="AT1111" s="18" t="s">
        <v>144</v>
      </c>
      <c r="AU1111" s="18" t="s">
        <v>87</v>
      </c>
    </row>
    <row r="1112" spans="2:65" s="1" customFormat="1" ht="11.25">
      <c r="B1112" s="33"/>
      <c r="D1112" s="183" t="s">
        <v>812</v>
      </c>
      <c r="F1112" s="184" t="s">
        <v>1885</v>
      </c>
      <c r="I1112" s="142"/>
      <c r="L1112" s="33"/>
      <c r="M1112" s="143"/>
      <c r="T1112" s="54"/>
      <c r="AT1112" s="18" t="s">
        <v>812</v>
      </c>
      <c r="AU1112" s="18" t="s">
        <v>87</v>
      </c>
    </row>
    <row r="1113" spans="2:65" s="12" customFormat="1" ht="11.25">
      <c r="B1113" s="154"/>
      <c r="D1113" s="140" t="s">
        <v>278</v>
      </c>
      <c r="E1113" s="155" t="s">
        <v>592</v>
      </c>
      <c r="F1113" s="156" t="s">
        <v>1886</v>
      </c>
      <c r="H1113" s="157">
        <v>8677.0949999999993</v>
      </c>
      <c r="I1113" s="158"/>
      <c r="L1113" s="154"/>
      <c r="M1113" s="159"/>
      <c r="T1113" s="160"/>
      <c r="AT1113" s="155" t="s">
        <v>278</v>
      </c>
      <c r="AU1113" s="155" t="s">
        <v>87</v>
      </c>
      <c r="AV1113" s="12" t="s">
        <v>87</v>
      </c>
      <c r="AW1113" s="12" t="s">
        <v>38</v>
      </c>
      <c r="AX1113" s="12" t="s">
        <v>85</v>
      </c>
      <c r="AY1113" s="155" t="s">
        <v>137</v>
      </c>
    </row>
    <row r="1114" spans="2:65" s="1" customFormat="1" ht="16.5" customHeight="1">
      <c r="B1114" s="33"/>
      <c r="C1114" s="145" t="s">
        <v>465</v>
      </c>
      <c r="D1114" s="145" t="s">
        <v>153</v>
      </c>
      <c r="E1114" s="146" t="s">
        <v>1887</v>
      </c>
      <c r="F1114" s="147" t="s">
        <v>1888</v>
      </c>
      <c r="G1114" s="148" t="s">
        <v>763</v>
      </c>
      <c r="H1114" s="149">
        <v>72.474999999999994</v>
      </c>
      <c r="I1114" s="150"/>
      <c r="J1114" s="151">
        <f>ROUND(I1114*H1114,2)</f>
        <v>0</v>
      </c>
      <c r="K1114" s="147" t="s">
        <v>809</v>
      </c>
      <c r="L1114" s="33"/>
      <c r="M1114" s="152" t="s">
        <v>21</v>
      </c>
      <c r="N1114" s="153" t="s">
        <v>48</v>
      </c>
      <c r="P1114" s="136">
        <f>O1114*H1114</f>
        <v>0</v>
      </c>
      <c r="Q1114" s="136">
        <v>0</v>
      </c>
      <c r="R1114" s="136">
        <f>Q1114*H1114</f>
        <v>0</v>
      </c>
      <c r="S1114" s="136">
        <v>0</v>
      </c>
      <c r="T1114" s="137">
        <f>S1114*H1114</f>
        <v>0</v>
      </c>
      <c r="AR1114" s="138" t="s">
        <v>171</v>
      </c>
      <c r="AT1114" s="138" t="s">
        <v>153</v>
      </c>
      <c r="AU1114" s="138" t="s">
        <v>87</v>
      </c>
      <c r="AY1114" s="18" t="s">
        <v>137</v>
      </c>
      <c r="BE1114" s="139">
        <f>IF(N1114="základní",J1114,0)</f>
        <v>0</v>
      </c>
      <c r="BF1114" s="139">
        <f>IF(N1114="snížená",J1114,0)</f>
        <v>0</v>
      </c>
      <c r="BG1114" s="139">
        <f>IF(N1114="zákl. přenesená",J1114,0)</f>
        <v>0</v>
      </c>
      <c r="BH1114" s="139">
        <f>IF(N1114="sníž. přenesená",J1114,0)</f>
        <v>0</v>
      </c>
      <c r="BI1114" s="139">
        <f>IF(N1114="nulová",J1114,0)</f>
        <v>0</v>
      </c>
      <c r="BJ1114" s="18" t="s">
        <v>85</v>
      </c>
      <c r="BK1114" s="139">
        <f>ROUND(I1114*H1114,2)</f>
        <v>0</v>
      </c>
      <c r="BL1114" s="18" t="s">
        <v>171</v>
      </c>
      <c r="BM1114" s="138" t="s">
        <v>1889</v>
      </c>
    </row>
    <row r="1115" spans="2:65" s="1" customFormat="1" ht="19.5">
      <c r="B1115" s="33"/>
      <c r="D1115" s="140" t="s">
        <v>144</v>
      </c>
      <c r="F1115" s="141" t="s">
        <v>1890</v>
      </c>
      <c r="I1115" s="142"/>
      <c r="L1115" s="33"/>
      <c r="M1115" s="143"/>
      <c r="T1115" s="54"/>
      <c r="AT1115" s="18" t="s">
        <v>144</v>
      </c>
      <c r="AU1115" s="18" t="s">
        <v>87</v>
      </c>
    </row>
    <row r="1116" spans="2:65" s="1" customFormat="1" ht="11.25">
      <c r="B1116" s="33"/>
      <c r="D1116" s="183" t="s">
        <v>812</v>
      </c>
      <c r="F1116" s="184" t="s">
        <v>1891</v>
      </c>
      <c r="I1116" s="142"/>
      <c r="L1116" s="33"/>
      <c r="M1116" s="143"/>
      <c r="T1116" s="54"/>
      <c r="AT1116" s="18" t="s">
        <v>812</v>
      </c>
      <c r="AU1116" s="18" t="s">
        <v>87</v>
      </c>
    </row>
    <row r="1117" spans="2:65" s="1" customFormat="1" ht="29.25">
      <c r="B1117" s="33"/>
      <c r="D1117" s="140" t="s">
        <v>145</v>
      </c>
      <c r="F1117" s="144" t="s">
        <v>1723</v>
      </c>
      <c r="I1117" s="142"/>
      <c r="L1117" s="33"/>
      <c r="M1117" s="143"/>
      <c r="T1117" s="54"/>
      <c r="AT1117" s="18" t="s">
        <v>145</v>
      </c>
      <c r="AU1117" s="18" t="s">
        <v>87</v>
      </c>
    </row>
    <row r="1118" spans="2:65" s="11" customFormat="1" ht="25.9" customHeight="1">
      <c r="B1118" s="116"/>
      <c r="D1118" s="117" t="s">
        <v>76</v>
      </c>
      <c r="E1118" s="118" t="s">
        <v>138</v>
      </c>
      <c r="F1118" s="118" t="s">
        <v>1892</v>
      </c>
      <c r="I1118" s="119"/>
      <c r="J1118" s="120">
        <f>BK1118</f>
        <v>0</v>
      </c>
      <c r="L1118" s="116"/>
      <c r="M1118" s="121"/>
      <c r="P1118" s="122">
        <f>P1119+P1123</f>
        <v>0</v>
      </c>
      <c r="R1118" s="122">
        <f>R1119+R1123</f>
        <v>0.58323599999999998</v>
      </c>
      <c r="T1118" s="123">
        <f>T1119+T1123</f>
        <v>0</v>
      </c>
      <c r="AR1118" s="117" t="s">
        <v>149</v>
      </c>
      <c r="AT1118" s="124" t="s">
        <v>76</v>
      </c>
      <c r="AU1118" s="124" t="s">
        <v>77</v>
      </c>
      <c r="AY1118" s="117" t="s">
        <v>137</v>
      </c>
      <c r="BK1118" s="125">
        <f>BK1119+BK1123</f>
        <v>0</v>
      </c>
    </row>
    <row r="1119" spans="2:65" s="11" customFormat="1" ht="22.9" customHeight="1">
      <c r="B1119" s="116"/>
      <c r="D1119" s="117" t="s">
        <v>76</v>
      </c>
      <c r="E1119" s="168" t="s">
        <v>1893</v>
      </c>
      <c r="F1119" s="168" t="s">
        <v>1894</v>
      </c>
      <c r="I1119" s="119"/>
      <c r="J1119" s="169">
        <f>BK1119</f>
        <v>0</v>
      </c>
      <c r="L1119" s="116"/>
      <c r="M1119" s="121"/>
      <c r="P1119" s="122">
        <f>SUM(P1120:P1122)</f>
        <v>0</v>
      </c>
      <c r="R1119" s="122">
        <f>SUM(R1120:R1122)</f>
        <v>0</v>
      </c>
      <c r="T1119" s="123">
        <f>SUM(T1120:T1122)</f>
        <v>0</v>
      </c>
      <c r="AR1119" s="117" t="s">
        <v>149</v>
      </c>
      <c r="AT1119" s="124" t="s">
        <v>76</v>
      </c>
      <c r="AU1119" s="124" t="s">
        <v>85</v>
      </c>
      <c r="AY1119" s="117" t="s">
        <v>137</v>
      </c>
      <c r="BK1119" s="125">
        <f>SUM(BK1120:BK1122)</f>
        <v>0</v>
      </c>
    </row>
    <row r="1120" spans="2:65" s="1" customFormat="1" ht="16.5" customHeight="1">
      <c r="B1120" s="33"/>
      <c r="C1120" s="145" t="s">
        <v>681</v>
      </c>
      <c r="D1120" s="145" t="s">
        <v>153</v>
      </c>
      <c r="E1120" s="146" t="s">
        <v>1895</v>
      </c>
      <c r="F1120" s="147" t="s">
        <v>1896</v>
      </c>
      <c r="G1120" s="148" t="s">
        <v>228</v>
      </c>
      <c r="H1120" s="149">
        <v>681.48</v>
      </c>
      <c r="I1120" s="150"/>
      <c r="J1120" s="151">
        <f>ROUND(I1120*H1120,2)</f>
        <v>0</v>
      </c>
      <c r="K1120" s="147" t="s">
        <v>21</v>
      </c>
      <c r="L1120" s="33"/>
      <c r="M1120" s="152" t="s">
        <v>21</v>
      </c>
      <c r="N1120" s="153" t="s">
        <v>48</v>
      </c>
      <c r="P1120" s="136">
        <f>O1120*H1120</f>
        <v>0</v>
      </c>
      <c r="Q1120" s="136">
        <v>0</v>
      </c>
      <c r="R1120" s="136">
        <f>Q1120*H1120</f>
        <v>0</v>
      </c>
      <c r="S1120" s="136">
        <v>0</v>
      </c>
      <c r="T1120" s="137">
        <f>S1120*H1120</f>
        <v>0</v>
      </c>
      <c r="AR1120" s="138" t="s">
        <v>268</v>
      </c>
      <c r="AT1120" s="138" t="s">
        <v>153</v>
      </c>
      <c r="AU1120" s="138" t="s">
        <v>87</v>
      </c>
      <c r="AY1120" s="18" t="s">
        <v>137</v>
      </c>
      <c r="BE1120" s="139">
        <f>IF(N1120="základní",J1120,0)</f>
        <v>0</v>
      </c>
      <c r="BF1120" s="139">
        <f>IF(N1120="snížená",J1120,0)</f>
        <v>0</v>
      </c>
      <c r="BG1120" s="139">
        <f>IF(N1120="zákl. přenesená",J1120,0)</f>
        <v>0</v>
      </c>
      <c r="BH1120" s="139">
        <f>IF(N1120="sníž. přenesená",J1120,0)</f>
        <v>0</v>
      </c>
      <c r="BI1120" s="139">
        <f>IF(N1120="nulová",J1120,0)</f>
        <v>0</v>
      </c>
      <c r="BJ1120" s="18" t="s">
        <v>85</v>
      </c>
      <c r="BK1120" s="139">
        <f>ROUND(I1120*H1120,2)</f>
        <v>0</v>
      </c>
      <c r="BL1120" s="18" t="s">
        <v>268</v>
      </c>
      <c r="BM1120" s="138" t="s">
        <v>1897</v>
      </c>
    </row>
    <row r="1121" spans="2:65" s="1" customFormat="1" ht="11.25">
      <c r="B1121" s="33"/>
      <c r="D1121" s="140" t="s">
        <v>144</v>
      </c>
      <c r="F1121" s="141" t="s">
        <v>1896</v>
      </c>
      <c r="I1121" s="142"/>
      <c r="L1121" s="33"/>
      <c r="M1121" s="143"/>
      <c r="T1121" s="54"/>
      <c r="AT1121" s="18" t="s">
        <v>144</v>
      </c>
      <c r="AU1121" s="18" t="s">
        <v>87</v>
      </c>
    </row>
    <row r="1122" spans="2:65" s="12" customFormat="1" ht="11.25">
      <c r="B1122" s="154"/>
      <c r="D1122" s="140" t="s">
        <v>278</v>
      </c>
      <c r="E1122" s="155" t="s">
        <v>21</v>
      </c>
      <c r="F1122" s="156" t="s">
        <v>1898</v>
      </c>
      <c r="H1122" s="157">
        <v>681.48</v>
      </c>
      <c r="I1122" s="158"/>
      <c r="L1122" s="154"/>
      <c r="M1122" s="159"/>
      <c r="T1122" s="160"/>
      <c r="AT1122" s="155" t="s">
        <v>278</v>
      </c>
      <c r="AU1122" s="155" t="s">
        <v>87</v>
      </c>
      <c r="AV1122" s="12" t="s">
        <v>87</v>
      </c>
      <c r="AW1122" s="12" t="s">
        <v>38</v>
      </c>
      <c r="AX1122" s="12" t="s">
        <v>85</v>
      </c>
      <c r="AY1122" s="155" t="s">
        <v>137</v>
      </c>
    </row>
    <row r="1123" spans="2:65" s="11" customFormat="1" ht="22.9" customHeight="1">
      <c r="B1123" s="116"/>
      <c r="D1123" s="117" t="s">
        <v>76</v>
      </c>
      <c r="E1123" s="168" t="s">
        <v>1899</v>
      </c>
      <c r="F1123" s="168" t="s">
        <v>1900</v>
      </c>
      <c r="I1123" s="119"/>
      <c r="J1123" s="169">
        <f>BK1123</f>
        <v>0</v>
      </c>
      <c r="L1123" s="116"/>
      <c r="M1123" s="121"/>
      <c r="P1123" s="122">
        <f>SUM(P1124:P1139)</f>
        <v>0</v>
      </c>
      <c r="R1123" s="122">
        <f>SUM(R1124:R1139)</f>
        <v>0.58323599999999998</v>
      </c>
      <c r="T1123" s="123">
        <f>SUM(T1124:T1139)</f>
        <v>0</v>
      </c>
      <c r="AR1123" s="117" t="s">
        <v>149</v>
      </c>
      <c r="AT1123" s="124" t="s">
        <v>76</v>
      </c>
      <c r="AU1123" s="124" t="s">
        <v>85</v>
      </c>
      <c r="AY1123" s="117" t="s">
        <v>137</v>
      </c>
      <c r="BK1123" s="125">
        <f>SUM(BK1124:BK1139)</f>
        <v>0</v>
      </c>
    </row>
    <row r="1124" spans="2:65" s="1" customFormat="1" ht="16.5" customHeight="1">
      <c r="B1124" s="33"/>
      <c r="C1124" s="145" t="s">
        <v>468</v>
      </c>
      <c r="D1124" s="145" t="s">
        <v>153</v>
      </c>
      <c r="E1124" s="146" t="s">
        <v>1901</v>
      </c>
      <c r="F1124" s="147" t="s">
        <v>1902</v>
      </c>
      <c r="G1124" s="148" t="s">
        <v>228</v>
      </c>
      <c r="H1124" s="149">
        <v>0.6</v>
      </c>
      <c r="I1124" s="150"/>
      <c r="J1124" s="151">
        <f>ROUND(I1124*H1124,2)</f>
        <v>0</v>
      </c>
      <c r="K1124" s="147" t="s">
        <v>809</v>
      </c>
      <c r="L1124" s="33"/>
      <c r="M1124" s="152" t="s">
        <v>21</v>
      </c>
      <c r="N1124" s="153" t="s">
        <v>48</v>
      </c>
      <c r="P1124" s="136">
        <f>O1124*H1124</f>
        <v>0</v>
      </c>
      <c r="Q1124" s="136">
        <v>0</v>
      </c>
      <c r="R1124" s="136">
        <f>Q1124*H1124</f>
        <v>0</v>
      </c>
      <c r="S1124" s="136">
        <v>0</v>
      </c>
      <c r="T1124" s="137">
        <f>S1124*H1124</f>
        <v>0</v>
      </c>
      <c r="AR1124" s="138" t="s">
        <v>268</v>
      </c>
      <c r="AT1124" s="138" t="s">
        <v>153</v>
      </c>
      <c r="AU1124" s="138" t="s">
        <v>87</v>
      </c>
      <c r="AY1124" s="18" t="s">
        <v>137</v>
      </c>
      <c r="BE1124" s="139">
        <f>IF(N1124="základní",J1124,0)</f>
        <v>0</v>
      </c>
      <c r="BF1124" s="139">
        <f>IF(N1124="snížená",J1124,0)</f>
        <v>0</v>
      </c>
      <c r="BG1124" s="139">
        <f>IF(N1124="zákl. přenesená",J1124,0)</f>
        <v>0</v>
      </c>
      <c r="BH1124" s="139">
        <f>IF(N1124="sníž. přenesená",J1124,0)</f>
        <v>0</v>
      </c>
      <c r="BI1124" s="139">
        <f>IF(N1124="nulová",J1124,0)</f>
        <v>0</v>
      </c>
      <c r="BJ1124" s="18" t="s">
        <v>85</v>
      </c>
      <c r="BK1124" s="139">
        <f>ROUND(I1124*H1124,2)</f>
        <v>0</v>
      </c>
      <c r="BL1124" s="18" t="s">
        <v>268</v>
      </c>
      <c r="BM1124" s="138" t="s">
        <v>1903</v>
      </c>
    </row>
    <row r="1125" spans="2:65" s="1" customFormat="1" ht="11.25">
      <c r="B1125" s="33"/>
      <c r="D1125" s="140" t="s">
        <v>144</v>
      </c>
      <c r="F1125" s="141" t="s">
        <v>1904</v>
      </c>
      <c r="I1125" s="142"/>
      <c r="L1125" s="33"/>
      <c r="M1125" s="143"/>
      <c r="T1125" s="54"/>
      <c r="AT1125" s="18" t="s">
        <v>144</v>
      </c>
      <c r="AU1125" s="18" t="s">
        <v>87</v>
      </c>
    </row>
    <row r="1126" spans="2:65" s="1" customFormat="1" ht="11.25">
      <c r="B1126" s="33"/>
      <c r="D1126" s="183" t="s">
        <v>812</v>
      </c>
      <c r="F1126" s="184" t="s">
        <v>1905</v>
      </c>
      <c r="I1126" s="142"/>
      <c r="L1126" s="33"/>
      <c r="M1126" s="143"/>
      <c r="T1126" s="54"/>
      <c r="AT1126" s="18" t="s">
        <v>812</v>
      </c>
      <c r="AU1126" s="18" t="s">
        <v>87</v>
      </c>
    </row>
    <row r="1127" spans="2:65" s="12" customFormat="1" ht="11.25">
      <c r="B1127" s="154"/>
      <c r="D1127" s="140" t="s">
        <v>278</v>
      </c>
      <c r="E1127" s="155" t="s">
        <v>21</v>
      </c>
      <c r="F1127" s="156" t="s">
        <v>739</v>
      </c>
      <c r="H1127" s="157">
        <v>0.6</v>
      </c>
      <c r="I1127" s="158"/>
      <c r="L1127" s="154"/>
      <c r="M1127" s="159"/>
      <c r="T1127" s="160"/>
      <c r="AT1127" s="155" t="s">
        <v>278</v>
      </c>
      <c r="AU1127" s="155" t="s">
        <v>87</v>
      </c>
      <c r="AV1127" s="12" t="s">
        <v>87</v>
      </c>
      <c r="AW1127" s="12" t="s">
        <v>38</v>
      </c>
      <c r="AX1127" s="12" t="s">
        <v>85</v>
      </c>
      <c r="AY1127" s="155" t="s">
        <v>137</v>
      </c>
    </row>
    <row r="1128" spans="2:65" s="1" customFormat="1" ht="16.5" customHeight="1">
      <c r="B1128" s="33"/>
      <c r="C1128" s="126" t="s">
        <v>1906</v>
      </c>
      <c r="D1128" s="126" t="s">
        <v>138</v>
      </c>
      <c r="E1128" s="127" t="s">
        <v>1907</v>
      </c>
      <c r="F1128" s="128" t="s">
        <v>1908</v>
      </c>
      <c r="G1128" s="129" t="s">
        <v>228</v>
      </c>
      <c r="H1128" s="130">
        <v>0.6</v>
      </c>
      <c r="I1128" s="131"/>
      <c r="J1128" s="132">
        <f>ROUND(I1128*H1128,2)</f>
        <v>0</v>
      </c>
      <c r="K1128" s="128" t="s">
        <v>809</v>
      </c>
      <c r="L1128" s="133"/>
      <c r="M1128" s="134" t="s">
        <v>21</v>
      </c>
      <c r="N1128" s="135" t="s">
        <v>48</v>
      </c>
      <c r="P1128" s="136">
        <f>O1128*H1128</f>
        <v>0</v>
      </c>
      <c r="Q1128" s="136">
        <v>1.0659999999999999E-2</v>
      </c>
      <c r="R1128" s="136">
        <f>Q1128*H1128</f>
        <v>6.3959999999999998E-3</v>
      </c>
      <c r="S1128" s="136">
        <v>0</v>
      </c>
      <c r="T1128" s="137">
        <f>S1128*H1128</f>
        <v>0</v>
      </c>
      <c r="AR1128" s="138" t="s">
        <v>418</v>
      </c>
      <c r="AT1128" s="138" t="s">
        <v>138</v>
      </c>
      <c r="AU1128" s="138" t="s">
        <v>87</v>
      </c>
      <c r="AY1128" s="18" t="s">
        <v>137</v>
      </c>
      <c r="BE1128" s="139">
        <f>IF(N1128="základní",J1128,0)</f>
        <v>0</v>
      </c>
      <c r="BF1128" s="139">
        <f>IF(N1128="snížená",J1128,0)</f>
        <v>0</v>
      </c>
      <c r="BG1128" s="139">
        <f>IF(N1128="zákl. přenesená",J1128,0)</f>
        <v>0</v>
      </c>
      <c r="BH1128" s="139">
        <f>IF(N1128="sníž. přenesená",J1128,0)</f>
        <v>0</v>
      </c>
      <c r="BI1128" s="139">
        <f>IF(N1128="nulová",J1128,0)</f>
        <v>0</v>
      </c>
      <c r="BJ1128" s="18" t="s">
        <v>85</v>
      </c>
      <c r="BK1128" s="139">
        <f>ROUND(I1128*H1128,2)</f>
        <v>0</v>
      </c>
      <c r="BL1128" s="18" t="s">
        <v>418</v>
      </c>
      <c r="BM1128" s="138" t="s">
        <v>1909</v>
      </c>
    </row>
    <row r="1129" spans="2:65" s="1" customFormat="1" ht="11.25">
      <c r="B1129" s="33"/>
      <c r="D1129" s="140" t="s">
        <v>144</v>
      </c>
      <c r="F1129" s="141" t="s">
        <v>1908</v>
      </c>
      <c r="I1129" s="142"/>
      <c r="L1129" s="33"/>
      <c r="M1129" s="143"/>
      <c r="T1129" s="54"/>
      <c r="AT1129" s="18" t="s">
        <v>144</v>
      </c>
      <c r="AU1129" s="18" t="s">
        <v>87</v>
      </c>
    </row>
    <row r="1130" spans="2:65" s="12" customFormat="1" ht="11.25">
      <c r="B1130" s="154"/>
      <c r="D1130" s="140" t="s">
        <v>278</v>
      </c>
      <c r="E1130" s="155" t="s">
        <v>739</v>
      </c>
      <c r="F1130" s="156" t="s">
        <v>1910</v>
      </c>
      <c r="H1130" s="157">
        <v>0.6</v>
      </c>
      <c r="I1130" s="158"/>
      <c r="L1130" s="154"/>
      <c r="M1130" s="159"/>
      <c r="T1130" s="160"/>
      <c r="AT1130" s="155" t="s">
        <v>278</v>
      </c>
      <c r="AU1130" s="155" t="s">
        <v>87</v>
      </c>
      <c r="AV1130" s="12" t="s">
        <v>87</v>
      </c>
      <c r="AW1130" s="12" t="s">
        <v>38</v>
      </c>
      <c r="AX1130" s="12" t="s">
        <v>85</v>
      </c>
      <c r="AY1130" s="155" t="s">
        <v>137</v>
      </c>
    </row>
    <row r="1131" spans="2:65" s="1" customFormat="1" ht="21.75" customHeight="1">
      <c r="B1131" s="33"/>
      <c r="C1131" s="145" t="s">
        <v>472</v>
      </c>
      <c r="D1131" s="145" t="s">
        <v>153</v>
      </c>
      <c r="E1131" s="146" t="s">
        <v>1911</v>
      </c>
      <c r="F1131" s="147" t="s">
        <v>1912</v>
      </c>
      <c r="G1131" s="148" t="s">
        <v>228</v>
      </c>
      <c r="H1131" s="149">
        <v>12</v>
      </c>
      <c r="I1131" s="150"/>
      <c r="J1131" s="151">
        <f>ROUND(I1131*H1131,2)</f>
        <v>0</v>
      </c>
      <c r="K1131" s="147" t="s">
        <v>809</v>
      </c>
      <c r="L1131" s="33"/>
      <c r="M1131" s="152" t="s">
        <v>21</v>
      </c>
      <c r="N1131" s="153" t="s">
        <v>48</v>
      </c>
      <c r="P1131" s="136">
        <f>O1131*H1131</f>
        <v>0</v>
      </c>
      <c r="Q1131" s="136">
        <v>0</v>
      </c>
      <c r="R1131" s="136">
        <f>Q1131*H1131</f>
        <v>0</v>
      </c>
      <c r="S1131" s="136">
        <v>0</v>
      </c>
      <c r="T1131" s="137">
        <f>S1131*H1131</f>
        <v>0</v>
      </c>
      <c r="AR1131" s="138" t="s">
        <v>268</v>
      </c>
      <c r="AT1131" s="138" t="s">
        <v>153</v>
      </c>
      <c r="AU1131" s="138" t="s">
        <v>87</v>
      </c>
      <c r="AY1131" s="18" t="s">
        <v>137</v>
      </c>
      <c r="BE1131" s="139">
        <f>IF(N1131="základní",J1131,0)</f>
        <v>0</v>
      </c>
      <c r="BF1131" s="139">
        <f>IF(N1131="snížená",J1131,0)</f>
        <v>0</v>
      </c>
      <c r="BG1131" s="139">
        <f>IF(N1131="zákl. přenesená",J1131,0)</f>
        <v>0</v>
      </c>
      <c r="BH1131" s="139">
        <f>IF(N1131="sníž. přenesená",J1131,0)</f>
        <v>0</v>
      </c>
      <c r="BI1131" s="139">
        <f>IF(N1131="nulová",J1131,0)</f>
        <v>0</v>
      </c>
      <c r="BJ1131" s="18" t="s">
        <v>85</v>
      </c>
      <c r="BK1131" s="139">
        <f>ROUND(I1131*H1131,2)</f>
        <v>0</v>
      </c>
      <c r="BL1131" s="18" t="s">
        <v>268</v>
      </c>
      <c r="BM1131" s="138" t="s">
        <v>1913</v>
      </c>
    </row>
    <row r="1132" spans="2:65" s="1" customFormat="1" ht="11.25">
      <c r="B1132" s="33"/>
      <c r="D1132" s="140" t="s">
        <v>144</v>
      </c>
      <c r="F1132" s="141" t="s">
        <v>1914</v>
      </c>
      <c r="I1132" s="142"/>
      <c r="L1132" s="33"/>
      <c r="M1132" s="143"/>
      <c r="T1132" s="54"/>
      <c r="AT1132" s="18" t="s">
        <v>144</v>
      </c>
      <c r="AU1132" s="18" t="s">
        <v>87</v>
      </c>
    </row>
    <row r="1133" spans="2:65" s="1" customFormat="1" ht="11.25">
      <c r="B1133" s="33"/>
      <c r="D1133" s="183" t="s">
        <v>812</v>
      </c>
      <c r="F1133" s="184" t="s">
        <v>1915</v>
      </c>
      <c r="I1133" s="142"/>
      <c r="L1133" s="33"/>
      <c r="M1133" s="143"/>
      <c r="T1133" s="54"/>
      <c r="AT1133" s="18" t="s">
        <v>812</v>
      </c>
      <c r="AU1133" s="18" t="s">
        <v>87</v>
      </c>
    </row>
    <row r="1134" spans="2:65" s="14" customFormat="1" ht="11.25">
      <c r="B1134" s="170"/>
      <c r="D1134" s="140" t="s">
        <v>278</v>
      </c>
      <c r="E1134" s="171" t="s">
        <v>21</v>
      </c>
      <c r="F1134" s="172" t="s">
        <v>1371</v>
      </c>
      <c r="H1134" s="171" t="s">
        <v>21</v>
      </c>
      <c r="I1134" s="173"/>
      <c r="L1134" s="170"/>
      <c r="M1134" s="174"/>
      <c r="T1134" s="175"/>
      <c r="AT1134" s="171" t="s">
        <v>278</v>
      </c>
      <c r="AU1134" s="171" t="s">
        <v>87</v>
      </c>
      <c r="AV1134" s="14" t="s">
        <v>85</v>
      </c>
      <c r="AW1134" s="14" t="s">
        <v>38</v>
      </c>
      <c r="AX1134" s="14" t="s">
        <v>77</v>
      </c>
      <c r="AY1134" s="171" t="s">
        <v>137</v>
      </c>
    </row>
    <row r="1135" spans="2:65" s="12" customFormat="1" ht="11.25">
      <c r="B1135" s="154"/>
      <c r="D1135" s="140" t="s">
        <v>278</v>
      </c>
      <c r="E1135" s="155" t="s">
        <v>21</v>
      </c>
      <c r="F1135" s="156" t="s">
        <v>1916</v>
      </c>
      <c r="H1135" s="157">
        <v>12</v>
      </c>
      <c r="I1135" s="158"/>
      <c r="L1135" s="154"/>
      <c r="M1135" s="159"/>
      <c r="T1135" s="160"/>
      <c r="AT1135" s="155" t="s">
        <v>278</v>
      </c>
      <c r="AU1135" s="155" t="s">
        <v>87</v>
      </c>
      <c r="AV1135" s="12" t="s">
        <v>87</v>
      </c>
      <c r="AW1135" s="12" t="s">
        <v>38</v>
      </c>
      <c r="AX1135" s="12" t="s">
        <v>85</v>
      </c>
      <c r="AY1135" s="155" t="s">
        <v>137</v>
      </c>
    </row>
    <row r="1136" spans="2:65" s="1" customFormat="1" ht="16.5" customHeight="1">
      <c r="B1136" s="33"/>
      <c r="C1136" s="126" t="s">
        <v>1917</v>
      </c>
      <c r="D1136" s="126" t="s">
        <v>138</v>
      </c>
      <c r="E1136" s="127" t="s">
        <v>1918</v>
      </c>
      <c r="F1136" s="128" t="s">
        <v>1919</v>
      </c>
      <c r="G1136" s="129" t="s">
        <v>228</v>
      </c>
      <c r="H1136" s="130">
        <v>12</v>
      </c>
      <c r="I1136" s="131"/>
      <c r="J1136" s="132">
        <f>ROUND(I1136*H1136,2)</f>
        <v>0</v>
      </c>
      <c r="K1136" s="128" t="s">
        <v>21</v>
      </c>
      <c r="L1136" s="133"/>
      <c r="M1136" s="134" t="s">
        <v>21</v>
      </c>
      <c r="N1136" s="135" t="s">
        <v>48</v>
      </c>
      <c r="P1136" s="136">
        <f>O1136*H1136</f>
        <v>0</v>
      </c>
      <c r="Q1136" s="136">
        <v>4.8070000000000002E-2</v>
      </c>
      <c r="R1136" s="136">
        <f>Q1136*H1136</f>
        <v>0.57684000000000002</v>
      </c>
      <c r="S1136" s="136">
        <v>0</v>
      </c>
      <c r="T1136" s="137">
        <f>S1136*H1136</f>
        <v>0</v>
      </c>
      <c r="AR1136" s="138" t="s">
        <v>418</v>
      </c>
      <c r="AT1136" s="138" t="s">
        <v>138</v>
      </c>
      <c r="AU1136" s="138" t="s">
        <v>87</v>
      </c>
      <c r="AY1136" s="18" t="s">
        <v>137</v>
      </c>
      <c r="BE1136" s="139">
        <f>IF(N1136="základní",J1136,0)</f>
        <v>0</v>
      </c>
      <c r="BF1136" s="139">
        <f>IF(N1136="snížená",J1136,0)</f>
        <v>0</v>
      </c>
      <c r="BG1136" s="139">
        <f>IF(N1136="zákl. přenesená",J1136,0)</f>
        <v>0</v>
      </c>
      <c r="BH1136" s="139">
        <f>IF(N1136="sníž. přenesená",J1136,0)</f>
        <v>0</v>
      </c>
      <c r="BI1136" s="139">
        <f>IF(N1136="nulová",J1136,0)</f>
        <v>0</v>
      </c>
      <c r="BJ1136" s="18" t="s">
        <v>85</v>
      </c>
      <c r="BK1136" s="139">
        <f>ROUND(I1136*H1136,2)</f>
        <v>0</v>
      </c>
      <c r="BL1136" s="18" t="s">
        <v>418</v>
      </c>
      <c r="BM1136" s="138" t="s">
        <v>1920</v>
      </c>
    </row>
    <row r="1137" spans="2:51" s="1" customFormat="1" ht="11.25">
      <c r="B1137" s="33"/>
      <c r="D1137" s="140" t="s">
        <v>144</v>
      </c>
      <c r="F1137" s="141" t="s">
        <v>1919</v>
      </c>
      <c r="I1137" s="142"/>
      <c r="L1137" s="33"/>
      <c r="M1137" s="143"/>
      <c r="T1137" s="54"/>
      <c r="AT1137" s="18" t="s">
        <v>144</v>
      </c>
      <c r="AU1137" s="18" t="s">
        <v>87</v>
      </c>
    </row>
    <row r="1138" spans="2:51" s="14" customFormat="1" ht="11.25">
      <c r="B1138" s="170"/>
      <c r="D1138" s="140" t="s">
        <v>278</v>
      </c>
      <c r="E1138" s="171" t="s">
        <v>21</v>
      </c>
      <c r="F1138" s="172" t="s">
        <v>1152</v>
      </c>
      <c r="H1138" s="171" t="s">
        <v>21</v>
      </c>
      <c r="I1138" s="173"/>
      <c r="L1138" s="170"/>
      <c r="M1138" s="174"/>
      <c r="T1138" s="175"/>
      <c r="AT1138" s="171" t="s">
        <v>278</v>
      </c>
      <c r="AU1138" s="171" t="s">
        <v>87</v>
      </c>
      <c r="AV1138" s="14" t="s">
        <v>85</v>
      </c>
      <c r="AW1138" s="14" t="s">
        <v>38</v>
      </c>
      <c r="AX1138" s="14" t="s">
        <v>77</v>
      </c>
      <c r="AY1138" s="171" t="s">
        <v>137</v>
      </c>
    </row>
    <row r="1139" spans="2:51" s="12" customFormat="1" ht="11.25">
      <c r="B1139" s="154"/>
      <c r="D1139" s="140" t="s">
        <v>278</v>
      </c>
      <c r="E1139" s="155" t="s">
        <v>21</v>
      </c>
      <c r="F1139" s="156" t="s">
        <v>1916</v>
      </c>
      <c r="H1139" s="157">
        <v>12</v>
      </c>
      <c r="I1139" s="158"/>
      <c r="L1139" s="154"/>
      <c r="M1139" s="192"/>
      <c r="N1139" s="193"/>
      <c r="O1139" s="193"/>
      <c r="P1139" s="193"/>
      <c r="Q1139" s="193"/>
      <c r="R1139" s="193"/>
      <c r="S1139" s="193"/>
      <c r="T1139" s="194"/>
      <c r="AT1139" s="155" t="s">
        <v>278</v>
      </c>
      <c r="AU1139" s="155" t="s">
        <v>87</v>
      </c>
      <c r="AV1139" s="12" t="s">
        <v>87</v>
      </c>
      <c r="AW1139" s="12" t="s">
        <v>38</v>
      </c>
      <c r="AX1139" s="12" t="s">
        <v>85</v>
      </c>
      <c r="AY1139" s="155" t="s">
        <v>137</v>
      </c>
    </row>
    <row r="1140" spans="2:51" s="1" customFormat="1" ht="6.95" customHeight="1">
      <c r="B1140" s="42"/>
      <c r="C1140" s="43"/>
      <c r="D1140" s="43"/>
      <c r="E1140" s="43"/>
      <c r="F1140" s="43"/>
      <c r="G1140" s="43"/>
      <c r="H1140" s="43"/>
      <c r="I1140" s="43"/>
      <c r="J1140" s="43"/>
      <c r="K1140" s="43"/>
      <c r="L1140" s="33"/>
    </row>
  </sheetData>
  <sheetProtection algorithmName="SHA-512" hashValue="vS20OJmAwKMUQg19q/cfoVfaKvsAK8GR3b/XijHJtpzL9/cj30/kN2yeru9vyFGRqkOKUYdq4u337FdbaOuIvg==" saltValue="J9DDXCpiIX/ih357Irc6Gn7x9Jp9Jzy5JuWYy+0/nXy0JSpc09BtBLP7kLATvtD2Bai2wRFpcJtg1FsYAwHOuA==" spinCount="100000" sheet="1" objects="1" scenarios="1" formatColumns="0" formatRows="0" autoFilter="0"/>
  <autoFilter ref="C94:K1139" xr:uid="{00000000-0009-0000-0000-000002000000}"/>
  <mergeCells count="9">
    <mergeCell ref="E50:H50"/>
    <mergeCell ref="E85:H85"/>
    <mergeCell ref="E87:H87"/>
    <mergeCell ref="L2:V2"/>
    <mergeCell ref="E7:H7"/>
    <mergeCell ref="E9:H9"/>
    <mergeCell ref="E18:H18"/>
    <mergeCell ref="E27:H27"/>
    <mergeCell ref="E48:H48"/>
  </mergeCells>
  <hyperlinks>
    <hyperlink ref="F106" r:id="rId1" xr:uid="{00000000-0004-0000-0200-000000000000}"/>
    <hyperlink ref="F113" r:id="rId2" xr:uid="{00000000-0004-0000-0200-000001000000}"/>
    <hyperlink ref="F131" r:id="rId3" xr:uid="{00000000-0004-0000-0200-000002000000}"/>
    <hyperlink ref="F144" r:id="rId4" xr:uid="{00000000-0004-0000-0200-000003000000}"/>
    <hyperlink ref="F162" r:id="rId5" xr:uid="{00000000-0004-0000-0200-000004000000}"/>
    <hyperlink ref="F192" r:id="rId6" xr:uid="{00000000-0004-0000-0200-000005000000}"/>
    <hyperlink ref="F199" r:id="rId7" xr:uid="{00000000-0004-0000-0200-000006000000}"/>
    <hyperlink ref="F206" r:id="rId8" xr:uid="{00000000-0004-0000-0200-000007000000}"/>
    <hyperlink ref="F229" r:id="rId9" xr:uid="{00000000-0004-0000-0200-000008000000}"/>
    <hyperlink ref="F246" r:id="rId10" xr:uid="{00000000-0004-0000-0200-000009000000}"/>
    <hyperlink ref="F253" r:id="rId11" xr:uid="{00000000-0004-0000-0200-00000A000000}"/>
    <hyperlink ref="F260" r:id="rId12" xr:uid="{00000000-0004-0000-0200-00000B000000}"/>
    <hyperlink ref="F267" r:id="rId13" xr:uid="{00000000-0004-0000-0200-00000C000000}"/>
    <hyperlink ref="F271" r:id="rId14" xr:uid="{00000000-0004-0000-0200-00000D000000}"/>
    <hyperlink ref="F278" r:id="rId15" xr:uid="{00000000-0004-0000-0200-00000E000000}"/>
    <hyperlink ref="F282" r:id="rId16" xr:uid="{00000000-0004-0000-0200-00000F000000}"/>
    <hyperlink ref="F288" r:id="rId17" xr:uid="{00000000-0004-0000-0200-000010000000}"/>
    <hyperlink ref="F292" r:id="rId18" xr:uid="{00000000-0004-0000-0200-000011000000}"/>
    <hyperlink ref="F296" r:id="rId19" xr:uid="{00000000-0004-0000-0200-000012000000}"/>
    <hyperlink ref="F301" r:id="rId20" xr:uid="{00000000-0004-0000-0200-000013000000}"/>
    <hyperlink ref="F306" r:id="rId21" xr:uid="{00000000-0004-0000-0200-000014000000}"/>
    <hyperlink ref="F311" r:id="rId22" xr:uid="{00000000-0004-0000-0200-000015000000}"/>
    <hyperlink ref="F320" r:id="rId23" xr:uid="{00000000-0004-0000-0200-000016000000}"/>
    <hyperlink ref="F332" r:id="rId24" xr:uid="{00000000-0004-0000-0200-000017000000}"/>
    <hyperlink ref="F341" r:id="rId25" xr:uid="{00000000-0004-0000-0200-000018000000}"/>
    <hyperlink ref="F378" r:id="rId26" xr:uid="{00000000-0004-0000-0200-000019000000}"/>
    <hyperlink ref="F406" r:id="rId27" xr:uid="{00000000-0004-0000-0200-00001A000000}"/>
    <hyperlink ref="F410" r:id="rId28" xr:uid="{00000000-0004-0000-0200-00001B000000}"/>
    <hyperlink ref="F418" r:id="rId29" xr:uid="{00000000-0004-0000-0200-00001C000000}"/>
    <hyperlink ref="F432" r:id="rId30" xr:uid="{00000000-0004-0000-0200-00001D000000}"/>
    <hyperlink ref="F439" r:id="rId31" xr:uid="{00000000-0004-0000-0200-00001E000000}"/>
    <hyperlink ref="F448" r:id="rId32" xr:uid="{00000000-0004-0000-0200-00001F000000}"/>
    <hyperlink ref="F462" r:id="rId33" xr:uid="{00000000-0004-0000-0200-000020000000}"/>
    <hyperlink ref="F475" r:id="rId34" xr:uid="{00000000-0004-0000-0200-000021000000}"/>
    <hyperlink ref="F493" r:id="rId35" xr:uid="{00000000-0004-0000-0200-000022000000}"/>
    <hyperlink ref="F502" r:id="rId36" xr:uid="{00000000-0004-0000-0200-000023000000}"/>
    <hyperlink ref="F509" r:id="rId37" xr:uid="{00000000-0004-0000-0200-000024000000}"/>
    <hyperlink ref="F608" r:id="rId38" xr:uid="{00000000-0004-0000-0200-000025000000}"/>
    <hyperlink ref="F612" r:id="rId39" xr:uid="{00000000-0004-0000-0200-000026000000}"/>
    <hyperlink ref="F620" r:id="rId40" xr:uid="{00000000-0004-0000-0200-000027000000}"/>
    <hyperlink ref="F633" r:id="rId41" xr:uid="{00000000-0004-0000-0200-000028000000}"/>
    <hyperlink ref="F644" r:id="rId42" xr:uid="{00000000-0004-0000-0200-000029000000}"/>
    <hyperlink ref="F649" r:id="rId43" xr:uid="{00000000-0004-0000-0200-00002A000000}"/>
    <hyperlink ref="F653" r:id="rId44" xr:uid="{00000000-0004-0000-0200-00002B000000}"/>
    <hyperlink ref="F663" r:id="rId45" xr:uid="{00000000-0004-0000-0200-00002C000000}"/>
    <hyperlink ref="F670" r:id="rId46" xr:uid="{00000000-0004-0000-0200-00002D000000}"/>
    <hyperlink ref="F674" r:id="rId47" xr:uid="{00000000-0004-0000-0200-00002E000000}"/>
    <hyperlink ref="F717" r:id="rId48" xr:uid="{00000000-0004-0000-0200-00002F000000}"/>
    <hyperlink ref="F722" r:id="rId49" xr:uid="{00000000-0004-0000-0200-000030000000}"/>
    <hyperlink ref="F727" r:id="rId50" xr:uid="{00000000-0004-0000-0200-000031000000}"/>
    <hyperlink ref="F731" r:id="rId51" xr:uid="{00000000-0004-0000-0200-000032000000}"/>
    <hyperlink ref="F743" r:id="rId52" xr:uid="{00000000-0004-0000-0200-000033000000}"/>
    <hyperlink ref="F750" r:id="rId53" xr:uid="{00000000-0004-0000-0200-000034000000}"/>
    <hyperlink ref="F768" r:id="rId54" xr:uid="{00000000-0004-0000-0200-000035000000}"/>
    <hyperlink ref="F804" r:id="rId55" xr:uid="{00000000-0004-0000-0200-000036000000}"/>
    <hyperlink ref="F812" r:id="rId56" xr:uid="{00000000-0004-0000-0200-000037000000}"/>
    <hyperlink ref="F818" r:id="rId57" xr:uid="{00000000-0004-0000-0200-000038000000}"/>
    <hyperlink ref="F823" r:id="rId58" xr:uid="{00000000-0004-0000-0200-000039000000}"/>
    <hyperlink ref="F838" r:id="rId59" xr:uid="{00000000-0004-0000-0200-00003A000000}"/>
    <hyperlink ref="F843" r:id="rId60" xr:uid="{00000000-0004-0000-0200-00003B000000}"/>
    <hyperlink ref="F903" r:id="rId61" xr:uid="{00000000-0004-0000-0200-00003C000000}"/>
    <hyperlink ref="F907" r:id="rId62" xr:uid="{00000000-0004-0000-0200-00003D000000}"/>
    <hyperlink ref="F911" r:id="rId63" xr:uid="{00000000-0004-0000-0200-00003E000000}"/>
    <hyperlink ref="F937" r:id="rId64" xr:uid="{00000000-0004-0000-0200-00003F000000}"/>
    <hyperlink ref="F972" r:id="rId65" xr:uid="{00000000-0004-0000-0200-000040000000}"/>
    <hyperlink ref="F990" r:id="rId66" xr:uid="{00000000-0004-0000-0200-000041000000}"/>
    <hyperlink ref="F1011" r:id="rId67" xr:uid="{00000000-0004-0000-0200-000042000000}"/>
    <hyperlink ref="F1027" r:id="rId68" xr:uid="{00000000-0004-0000-0200-000043000000}"/>
    <hyperlink ref="F1032" r:id="rId69" xr:uid="{00000000-0004-0000-0200-000044000000}"/>
    <hyperlink ref="F1040" r:id="rId70" xr:uid="{00000000-0004-0000-0200-000045000000}"/>
    <hyperlink ref="F1049" r:id="rId71" xr:uid="{00000000-0004-0000-0200-000046000000}"/>
    <hyperlink ref="F1071" r:id="rId72" xr:uid="{00000000-0004-0000-0200-000047000000}"/>
    <hyperlink ref="F1081" r:id="rId73" xr:uid="{00000000-0004-0000-0200-000048000000}"/>
    <hyperlink ref="F1090" r:id="rId74" xr:uid="{00000000-0004-0000-0200-000049000000}"/>
    <hyperlink ref="F1094" r:id="rId75" xr:uid="{00000000-0004-0000-0200-00004A000000}"/>
    <hyperlink ref="F1103" r:id="rId76" xr:uid="{00000000-0004-0000-0200-00004B000000}"/>
    <hyperlink ref="F1107" r:id="rId77" xr:uid="{00000000-0004-0000-0200-00004C000000}"/>
    <hyperlink ref="F1112" r:id="rId78" xr:uid="{00000000-0004-0000-0200-00004D000000}"/>
    <hyperlink ref="F1116" r:id="rId79" xr:uid="{00000000-0004-0000-0200-00004E000000}"/>
    <hyperlink ref="F1126" r:id="rId80" xr:uid="{00000000-0004-0000-0200-00004F000000}"/>
    <hyperlink ref="F1133" r:id="rId81" xr:uid="{00000000-0004-0000-0200-000050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8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034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330"/>
      <c r="M2" s="330"/>
      <c r="N2" s="330"/>
      <c r="O2" s="330"/>
      <c r="P2" s="330"/>
      <c r="Q2" s="330"/>
      <c r="R2" s="330"/>
      <c r="S2" s="330"/>
      <c r="T2" s="330"/>
      <c r="U2" s="330"/>
      <c r="V2" s="330"/>
      <c r="AT2" s="18" t="s">
        <v>93</v>
      </c>
      <c r="AZ2" s="179" t="s">
        <v>1921</v>
      </c>
      <c r="BA2" s="179" t="s">
        <v>1922</v>
      </c>
      <c r="BB2" s="179" t="s">
        <v>196</v>
      </c>
      <c r="BC2" s="179" t="s">
        <v>1923</v>
      </c>
      <c r="BD2" s="179" t="s">
        <v>87</v>
      </c>
    </row>
    <row r="3" spans="2:5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87</v>
      </c>
      <c r="AZ3" s="179" t="s">
        <v>1924</v>
      </c>
      <c r="BA3" s="179" t="s">
        <v>1925</v>
      </c>
      <c r="BB3" s="179" t="s">
        <v>196</v>
      </c>
      <c r="BC3" s="179" t="s">
        <v>1926</v>
      </c>
      <c r="BD3" s="179" t="s">
        <v>87</v>
      </c>
    </row>
    <row r="4" spans="2:56" ht="24.95" customHeight="1">
      <c r="B4" s="21"/>
      <c r="D4" s="22" t="s">
        <v>100</v>
      </c>
      <c r="L4" s="21"/>
      <c r="M4" s="86" t="s">
        <v>10</v>
      </c>
      <c r="AT4" s="18" t="s">
        <v>4</v>
      </c>
      <c r="AZ4" s="179" t="s">
        <v>1927</v>
      </c>
      <c r="BA4" s="179" t="s">
        <v>1928</v>
      </c>
      <c r="BB4" s="179" t="s">
        <v>196</v>
      </c>
      <c r="BC4" s="179" t="s">
        <v>1929</v>
      </c>
      <c r="BD4" s="179" t="s">
        <v>87</v>
      </c>
    </row>
    <row r="5" spans="2:56" ht="6.95" customHeight="1">
      <c r="B5" s="21"/>
      <c r="L5" s="21"/>
      <c r="AZ5" s="179" t="s">
        <v>1930</v>
      </c>
      <c r="BA5" s="179" t="s">
        <v>1931</v>
      </c>
      <c r="BB5" s="179" t="s">
        <v>569</v>
      </c>
      <c r="BC5" s="179" t="s">
        <v>1932</v>
      </c>
      <c r="BD5" s="179" t="s">
        <v>87</v>
      </c>
    </row>
    <row r="6" spans="2:56" ht="12" customHeight="1">
      <c r="B6" s="21"/>
      <c r="D6" s="28" t="s">
        <v>16</v>
      </c>
      <c r="L6" s="21"/>
      <c r="AZ6" s="179" t="s">
        <v>1933</v>
      </c>
      <c r="BA6" s="179" t="s">
        <v>1934</v>
      </c>
      <c r="BB6" s="179" t="s">
        <v>228</v>
      </c>
      <c r="BC6" s="179" t="s">
        <v>281</v>
      </c>
      <c r="BD6" s="179" t="s">
        <v>87</v>
      </c>
    </row>
    <row r="7" spans="2:56" ht="16.5" customHeight="1">
      <c r="B7" s="21"/>
      <c r="E7" s="319" t="str">
        <f>'Rekapitulace stavby'!K6</f>
        <v>PK Dolánky – rekonstrukce</v>
      </c>
      <c r="F7" s="320"/>
      <c r="G7" s="320"/>
      <c r="H7" s="320"/>
      <c r="L7" s="21"/>
      <c r="AZ7" s="179" t="s">
        <v>1935</v>
      </c>
      <c r="BA7" s="179" t="s">
        <v>1931</v>
      </c>
      <c r="BB7" s="179" t="s">
        <v>228</v>
      </c>
      <c r="BC7" s="179" t="s">
        <v>1936</v>
      </c>
      <c r="BD7" s="179" t="s">
        <v>87</v>
      </c>
    </row>
    <row r="8" spans="2:56" s="1" customFormat="1" ht="12" customHeight="1">
      <c r="B8" s="33"/>
      <c r="D8" s="28" t="s">
        <v>101</v>
      </c>
      <c r="L8" s="33"/>
      <c r="AZ8" s="179" t="s">
        <v>576</v>
      </c>
      <c r="BA8" s="179" t="s">
        <v>576</v>
      </c>
      <c r="BB8" s="179" t="s">
        <v>21</v>
      </c>
      <c r="BC8" s="179" t="s">
        <v>1937</v>
      </c>
      <c r="BD8" s="179" t="s">
        <v>87</v>
      </c>
    </row>
    <row r="9" spans="2:56" s="1" customFormat="1" ht="16.5" customHeight="1">
      <c r="B9" s="33"/>
      <c r="E9" s="309" t="s">
        <v>1938</v>
      </c>
      <c r="F9" s="318"/>
      <c r="G9" s="318"/>
      <c r="H9" s="318"/>
      <c r="L9" s="33"/>
      <c r="AZ9" s="179" t="s">
        <v>1939</v>
      </c>
      <c r="BA9" s="179" t="s">
        <v>1939</v>
      </c>
      <c r="BB9" s="179" t="s">
        <v>21</v>
      </c>
      <c r="BC9" s="179" t="s">
        <v>1940</v>
      </c>
      <c r="BD9" s="179" t="s">
        <v>87</v>
      </c>
    </row>
    <row r="10" spans="2:56" s="1" customFormat="1" ht="11.25">
      <c r="B10" s="33"/>
      <c r="L10" s="33"/>
      <c r="AZ10" s="179" t="s">
        <v>1941</v>
      </c>
      <c r="BA10" s="179" t="s">
        <v>1942</v>
      </c>
      <c r="BB10" s="179" t="s">
        <v>141</v>
      </c>
      <c r="BC10" s="179" t="s">
        <v>1943</v>
      </c>
      <c r="BD10" s="179" t="s">
        <v>87</v>
      </c>
    </row>
    <row r="11" spans="2:56" s="1" customFormat="1" ht="12" customHeight="1">
      <c r="B11" s="33"/>
      <c r="D11" s="28" t="s">
        <v>18</v>
      </c>
      <c r="F11" s="26" t="s">
        <v>19</v>
      </c>
      <c r="I11" s="28" t="s">
        <v>20</v>
      </c>
      <c r="J11" s="26" t="s">
        <v>21</v>
      </c>
      <c r="L11" s="33"/>
      <c r="AZ11" s="179" t="s">
        <v>594</v>
      </c>
      <c r="BA11" s="179" t="s">
        <v>595</v>
      </c>
      <c r="BB11" s="179" t="s">
        <v>196</v>
      </c>
      <c r="BC11" s="179" t="s">
        <v>1944</v>
      </c>
      <c r="BD11" s="179" t="s">
        <v>87</v>
      </c>
    </row>
    <row r="12" spans="2:56" s="1" customFormat="1" ht="12" customHeight="1">
      <c r="B12" s="33"/>
      <c r="D12" s="28" t="s">
        <v>22</v>
      </c>
      <c r="F12" s="26" t="s">
        <v>103</v>
      </c>
      <c r="I12" s="28" t="s">
        <v>24</v>
      </c>
      <c r="J12" s="50" t="str">
        <f>'Rekapitulace stavby'!AN8</f>
        <v>9. 7. 2025</v>
      </c>
      <c r="L12" s="33"/>
      <c r="AZ12" s="179" t="s">
        <v>1945</v>
      </c>
      <c r="BA12" s="179" t="s">
        <v>1946</v>
      </c>
      <c r="BB12" s="179" t="s">
        <v>196</v>
      </c>
      <c r="BC12" s="179" t="s">
        <v>1947</v>
      </c>
      <c r="BD12" s="179" t="s">
        <v>87</v>
      </c>
    </row>
    <row r="13" spans="2:56" s="1" customFormat="1" ht="10.9" customHeight="1">
      <c r="B13" s="33"/>
      <c r="L13" s="33"/>
      <c r="AZ13" s="179" t="s">
        <v>1948</v>
      </c>
      <c r="BA13" s="179" t="s">
        <v>1949</v>
      </c>
      <c r="BB13" s="179" t="s">
        <v>196</v>
      </c>
      <c r="BC13" s="179" t="s">
        <v>1950</v>
      </c>
      <c r="BD13" s="179" t="s">
        <v>87</v>
      </c>
    </row>
    <row r="14" spans="2:56" s="1" customFormat="1" ht="12" customHeight="1">
      <c r="B14" s="33"/>
      <c r="D14" s="28" t="s">
        <v>26</v>
      </c>
      <c r="I14" s="28" t="s">
        <v>27</v>
      </c>
      <c r="J14" s="26" t="s">
        <v>28</v>
      </c>
      <c r="L14" s="33"/>
      <c r="AZ14" s="179" t="s">
        <v>1951</v>
      </c>
      <c r="BA14" s="179" t="s">
        <v>1952</v>
      </c>
      <c r="BB14" s="179" t="s">
        <v>763</v>
      </c>
      <c r="BC14" s="179" t="s">
        <v>1953</v>
      </c>
      <c r="BD14" s="179" t="s">
        <v>87</v>
      </c>
    </row>
    <row r="15" spans="2:56" s="1" customFormat="1" ht="18" customHeight="1">
      <c r="B15" s="33"/>
      <c r="E15" s="26" t="s">
        <v>29</v>
      </c>
      <c r="I15" s="28" t="s">
        <v>30</v>
      </c>
      <c r="J15" s="26" t="s">
        <v>31</v>
      </c>
      <c r="L15" s="33"/>
      <c r="AZ15" s="179" t="s">
        <v>619</v>
      </c>
      <c r="BA15" s="179" t="s">
        <v>620</v>
      </c>
      <c r="BB15" s="179" t="s">
        <v>569</v>
      </c>
      <c r="BC15" s="179" t="s">
        <v>1954</v>
      </c>
      <c r="BD15" s="179" t="s">
        <v>87</v>
      </c>
    </row>
    <row r="16" spans="2:56" s="1" customFormat="1" ht="6.95" customHeight="1">
      <c r="B16" s="33"/>
      <c r="L16" s="33"/>
      <c r="AZ16" s="179" t="s">
        <v>1955</v>
      </c>
      <c r="BA16" s="179" t="s">
        <v>1955</v>
      </c>
      <c r="BB16" s="179" t="s">
        <v>569</v>
      </c>
      <c r="BC16" s="179" t="s">
        <v>1956</v>
      </c>
      <c r="BD16" s="179" t="s">
        <v>87</v>
      </c>
    </row>
    <row r="17" spans="2:56" s="1" customFormat="1" ht="12" customHeight="1">
      <c r="B17" s="33"/>
      <c r="D17" s="28" t="s">
        <v>32</v>
      </c>
      <c r="I17" s="28" t="s">
        <v>27</v>
      </c>
      <c r="J17" s="29" t="str">
        <f>'Rekapitulace stavby'!AN13</f>
        <v>Vyplň údaj</v>
      </c>
      <c r="L17" s="33"/>
      <c r="AZ17" s="179" t="s">
        <v>1957</v>
      </c>
      <c r="BA17" s="179" t="s">
        <v>1958</v>
      </c>
      <c r="BB17" s="179" t="s">
        <v>141</v>
      </c>
      <c r="BC17" s="179" t="s">
        <v>1959</v>
      </c>
      <c r="BD17" s="179" t="s">
        <v>87</v>
      </c>
    </row>
    <row r="18" spans="2:56" s="1" customFormat="1" ht="18" customHeight="1">
      <c r="B18" s="33"/>
      <c r="E18" s="321" t="str">
        <f>'Rekapitulace stavby'!E14</f>
        <v>Vyplň údaj</v>
      </c>
      <c r="F18" s="292"/>
      <c r="G18" s="292"/>
      <c r="H18" s="292"/>
      <c r="I18" s="28" t="s">
        <v>30</v>
      </c>
      <c r="J18" s="29" t="str">
        <f>'Rekapitulace stavby'!AN14</f>
        <v>Vyplň údaj</v>
      </c>
      <c r="L18" s="33"/>
      <c r="AZ18" s="179" t="s">
        <v>1960</v>
      </c>
      <c r="BA18" s="179" t="s">
        <v>1961</v>
      </c>
      <c r="BB18" s="179" t="s">
        <v>492</v>
      </c>
      <c r="BC18" s="179" t="s">
        <v>142</v>
      </c>
      <c r="BD18" s="179" t="s">
        <v>87</v>
      </c>
    </row>
    <row r="19" spans="2:56" s="1" customFormat="1" ht="6.95" customHeight="1">
      <c r="B19" s="33"/>
      <c r="L19" s="33"/>
      <c r="AZ19" s="179" t="s">
        <v>1962</v>
      </c>
      <c r="BA19" s="179" t="s">
        <v>1963</v>
      </c>
      <c r="BB19" s="179" t="s">
        <v>492</v>
      </c>
      <c r="BC19" s="179" t="s">
        <v>1964</v>
      </c>
      <c r="BD19" s="179" t="s">
        <v>87</v>
      </c>
    </row>
    <row r="20" spans="2:56" s="1" customFormat="1" ht="12" customHeight="1">
      <c r="B20" s="33"/>
      <c r="D20" s="28" t="s">
        <v>34</v>
      </c>
      <c r="I20" s="28" t="s">
        <v>27</v>
      </c>
      <c r="J20" s="26" t="s">
        <v>35</v>
      </c>
      <c r="L20" s="33"/>
      <c r="AZ20" s="179" t="s">
        <v>1965</v>
      </c>
      <c r="BA20" s="179" t="s">
        <v>1966</v>
      </c>
      <c r="BB20" s="179" t="s">
        <v>141</v>
      </c>
      <c r="BC20" s="179" t="s">
        <v>1967</v>
      </c>
      <c r="BD20" s="179" t="s">
        <v>87</v>
      </c>
    </row>
    <row r="21" spans="2:56" s="1" customFormat="1" ht="18" customHeight="1">
      <c r="B21" s="33"/>
      <c r="E21" s="26" t="s">
        <v>36</v>
      </c>
      <c r="I21" s="28" t="s">
        <v>30</v>
      </c>
      <c r="J21" s="26" t="s">
        <v>37</v>
      </c>
      <c r="L21" s="33"/>
      <c r="AZ21" s="179" t="s">
        <v>1968</v>
      </c>
      <c r="BA21" s="179" t="s">
        <v>1968</v>
      </c>
      <c r="BB21" s="179" t="s">
        <v>569</v>
      </c>
      <c r="BC21" s="179" t="s">
        <v>1969</v>
      </c>
      <c r="BD21" s="179" t="s">
        <v>87</v>
      </c>
    </row>
    <row r="22" spans="2:56" s="1" customFormat="1" ht="6.95" customHeight="1">
      <c r="B22" s="33"/>
      <c r="L22" s="33"/>
      <c r="AZ22" s="179" t="s">
        <v>1970</v>
      </c>
      <c r="BA22" s="179" t="s">
        <v>1970</v>
      </c>
      <c r="BB22" s="179" t="s">
        <v>492</v>
      </c>
      <c r="BC22" s="179" t="s">
        <v>142</v>
      </c>
      <c r="BD22" s="179" t="s">
        <v>87</v>
      </c>
    </row>
    <row r="23" spans="2:56" s="1" customFormat="1" ht="12" customHeight="1">
      <c r="B23" s="33"/>
      <c r="D23" s="28" t="s">
        <v>39</v>
      </c>
      <c r="I23" s="28" t="s">
        <v>27</v>
      </c>
      <c r="J23" s="26" t="s">
        <v>21</v>
      </c>
      <c r="L23" s="33"/>
      <c r="AZ23" s="179" t="s">
        <v>762</v>
      </c>
      <c r="BA23" s="179" t="s">
        <v>762</v>
      </c>
      <c r="BB23" s="179" t="s">
        <v>763</v>
      </c>
      <c r="BC23" s="179" t="s">
        <v>1971</v>
      </c>
      <c r="BD23" s="179" t="s">
        <v>87</v>
      </c>
    </row>
    <row r="24" spans="2:56" s="1" customFormat="1" ht="18" customHeight="1">
      <c r="B24" s="33"/>
      <c r="E24" s="26" t="s">
        <v>40</v>
      </c>
      <c r="I24" s="28" t="s">
        <v>30</v>
      </c>
      <c r="J24" s="26" t="s">
        <v>21</v>
      </c>
      <c r="L24" s="33"/>
      <c r="AZ24" s="179" t="s">
        <v>1972</v>
      </c>
      <c r="BA24" s="179" t="s">
        <v>1972</v>
      </c>
      <c r="BB24" s="179" t="s">
        <v>492</v>
      </c>
      <c r="BC24" s="179" t="s">
        <v>171</v>
      </c>
      <c r="BD24" s="179" t="s">
        <v>87</v>
      </c>
    </row>
    <row r="25" spans="2:56" s="1" customFormat="1" ht="6.95" customHeight="1">
      <c r="B25" s="33"/>
      <c r="L25" s="33"/>
      <c r="AZ25" s="179" t="s">
        <v>1973</v>
      </c>
      <c r="BA25" s="179" t="s">
        <v>1974</v>
      </c>
      <c r="BB25" s="179" t="s">
        <v>141</v>
      </c>
      <c r="BC25" s="179" t="s">
        <v>1975</v>
      </c>
      <c r="BD25" s="179" t="s">
        <v>87</v>
      </c>
    </row>
    <row r="26" spans="2:56" s="1" customFormat="1" ht="12" customHeight="1">
      <c r="B26" s="33"/>
      <c r="D26" s="28" t="s">
        <v>41</v>
      </c>
      <c r="L26" s="33"/>
      <c r="AZ26" s="179" t="s">
        <v>1976</v>
      </c>
      <c r="BA26" s="179" t="s">
        <v>1977</v>
      </c>
      <c r="BB26" s="179" t="s">
        <v>141</v>
      </c>
      <c r="BC26" s="179" t="s">
        <v>1978</v>
      </c>
      <c r="BD26" s="179" t="s">
        <v>87</v>
      </c>
    </row>
    <row r="27" spans="2:56" s="7" customFormat="1" ht="16.5" customHeight="1">
      <c r="B27" s="87"/>
      <c r="E27" s="296" t="s">
        <v>21</v>
      </c>
      <c r="F27" s="296"/>
      <c r="G27" s="296"/>
      <c r="H27" s="296"/>
      <c r="L27" s="87"/>
      <c r="AZ27" s="180" t="s">
        <v>1979</v>
      </c>
      <c r="BA27" s="180" t="s">
        <v>1980</v>
      </c>
      <c r="BB27" s="180" t="s">
        <v>763</v>
      </c>
      <c r="BC27" s="180" t="s">
        <v>1981</v>
      </c>
      <c r="BD27" s="180" t="s">
        <v>87</v>
      </c>
    </row>
    <row r="28" spans="2:56" s="1" customFormat="1" ht="6.95" customHeight="1">
      <c r="B28" s="33"/>
      <c r="L28" s="33"/>
      <c r="AZ28" s="179" t="s">
        <v>1982</v>
      </c>
      <c r="BA28" s="179" t="s">
        <v>1983</v>
      </c>
      <c r="BB28" s="179" t="s">
        <v>763</v>
      </c>
      <c r="BC28" s="179" t="s">
        <v>1984</v>
      </c>
      <c r="BD28" s="179" t="s">
        <v>87</v>
      </c>
    </row>
    <row r="29" spans="2:56" s="1" customFormat="1" ht="6.95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  <c r="AZ29" s="179" t="s">
        <v>1985</v>
      </c>
      <c r="BA29" s="179" t="s">
        <v>1985</v>
      </c>
      <c r="BB29" s="179" t="s">
        <v>141</v>
      </c>
      <c r="BC29" s="179" t="s">
        <v>1986</v>
      </c>
      <c r="BD29" s="179" t="s">
        <v>87</v>
      </c>
    </row>
    <row r="30" spans="2:56" s="1" customFormat="1" ht="25.35" customHeight="1">
      <c r="B30" s="33"/>
      <c r="D30" s="88" t="s">
        <v>43</v>
      </c>
      <c r="J30" s="64">
        <f>ROUND(J94, 2)</f>
        <v>0</v>
      </c>
      <c r="L30" s="33"/>
      <c r="AZ30" s="179" t="s">
        <v>1987</v>
      </c>
      <c r="BA30" s="179" t="s">
        <v>1988</v>
      </c>
      <c r="BB30" s="179" t="s">
        <v>141</v>
      </c>
      <c r="BC30" s="179" t="s">
        <v>1989</v>
      </c>
      <c r="BD30" s="179" t="s">
        <v>87</v>
      </c>
    </row>
    <row r="31" spans="2:56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  <c r="AZ31" s="179" t="s">
        <v>1990</v>
      </c>
      <c r="BA31" s="179" t="s">
        <v>1991</v>
      </c>
      <c r="BB31" s="179" t="s">
        <v>228</v>
      </c>
      <c r="BC31" s="179" t="s">
        <v>1992</v>
      </c>
      <c r="BD31" s="179" t="s">
        <v>87</v>
      </c>
    </row>
    <row r="32" spans="2:56" s="1" customFormat="1" ht="14.45" customHeight="1">
      <c r="B32" s="33"/>
      <c r="F32" s="36" t="s">
        <v>45</v>
      </c>
      <c r="I32" s="36" t="s">
        <v>44</v>
      </c>
      <c r="J32" s="36" t="s">
        <v>46</v>
      </c>
      <c r="L32" s="33"/>
      <c r="AZ32" s="179" t="s">
        <v>1993</v>
      </c>
      <c r="BA32" s="179" t="s">
        <v>1994</v>
      </c>
      <c r="BB32" s="179" t="s">
        <v>763</v>
      </c>
      <c r="BC32" s="179" t="s">
        <v>1995</v>
      </c>
      <c r="BD32" s="179" t="s">
        <v>87</v>
      </c>
    </row>
    <row r="33" spans="2:56" s="1" customFormat="1" ht="14.45" customHeight="1">
      <c r="B33" s="33"/>
      <c r="D33" s="53" t="s">
        <v>47</v>
      </c>
      <c r="E33" s="28" t="s">
        <v>48</v>
      </c>
      <c r="F33" s="89">
        <f>ROUND((SUM(BE94:BE1033)),  2)</f>
        <v>0</v>
      </c>
      <c r="I33" s="90">
        <v>0.21</v>
      </c>
      <c r="J33" s="89">
        <f>ROUND(((SUM(BE94:BE1033))*I33),  2)</f>
        <v>0</v>
      </c>
      <c r="L33" s="33"/>
      <c r="AZ33" s="179" t="s">
        <v>1996</v>
      </c>
      <c r="BA33" s="179" t="s">
        <v>1997</v>
      </c>
      <c r="BB33" s="179" t="s">
        <v>569</v>
      </c>
      <c r="BC33" s="179" t="s">
        <v>1998</v>
      </c>
      <c r="BD33" s="179" t="s">
        <v>87</v>
      </c>
    </row>
    <row r="34" spans="2:56" s="1" customFormat="1" ht="14.45" customHeight="1">
      <c r="B34" s="33"/>
      <c r="E34" s="28" t="s">
        <v>49</v>
      </c>
      <c r="F34" s="89">
        <f>ROUND((SUM(BF94:BF1033)),  2)</f>
        <v>0</v>
      </c>
      <c r="I34" s="90">
        <v>0.12</v>
      </c>
      <c r="J34" s="89">
        <f>ROUND(((SUM(BF94:BF1033))*I34),  2)</f>
        <v>0</v>
      </c>
      <c r="L34" s="33"/>
      <c r="AZ34" s="179" t="s">
        <v>1999</v>
      </c>
      <c r="BA34" s="179" t="s">
        <v>2000</v>
      </c>
      <c r="BB34" s="179" t="s">
        <v>212</v>
      </c>
      <c r="BC34" s="179" t="s">
        <v>189</v>
      </c>
      <c r="BD34" s="179" t="s">
        <v>87</v>
      </c>
    </row>
    <row r="35" spans="2:56" s="1" customFormat="1" ht="14.45" hidden="1" customHeight="1">
      <c r="B35" s="33"/>
      <c r="E35" s="28" t="s">
        <v>50</v>
      </c>
      <c r="F35" s="89">
        <f>ROUND((SUM(BG94:BG1033)),  2)</f>
        <v>0</v>
      </c>
      <c r="I35" s="90">
        <v>0.21</v>
      </c>
      <c r="J35" s="89">
        <f>0</f>
        <v>0</v>
      </c>
      <c r="L35" s="33"/>
      <c r="AZ35" s="179" t="s">
        <v>2001</v>
      </c>
      <c r="BA35" s="179" t="s">
        <v>2002</v>
      </c>
      <c r="BB35" s="179" t="s">
        <v>569</v>
      </c>
      <c r="BC35" s="179" t="s">
        <v>2003</v>
      </c>
      <c r="BD35" s="179" t="s">
        <v>87</v>
      </c>
    </row>
    <row r="36" spans="2:56" s="1" customFormat="1" ht="14.45" hidden="1" customHeight="1">
      <c r="B36" s="33"/>
      <c r="E36" s="28" t="s">
        <v>51</v>
      </c>
      <c r="F36" s="89">
        <f>ROUND((SUM(BH94:BH1033)),  2)</f>
        <v>0</v>
      </c>
      <c r="I36" s="90">
        <v>0.12</v>
      </c>
      <c r="J36" s="89">
        <f>0</f>
        <v>0</v>
      </c>
      <c r="L36" s="33"/>
      <c r="AZ36" s="179" t="s">
        <v>2004</v>
      </c>
      <c r="BA36" s="179" t="s">
        <v>2005</v>
      </c>
      <c r="BB36" s="179" t="s">
        <v>569</v>
      </c>
      <c r="BC36" s="179" t="s">
        <v>2006</v>
      </c>
      <c r="BD36" s="179" t="s">
        <v>87</v>
      </c>
    </row>
    <row r="37" spans="2:56" s="1" customFormat="1" ht="14.45" hidden="1" customHeight="1">
      <c r="B37" s="33"/>
      <c r="E37" s="28" t="s">
        <v>52</v>
      </c>
      <c r="F37" s="89">
        <f>ROUND((SUM(BI94:BI1033)),  2)</f>
        <v>0</v>
      </c>
      <c r="I37" s="90">
        <v>0</v>
      </c>
      <c r="J37" s="89">
        <f>0</f>
        <v>0</v>
      </c>
      <c r="L37" s="33"/>
      <c r="AZ37" s="179" t="s">
        <v>2007</v>
      </c>
      <c r="BA37" s="179" t="s">
        <v>2007</v>
      </c>
      <c r="BB37" s="179" t="s">
        <v>196</v>
      </c>
      <c r="BC37" s="179" t="s">
        <v>2008</v>
      </c>
      <c r="BD37" s="179" t="s">
        <v>87</v>
      </c>
    </row>
    <row r="38" spans="2:56" s="1" customFormat="1" ht="6.95" customHeight="1">
      <c r="B38" s="33"/>
      <c r="L38" s="33"/>
      <c r="AZ38" s="179" t="s">
        <v>2009</v>
      </c>
      <c r="BA38" s="179" t="s">
        <v>2010</v>
      </c>
      <c r="BB38" s="179" t="s">
        <v>141</v>
      </c>
      <c r="BC38" s="179" t="s">
        <v>2011</v>
      </c>
      <c r="BD38" s="179" t="s">
        <v>87</v>
      </c>
    </row>
    <row r="39" spans="2:56" s="1" customFormat="1" ht="25.35" customHeight="1">
      <c r="B39" s="33"/>
      <c r="C39" s="91"/>
      <c r="D39" s="92" t="s">
        <v>53</v>
      </c>
      <c r="E39" s="55"/>
      <c r="F39" s="55"/>
      <c r="G39" s="93" t="s">
        <v>54</v>
      </c>
      <c r="H39" s="94" t="s">
        <v>55</v>
      </c>
      <c r="I39" s="55"/>
      <c r="J39" s="95">
        <f>SUM(J30:J37)</f>
        <v>0</v>
      </c>
      <c r="K39" s="96"/>
      <c r="L39" s="33"/>
      <c r="AZ39" s="179" t="s">
        <v>2012</v>
      </c>
      <c r="BA39" s="179" t="s">
        <v>2013</v>
      </c>
      <c r="BB39" s="179" t="s">
        <v>141</v>
      </c>
      <c r="BC39" s="179" t="s">
        <v>2014</v>
      </c>
      <c r="BD39" s="179" t="s">
        <v>87</v>
      </c>
    </row>
    <row r="40" spans="2:56" s="1" customFormat="1" ht="14.45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  <c r="AZ40" s="179" t="s">
        <v>2015</v>
      </c>
      <c r="BA40" s="179" t="s">
        <v>2016</v>
      </c>
      <c r="BB40" s="179" t="s">
        <v>141</v>
      </c>
      <c r="BC40" s="179" t="s">
        <v>2017</v>
      </c>
      <c r="BD40" s="179" t="s">
        <v>87</v>
      </c>
    </row>
    <row r="41" spans="2:56" ht="11.25">
      <c r="AZ41" s="179" t="s">
        <v>646</v>
      </c>
      <c r="BA41" s="179" t="s">
        <v>647</v>
      </c>
      <c r="BB41" s="179" t="s">
        <v>196</v>
      </c>
      <c r="BC41" s="179" t="s">
        <v>2018</v>
      </c>
      <c r="BD41" s="179" t="s">
        <v>87</v>
      </c>
    </row>
    <row r="42" spans="2:56" ht="11.25">
      <c r="AZ42" s="179" t="s">
        <v>2019</v>
      </c>
      <c r="BA42" s="179" t="s">
        <v>2020</v>
      </c>
      <c r="BB42" s="179" t="s">
        <v>569</v>
      </c>
      <c r="BC42" s="179" t="s">
        <v>2021</v>
      </c>
      <c r="BD42" s="179" t="s">
        <v>87</v>
      </c>
    </row>
    <row r="43" spans="2:56" ht="11.25">
      <c r="AZ43" s="179" t="s">
        <v>2022</v>
      </c>
      <c r="BA43" s="179" t="s">
        <v>2022</v>
      </c>
      <c r="BB43" s="179" t="s">
        <v>141</v>
      </c>
      <c r="BC43" s="179" t="s">
        <v>2023</v>
      </c>
      <c r="BD43" s="179" t="s">
        <v>87</v>
      </c>
    </row>
    <row r="44" spans="2:56" s="1" customFormat="1" ht="6.95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  <c r="AZ44" s="179" t="s">
        <v>2024</v>
      </c>
      <c r="BA44" s="179" t="s">
        <v>2025</v>
      </c>
      <c r="BB44" s="179" t="s">
        <v>196</v>
      </c>
      <c r="BC44" s="179" t="s">
        <v>2026</v>
      </c>
      <c r="BD44" s="179" t="s">
        <v>87</v>
      </c>
    </row>
    <row r="45" spans="2:56" s="1" customFormat="1" ht="24.95" customHeight="1">
      <c r="B45" s="33"/>
      <c r="C45" s="22" t="s">
        <v>104</v>
      </c>
      <c r="L45" s="33"/>
      <c r="AZ45" s="179" t="s">
        <v>2027</v>
      </c>
      <c r="BA45" s="179" t="s">
        <v>2028</v>
      </c>
      <c r="BB45" s="179" t="s">
        <v>196</v>
      </c>
      <c r="BC45" s="179" t="s">
        <v>2029</v>
      </c>
      <c r="BD45" s="179" t="s">
        <v>87</v>
      </c>
    </row>
    <row r="46" spans="2:56" s="1" customFormat="1" ht="6.95" customHeight="1">
      <c r="B46" s="33"/>
      <c r="L46" s="33"/>
      <c r="AZ46" s="179" t="s">
        <v>2030</v>
      </c>
      <c r="BA46" s="179" t="s">
        <v>2031</v>
      </c>
      <c r="BB46" s="179" t="s">
        <v>196</v>
      </c>
      <c r="BC46" s="179" t="s">
        <v>1947</v>
      </c>
      <c r="BD46" s="179" t="s">
        <v>87</v>
      </c>
    </row>
    <row r="47" spans="2:56" s="1" customFormat="1" ht="12" customHeight="1">
      <c r="B47" s="33"/>
      <c r="C47" s="28" t="s">
        <v>16</v>
      </c>
      <c r="L47" s="33"/>
      <c r="AZ47" s="179" t="s">
        <v>2032</v>
      </c>
      <c r="BA47" s="179" t="s">
        <v>2032</v>
      </c>
      <c r="BB47" s="179" t="s">
        <v>141</v>
      </c>
      <c r="BC47" s="179" t="s">
        <v>2033</v>
      </c>
      <c r="BD47" s="179" t="s">
        <v>87</v>
      </c>
    </row>
    <row r="48" spans="2:56" s="1" customFormat="1" ht="16.5" customHeight="1">
      <c r="B48" s="33"/>
      <c r="E48" s="319" t="str">
        <f>E7</f>
        <v>PK Dolánky – rekonstrukce</v>
      </c>
      <c r="F48" s="320"/>
      <c r="G48" s="320"/>
      <c r="H48" s="320"/>
      <c r="L48" s="33"/>
      <c r="AZ48" s="179" t="s">
        <v>2034</v>
      </c>
      <c r="BA48" s="179" t="s">
        <v>2034</v>
      </c>
      <c r="BB48" s="179" t="s">
        <v>196</v>
      </c>
      <c r="BC48" s="179" t="s">
        <v>1947</v>
      </c>
      <c r="BD48" s="179" t="s">
        <v>87</v>
      </c>
    </row>
    <row r="49" spans="2:56" s="1" customFormat="1" ht="12" customHeight="1">
      <c r="B49" s="33"/>
      <c r="C49" s="28" t="s">
        <v>101</v>
      </c>
      <c r="L49" s="33"/>
      <c r="AZ49" s="179" t="s">
        <v>2035</v>
      </c>
      <c r="BA49" s="179" t="s">
        <v>2036</v>
      </c>
      <c r="BB49" s="179" t="s">
        <v>141</v>
      </c>
      <c r="BC49" s="179" t="s">
        <v>2037</v>
      </c>
      <c r="BD49" s="179" t="s">
        <v>87</v>
      </c>
    </row>
    <row r="50" spans="2:56" s="1" customFormat="1" ht="16.5" customHeight="1">
      <c r="B50" s="33"/>
      <c r="E50" s="309" t="str">
        <f>E9</f>
        <v>SO 02 - Rekonstrukce vystrojení plavební komory</v>
      </c>
      <c r="F50" s="318"/>
      <c r="G50" s="318"/>
      <c r="H50" s="318"/>
      <c r="L50" s="33"/>
      <c r="AZ50" s="179" t="s">
        <v>2038</v>
      </c>
      <c r="BA50" s="179" t="s">
        <v>2039</v>
      </c>
      <c r="BB50" s="179" t="s">
        <v>141</v>
      </c>
      <c r="BC50" s="179" t="s">
        <v>2040</v>
      </c>
      <c r="BD50" s="179" t="s">
        <v>87</v>
      </c>
    </row>
    <row r="51" spans="2:56" s="1" customFormat="1" ht="6.95" customHeight="1">
      <c r="B51" s="33"/>
      <c r="L51" s="33"/>
      <c r="AZ51" s="179" t="s">
        <v>2041</v>
      </c>
      <c r="BA51" s="179" t="s">
        <v>2041</v>
      </c>
      <c r="BB51" s="179" t="s">
        <v>141</v>
      </c>
      <c r="BC51" s="179" t="s">
        <v>2042</v>
      </c>
      <c r="BD51" s="179" t="s">
        <v>87</v>
      </c>
    </row>
    <row r="52" spans="2:56" s="1" customFormat="1" ht="12" customHeight="1">
      <c r="B52" s="33"/>
      <c r="C52" s="28" t="s">
        <v>22</v>
      </c>
      <c r="F52" s="26" t="str">
        <f>F12</f>
        <v xml:space="preserve"> </v>
      </c>
      <c r="I52" s="28" t="s">
        <v>24</v>
      </c>
      <c r="J52" s="50" t="str">
        <f>IF(J12="","",J12)</f>
        <v>9. 7. 2025</v>
      </c>
      <c r="L52" s="33"/>
      <c r="AZ52" s="179" t="s">
        <v>568</v>
      </c>
      <c r="BA52" s="179" t="s">
        <v>568</v>
      </c>
      <c r="BB52" s="179" t="s">
        <v>569</v>
      </c>
      <c r="BC52" s="179" t="s">
        <v>2043</v>
      </c>
      <c r="BD52" s="179" t="s">
        <v>87</v>
      </c>
    </row>
    <row r="53" spans="2:56" s="1" customFormat="1" ht="6.95" customHeight="1">
      <c r="B53" s="33"/>
      <c r="L53" s="33"/>
      <c r="AZ53" s="179" t="s">
        <v>724</v>
      </c>
      <c r="BA53" s="179" t="s">
        <v>2044</v>
      </c>
      <c r="BB53" s="179" t="s">
        <v>196</v>
      </c>
      <c r="BC53" s="179" t="s">
        <v>172</v>
      </c>
      <c r="BD53" s="179" t="s">
        <v>87</v>
      </c>
    </row>
    <row r="54" spans="2:56" s="1" customFormat="1" ht="15.2" customHeight="1">
      <c r="B54" s="33"/>
      <c r="C54" s="28" t="s">
        <v>26</v>
      </c>
      <c r="F54" s="26" t="str">
        <f>E15</f>
        <v>Povodí Vltavy, státní podnik</v>
      </c>
      <c r="I54" s="28" t="s">
        <v>34</v>
      </c>
      <c r="J54" s="31" t="str">
        <f>E21</f>
        <v>AQUATIS a. s.</v>
      </c>
      <c r="L54" s="33"/>
      <c r="AZ54" s="179" t="s">
        <v>727</v>
      </c>
      <c r="BA54" s="179" t="s">
        <v>2045</v>
      </c>
      <c r="BB54" s="179" t="s">
        <v>196</v>
      </c>
      <c r="BC54" s="179" t="s">
        <v>2046</v>
      </c>
      <c r="BD54" s="179" t="s">
        <v>87</v>
      </c>
    </row>
    <row r="55" spans="2:56" s="1" customFormat="1" ht="15.2" customHeight="1">
      <c r="B55" s="33"/>
      <c r="C55" s="28" t="s">
        <v>32</v>
      </c>
      <c r="F55" s="26" t="str">
        <f>IF(E18="","",E18)</f>
        <v>Vyplň údaj</v>
      </c>
      <c r="I55" s="28" t="s">
        <v>39</v>
      </c>
      <c r="J55" s="31" t="str">
        <f>E24</f>
        <v>Bc. Aneta Patková</v>
      </c>
      <c r="L55" s="33"/>
      <c r="AZ55" s="179" t="s">
        <v>2047</v>
      </c>
      <c r="BA55" s="179" t="s">
        <v>2047</v>
      </c>
      <c r="BB55" s="179" t="s">
        <v>569</v>
      </c>
      <c r="BC55" s="179" t="s">
        <v>2048</v>
      </c>
      <c r="BD55" s="179" t="s">
        <v>87</v>
      </c>
    </row>
    <row r="56" spans="2:56" s="1" customFormat="1" ht="10.35" customHeight="1">
      <c r="B56" s="33"/>
      <c r="L56" s="33"/>
      <c r="AZ56" s="179" t="s">
        <v>781</v>
      </c>
      <c r="BA56" s="179" t="s">
        <v>781</v>
      </c>
      <c r="BB56" s="179" t="s">
        <v>569</v>
      </c>
      <c r="BC56" s="179" t="s">
        <v>2049</v>
      </c>
      <c r="BD56" s="179" t="s">
        <v>87</v>
      </c>
    </row>
    <row r="57" spans="2:56" s="1" customFormat="1" ht="29.25" customHeight="1">
      <c r="B57" s="33"/>
      <c r="C57" s="97" t="s">
        <v>105</v>
      </c>
      <c r="D57" s="91"/>
      <c r="E57" s="91"/>
      <c r="F57" s="91"/>
      <c r="G57" s="91"/>
      <c r="H57" s="91"/>
      <c r="I57" s="91"/>
      <c r="J57" s="98" t="s">
        <v>106</v>
      </c>
      <c r="K57" s="91"/>
      <c r="L57" s="33"/>
      <c r="AZ57" s="179" t="s">
        <v>2050</v>
      </c>
      <c r="BA57" s="179" t="s">
        <v>2051</v>
      </c>
      <c r="BB57" s="179" t="s">
        <v>569</v>
      </c>
      <c r="BC57" s="179" t="s">
        <v>2052</v>
      </c>
      <c r="BD57" s="179" t="s">
        <v>87</v>
      </c>
    </row>
    <row r="58" spans="2:56" s="1" customFormat="1" ht="10.35" customHeight="1">
      <c r="B58" s="33"/>
      <c r="L58" s="33"/>
    </row>
    <row r="59" spans="2:56" s="1" customFormat="1" ht="22.9" customHeight="1">
      <c r="B59" s="33"/>
      <c r="C59" s="99" t="s">
        <v>75</v>
      </c>
      <c r="J59" s="64">
        <f>J94</f>
        <v>0</v>
      </c>
      <c r="L59" s="33"/>
      <c r="AU59" s="18" t="s">
        <v>107</v>
      </c>
    </row>
    <row r="60" spans="2:56" s="8" customFormat="1" ht="24.95" customHeight="1">
      <c r="B60" s="100"/>
      <c r="D60" s="101" t="s">
        <v>730</v>
      </c>
      <c r="E60" s="102"/>
      <c r="F60" s="102"/>
      <c r="G60" s="102"/>
      <c r="H60" s="102"/>
      <c r="I60" s="102"/>
      <c r="J60" s="103">
        <f>J95</f>
        <v>0</v>
      </c>
      <c r="L60" s="100"/>
    </row>
    <row r="61" spans="2:56" s="9" customFormat="1" ht="19.899999999999999" customHeight="1">
      <c r="B61" s="104"/>
      <c r="D61" s="105" t="s">
        <v>734</v>
      </c>
      <c r="E61" s="106"/>
      <c r="F61" s="106"/>
      <c r="G61" s="106"/>
      <c r="H61" s="106"/>
      <c r="I61" s="106"/>
      <c r="J61" s="107">
        <f>J96</f>
        <v>0</v>
      </c>
      <c r="L61" s="104"/>
    </row>
    <row r="62" spans="2:56" s="9" customFormat="1" ht="19.899999999999999" customHeight="1">
      <c r="B62" s="104"/>
      <c r="D62" s="105" t="s">
        <v>738</v>
      </c>
      <c r="E62" s="106"/>
      <c r="F62" s="106"/>
      <c r="G62" s="106"/>
      <c r="H62" s="106"/>
      <c r="I62" s="106"/>
      <c r="J62" s="107">
        <f>J281</f>
        <v>0</v>
      </c>
      <c r="L62" s="104"/>
    </row>
    <row r="63" spans="2:56" s="9" customFormat="1" ht="19.899999999999999" customHeight="1">
      <c r="B63" s="104"/>
      <c r="D63" s="105" t="s">
        <v>742</v>
      </c>
      <c r="E63" s="106"/>
      <c r="F63" s="106"/>
      <c r="G63" s="106"/>
      <c r="H63" s="106"/>
      <c r="I63" s="106"/>
      <c r="J63" s="107">
        <f>J360</f>
        <v>0</v>
      </c>
      <c r="L63" s="104"/>
    </row>
    <row r="64" spans="2:56" s="9" customFormat="1" ht="19.899999999999999" customHeight="1">
      <c r="B64" s="104"/>
      <c r="D64" s="105" t="s">
        <v>745</v>
      </c>
      <c r="E64" s="106"/>
      <c r="F64" s="106"/>
      <c r="G64" s="106"/>
      <c r="H64" s="106"/>
      <c r="I64" s="106"/>
      <c r="J64" s="107">
        <f>J455</f>
        <v>0</v>
      </c>
      <c r="L64" s="104"/>
    </row>
    <row r="65" spans="2:12" s="9" customFormat="1" ht="19.899999999999999" customHeight="1">
      <c r="B65" s="104"/>
      <c r="D65" s="105" t="s">
        <v>753</v>
      </c>
      <c r="E65" s="106"/>
      <c r="F65" s="106"/>
      <c r="G65" s="106"/>
      <c r="H65" s="106"/>
      <c r="I65" s="106"/>
      <c r="J65" s="107">
        <f>J535</f>
        <v>0</v>
      </c>
      <c r="L65" s="104"/>
    </row>
    <row r="66" spans="2:12" s="9" customFormat="1" ht="19.899999999999999" customHeight="1">
      <c r="B66" s="104"/>
      <c r="D66" s="105" t="s">
        <v>757</v>
      </c>
      <c r="E66" s="106"/>
      <c r="F66" s="106"/>
      <c r="G66" s="106"/>
      <c r="H66" s="106"/>
      <c r="I66" s="106"/>
      <c r="J66" s="107">
        <f>J547</f>
        <v>0</v>
      </c>
      <c r="L66" s="104"/>
    </row>
    <row r="67" spans="2:12" s="9" customFormat="1" ht="19.899999999999999" customHeight="1">
      <c r="B67" s="104"/>
      <c r="D67" s="105" t="s">
        <v>761</v>
      </c>
      <c r="E67" s="106"/>
      <c r="F67" s="106"/>
      <c r="G67" s="106"/>
      <c r="H67" s="106"/>
      <c r="I67" s="106"/>
      <c r="J67" s="107">
        <f>J737</f>
        <v>0</v>
      </c>
      <c r="L67" s="104"/>
    </row>
    <row r="68" spans="2:12" s="9" customFormat="1" ht="19.899999999999999" customHeight="1">
      <c r="B68" s="104"/>
      <c r="D68" s="105" t="s">
        <v>765</v>
      </c>
      <c r="E68" s="106"/>
      <c r="F68" s="106"/>
      <c r="G68" s="106"/>
      <c r="H68" s="106"/>
      <c r="I68" s="106"/>
      <c r="J68" s="107">
        <f>J783</f>
        <v>0</v>
      </c>
      <c r="L68" s="104"/>
    </row>
    <row r="69" spans="2:12" s="8" customFormat="1" ht="24.95" customHeight="1">
      <c r="B69" s="100"/>
      <c r="D69" s="101" t="s">
        <v>769</v>
      </c>
      <c r="E69" s="102"/>
      <c r="F69" s="102"/>
      <c r="G69" s="102"/>
      <c r="H69" s="102"/>
      <c r="I69" s="102"/>
      <c r="J69" s="103">
        <f>J798</f>
        <v>0</v>
      </c>
      <c r="L69" s="100"/>
    </row>
    <row r="70" spans="2:12" s="9" customFormat="1" ht="19.899999999999999" customHeight="1">
      <c r="B70" s="104"/>
      <c r="D70" s="105" t="s">
        <v>2053</v>
      </c>
      <c r="E70" s="106"/>
      <c r="F70" s="106"/>
      <c r="G70" s="106"/>
      <c r="H70" s="106"/>
      <c r="I70" s="106"/>
      <c r="J70" s="107">
        <f>J799</f>
        <v>0</v>
      </c>
      <c r="L70" s="104"/>
    </row>
    <row r="71" spans="2:12" s="9" customFormat="1" ht="19.899999999999999" customHeight="1">
      <c r="B71" s="104"/>
      <c r="D71" s="105" t="s">
        <v>2054</v>
      </c>
      <c r="E71" s="106"/>
      <c r="F71" s="106"/>
      <c r="G71" s="106"/>
      <c r="H71" s="106"/>
      <c r="I71" s="106"/>
      <c r="J71" s="107">
        <f>J839</f>
        <v>0</v>
      </c>
      <c r="L71" s="104"/>
    </row>
    <row r="72" spans="2:12" s="9" customFormat="1" ht="19.899999999999999" customHeight="1">
      <c r="B72" s="104"/>
      <c r="D72" s="105" t="s">
        <v>777</v>
      </c>
      <c r="E72" s="106"/>
      <c r="F72" s="106"/>
      <c r="G72" s="106"/>
      <c r="H72" s="106"/>
      <c r="I72" s="106"/>
      <c r="J72" s="107">
        <f>J852</f>
        <v>0</v>
      </c>
      <c r="L72" s="104"/>
    </row>
    <row r="73" spans="2:12" s="8" customFormat="1" ht="24.95" customHeight="1">
      <c r="B73" s="100"/>
      <c r="D73" s="101" t="s">
        <v>780</v>
      </c>
      <c r="E73" s="102"/>
      <c r="F73" s="102"/>
      <c r="G73" s="102"/>
      <c r="H73" s="102"/>
      <c r="I73" s="102"/>
      <c r="J73" s="103">
        <f>J1022</f>
        <v>0</v>
      </c>
      <c r="L73" s="100"/>
    </row>
    <row r="74" spans="2:12" s="9" customFormat="1" ht="19.899999999999999" customHeight="1">
      <c r="B74" s="104"/>
      <c r="D74" s="105" t="s">
        <v>2055</v>
      </c>
      <c r="E74" s="106"/>
      <c r="F74" s="106"/>
      <c r="G74" s="106"/>
      <c r="H74" s="106"/>
      <c r="I74" s="106"/>
      <c r="J74" s="107">
        <f>J1023</f>
        <v>0</v>
      </c>
      <c r="L74" s="104"/>
    </row>
    <row r="75" spans="2:12" s="1" customFormat="1" ht="21.75" customHeight="1">
      <c r="B75" s="33"/>
      <c r="L75" s="33"/>
    </row>
    <row r="76" spans="2:12" s="1" customFormat="1" ht="6.95" customHeight="1"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33"/>
    </row>
    <row r="80" spans="2:12" s="1" customFormat="1" ht="6.95" customHeight="1">
      <c r="B80" s="44"/>
      <c r="C80" s="45"/>
      <c r="D80" s="45"/>
      <c r="E80" s="45"/>
      <c r="F80" s="45"/>
      <c r="G80" s="45"/>
      <c r="H80" s="45"/>
      <c r="I80" s="45"/>
      <c r="J80" s="45"/>
      <c r="K80" s="45"/>
      <c r="L80" s="33"/>
    </row>
    <row r="81" spans="2:63" s="1" customFormat="1" ht="24.95" customHeight="1">
      <c r="B81" s="33"/>
      <c r="C81" s="22" t="s">
        <v>122</v>
      </c>
      <c r="L81" s="33"/>
    </row>
    <row r="82" spans="2:63" s="1" customFormat="1" ht="6.95" customHeight="1">
      <c r="B82" s="33"/>
      <c r="L82" s="33"/>
    </row>
    <row r="83" spans="2:63" s="1" customFormat="1" ht="12" customHeight="1">
      <c r="B83" s="33"/>
      <c r="C83" s="28" t="s">
        <v>16</v>
      </c>
      <c r="L83" s="33"/>
    </row>
    <row r="84" spans="2:63" s="1" customFormat="1" ht="16.5" customHeight="1">
      <c r="B84" s="33"/>
      <c r="E84" s="319" t="str">
        <f>E7</f>
        <v>PK Dolánky – rekonstrukce</v>
      </c>
      <c r="F84" s="320"/>
      <c r="G84" s="320"/>
      <c r="H84" s="320"/>
      <c r="L84" s="33"/>
    </row>
    <row r="85" spans="2:63" s="1" customFormat="1" ht="12" customHeight="1">
      <c r="B85" s="33"/>
      <c r="C85" s="28" t="s">
        <v>101</v>
      </c>
      <c r="L85" s="33"/>
    </row>
    <row r="86" spans="2:63" s="1" customFormat="1" ht="16.5" customHeight="1">
      <c r="B86" s="33"/>
      <c r="E86" s="309" t="str">
        <f>E9</f>
        <v>SO 02 - Rekonstrukce vystrojení plavební komory</v>
      </c>
      <c r="F86" s="318"/>
      <c r="G86" s="318"/>
      <c r="H86" s="318"/>
      <c r="L86" s="33"/>
    </row>
    <row r="87" spans="2:63" s="1" customFormat="1" ht="6.95" customHeight="1">
      <c r="B87" s="33"/>
      <c r="L87" s="33"/>
    </row>
    <row r="88" spans="2:63" s="1" customFormat="1" ht="12" customHeight="1">
      <c r="B88" s="33"/>
      <c r="C88" s="28" t="s">
        <v>22</v>
      </c>
      <c r="F88" s="26" t="str">
        <f>F12</f>
        <v xml:space="preserve"> </v>
      </c>
      <c r="I88" s="28" t="s">
        <v>24</v>
      </c>
      <c r="J88" s="50" t="str">
        <f>IF(J12="","",J12)</f>
        <v>9. 7. 2025</v>
      </c>
      <c r="L88" s="33"/>
    </row>
    <row r="89" spans="2:63" s="1" customFormat="1" ht="6.95" customHeight="1">
      <c r="B89" s="33"/>
      <c r="L89" s="33"/>
    </row>
    <row r="90" spans="2:63" s="1" customFormat="1" ht="15.2" customHeight="1">
      <c r="B90" s="33"/>
      <c r="C90" s="28" t="s">
        <v>26</v>
      </c>
      <c r="F90" s="26" t="str">
        <f>E15</f>
        <v>Povodí Vltavy, státní podnik</v>
      </c>
      <c r="I90" s="28" t="s">
        <v>34</v>
      </c>
      <c r="J90" s="31" t="str">
        <f>E21</f>
        <v>AQUATIS a. s.</v>
      </c>
      <c r="L90" s="33"/>
    </row>
    <row r="91" spans="2:63" s="1" customFormat="1" ht="15.2" customHeight="1">
      <c r="B91" s="33"/>
      <c r="C91" s="28" t="s">
        <v>32</v>
      </c>
      <c r="F91" s="26" t="str">
        <f>IF(E18="","",E18)</f>
        <v>Vyplň údaj</v>
      </c>
      <c r="I91" s="28" t="s">
        <v>39</v>
      </c>
      <c r="J91" s="31" t="str">
        <f>E24</f>
        <v>Bc. Aneta Patková</v>
      </c>
      <c r="L91" s="33"/>
    </row>
    <row r="92" spans="2:63" s="1" customFormat="1" ht="10.35" customHeight="1">
      <c r="B92" s="33"/>
      <c r="L92" s="33"/>
    </row>
    <row r="93" spans="2:63" s="10" customFormat="1" ht="29.25" customHeight="1">
      <c r="B93" s="108"/>
      <c r="C93" s="109" t="s">
        <v>123</v>
      </c>
      <c r="D93" s="110" t="s">
        <v>62</v>
      </c>
      <c r="E93" s="110" t="s">
        <v>58</v>
      </c>
      <c r="F93" s="110" t="s">
        <v>59</v>
      </c>
      <c r="G93" s="110" t="s">
        <v>124</v>
      </c>
      <c r="H93" s="110" t="s">
        <v>125</v>
      </c>
      <c r="I93" s="110" t="s">
        <v>126</v>
      </c>
      <c r="J93" s="110" t="s">
        <v>106</v>
      </c>
      <c r="K93" s="111" t="s">
        <v>127</v>
      </c>
      <c r="L93" s="108"/>
      <c r="M93" s="57" t="s">
        <v>21</v>
      </c>
      <c r="N93" s="58" t="s">
        <v>47</v>
      </c>
      <c r="O93" s="58" t="s">
        <v>128</v>
      </c>
      <c r="P93" s="58" t="s">
        <v>129</v>
      </c>
      <c r="Q93" s="58" t="s">
        <v>130</v>
      </c>
      <c r="R93" s="58" t="s">
        <v>131</v>
      </c>
      <c r="S93" s="58" t="s">
        <v>132</v>
      </c>
      <c r="T93" s="59" t="s">
        <v>133</v>
      </c>
    </row>
    <row r="94" spans="2:63" s="1" customFormat="1" ht="22.9" customHeight="1">
      <c r="B94" s="33"/>
      <c r="C94" s="62" t="s">
        <v>134</v>
      </c>
      <c r="J94" s="112">
        <f>BK94</f>
        <v>0</v>
      </c>
      <c r="L94" s="33"/>
      <c r="M94" s="60"/>
      <c r="N94" s="51"/>
      <c r="O94" s="51"/>
      <c r="P94" s="113">
        <f>P95+P798+P1022</f>
        <v>0</v>
      </c>
      <c r="Q94" s="51"/>
      <c r="R94" s="113">
        <f>R95+R798+R1022</f>
        <v>650.02865870000005</v>
      </c>
      <c r="S94" s="51"/>
      <c r="T94" s="114">
        <f>T95+T798+T1022</f>
        <v>135.71808399999998</v>
      </c>
      <c r="AT94" s="18" t="s">
        <v>76</v>
      </c>
      <c r="AU94" s="18" t="s">
        <v>107</v>
      </c>
      <c r="BK94" s="115">
        <f>BK95+BK798+BK1022</f>
        <v>0</v>
      </c>
    </row>
    <row r="95" spans="2:63" s="11" customFormat="1" ht="25.9" customHeight="1">
      <c r="B95" s="116"/>
      <c r="D95" s="117" t="s">
        <v>76</v>
      </c>
      <c r="E95" s="118" t="s">
        <v>799</v>
      </c>
      <c r="F95" s="118" t="s">
        <v>800</v>
      </c>
      <c r="I95" s="119"/>
      <c r="J95" s="120">
        <f>BK95</f>
        <v>0</v>
      </c>
      <c r="L95" s="116"/>
      <c r="M95" s="121"/>
      <c r="P95" s="122">
        <f>P96+P281+P360+P455+P535+P547+P737+P783</f>
        <v>0</v>
      </c>
      <c r="R95" s="122">
        <f>R96+R281+R360+R455+R535+R547+R737+R783</f>
        <v>614.87061568000001</v>
      </c>
      <c r="T95" s="123">
        <f>T96+T281+T360+T455+T535+T547+T737+T783</f>
        <v>115.62383999999999</v>
      </c>
      <c r="AR95" s="117" t="s">
        <v>85</v>
      </c>
      <c r="AT95" s="124" t="s">
        <v>76</v>
      </c>
      <c r="AU95" s="124" t="s">
        <v>77</v>
      </c>
      <c r="AY95" s="117" t="s">
        <v>137</v>
      </c>
      <c r="BK95" s="125">
        <f>BK96+BK281+BK360+BK455+BK535+BK547+BK737+BK783</f>
        <v>0</v>
      </c>
    </row>
    <row r="96" spans="2:63" s="11" customFormat="1" ht="22.9" customHeight="1">
      <c r="B96" s="116"/>
      <c r="D96" s="117" t="s">
        <v>76</v>
      </c>
      <c r="E96" s="168" t="s">
        <v>85</v>
      </c>
      <c r="F96" s="168" t="s">
        <v>801</v>
      </c>
      <c r="I96" s="119"/>
      <c r="J96" s="169">
        <f>BK96</f>
        <v>0</v>
      </c>
      <c r="L96" s="116"/>
      <c r="M96" s="121"/>
      <c r="P96" s="122">
        <f>SUM(P97:P280)</f>
        <v>0</v>
      </c>
      <c r="R96" s="122">
        <f>SUM(R97:R280)</f>
        <v>148.48304916999996</v>
      </c>
      <c r="T96" s="123">
        <f>SUM(T97:T280)</f>
        <v>24.897599999999997</v>
      </c>
      <c r="AR96" s="117" t="s">
        <v>85</v>
      </c>
      <c r="AT96" s="124" t="s">
        <v>76</v>
      </c>
      <c r="AU96" s="124" t="s">
        <v>85</v>
      </c>
      <c r="AY96" s="117" t="s">
        <v>137</v>
      </c>
      <c r="BK96" s="125">
        <f>SUM(BK97:BK280)</f>
        <v>0</v>
      </c>
    </row>
    <row r="97" spans="2:65" s="1" customFormat="1" ht="16.5" customHeight="1">
      <c r="B97" s="33"/>
      <c r="C97" s="145" t="s">
        <v>85</v>
      </c>
      <c r="D97" s="145" t="s">
        <v>153</v>
      </c>
      <c r="E97" s="146" t="s">
        <v>2056</v>
      </c>
      <c r="F97" s="147" t="s">
        <v>2057</v>
      </c>
      <c r="G97" s="148" t="s">
        <v>569</v>
      </c>
      <c r="H97" s="149">
        <v>13.103999999999999</v>
      </c>
      <c r="I97" s="150"/>
      <c r="J97" s="151">
        <f>ROUND(I97*H97,2)</f>
        <v>0</v>
      </c>
      <c r="K97" s="147" t="s">
        <v>809</v>
      </c>
      <c r="L97" s="33"/>
      <c r="M97" s="152" t="s">
        <v>21</v>
      </c>
      <c r="N97" s="153" t="s">
        <v>48</v>
      </c>
      <c r="P97" s="136">
        <f>O97*H97</f>
        <v>0</v>
      </c>
      <c r="Q97" s="136">
        <v>0</v>
      </c>
      <c r="R97" s="136">
        <f>Q97*H97</f>
        <v>0</v>
      </c>
      <c r="S97" s="136">
        <v>1.9</v>
      </c>
      <c r="T97" s="137">
        <f>S97*H97</f>
        <v>24.897599999999997</v>
      </c>
      <c r="AR97" s="138" t="s">
        <v>143</v>
      </c>
      <c r="AT97" s="138" t="s">
        <v>153</v>
      </c>
      <c r="AU97" s="138" t="s">
        <v>87</v>
      </c>
      <c r="AY97" s="18" t="s">
        <v>137</v>
      </c>
      <c r="BE97" s="139">
        <f>IF(N97="základní",J97,0)</f>
        <v>0</v>
      </c>
      <c r="BF97" s="139">
        <f>IF(N97="snížená",J97,0)</f>
        <v>0</v>
      </c>
      <c r="BG97" s="139">
        <f>IF(N97="zákl. přenesená",J97,0)</f>
        <v>0</v>
      </c>
      <c r="BH97" s="139">
        <f>IF(N97="sníž. přenesená",J97,0)</f>
        <v>0</v>
      </c>
      <c r="BI97" s="139">
        <f>IF(N97="nulová",J97,0)</f>
        <v>0</v>
      </c>
      <c r="BJ97" s="18" t="s">
        <v>85</v>
      </c>
      <c r="BK97" s="139">
        <f>ROUND(I97*H97,2)</f>
        <v>0</v>
      </c>
      <c r="BL97" s="18" t="s">
        <v>143</v>
      </c>
      <c r="BM97" s="138" t="s">
        <v>2058</v>
      </c>
    </row>
    <row r="98" spans="2:65" s="1" customFormat="1" ht="19.5">
      <c r="B98" s="33"/>
      <c r="D98" s="140" t="s">
        <v>144</v>
      </c>
      <c r="F98" s="141" t="s">
        <v>2059</v>
      </c>
      <c r="I98" s="142"/>
      <c r="L98" s="33"/>
      <c r="M98" s="143"/>
      <c r="T98" s="54"/>
      <c r="AT98" s="18" t="s">
        <v>144</v>
      </c>
      <c r="AU98" s="18" t="s">
        <v>87</v>
      </c>
    </row>
    <row r="99" spans="2:65" s="1" customFormat="1" ht="11.25">
      <c r="B99" s="33"/>
      <c r="D99" s="183" t="s">
        <v>812</v>
      </c>
      <c r="F99" s="184" t="s">
        <v>2060</v>
      </c>
      <c r="I99" s="142"/>
      <c r="L99" s="33"/>
      <c r="M99" s="143"/>
      <c r="T99" s="54"/>
      <c r="AT99" s="18" t="s">
        <v>812</v>
      </c>
      <c r="AU99" s="18" t="s">
        <v>87</v>
      </c>
    </row>
    <row r="100" spans="2:65" s="14" customFormat="1" ht="11.25">
      <c r="B100" s="170"/>
      <c r="D100" s="140" t="s">
        <v>278</v>
      </c>
      <c r="E100" s="171" t="s">
        <v>21</v>
      </c>
      <c r="F100" s="172" t="s">
        <v>2061</v>
      </c>
      <c r="H100" s="171" t="s">
        <v>21</v>
      </c>
      <c r="I100" s="173"/>
      <c r="L100" s="170"/>
      <c r="M100" s="174"/>
      <c r="T100" s="175"/>
      <c r="AT100" s="171" t="s">
        <v>278</v>
      </c>
      <c r="AU100" s="171" t="s">
        <v>87</v>
      </c>
      <c r="AV100" s="14" t="s">
        <v>85</v>
      </c>
      <c r="AW100" s="14" t="s">
        <v>38</v>
      </c>
      <c r="AX100" s="14" t="s">
        <v>77</v>
      </c>
      <c r="AY100" s="171" t="s">
        <v>137</v>
      </c>
    </row>
    <row r="101" spans="2:65" s="12" customFormat="1" ht="11.25">
      <c r="B101" s="154"/>
      <c r="D101" s="140" t="s">
        <v>278</v>
      </c>
      <c r="E101" s="155" t="s">
        <v>1955</v>
      </c>
      <c r="F101" s="156" t="s">
        <v>2062</v>
      </c>
      <c r="H101" s="157">
        <v>13.103999999999999</v>
      </c>
      <c r="I101" s="158"/>
      <c r="L101" s="154"/>
      <c r="M101" s="159"/>
      <c r="T101" s="160"/>
      <c r="AT101" s="155" t="s">
        <v>278</v>
      </c>
      <c r="AU101" s="155" t="s">
        <v>87</v>
      </c>
      <c r="AV101" s="12" t="s">
        <v>87</v>
      </c>
      <c r="AW101" s="12" t="s">
        <v>38</v>
      </c>
      <c r="AX101" s="12" t="s">
        <v>85</v>
      </c>
      <c r="AY101" s="155" t="s">
        <v>137</v>
      </c>
    </row>
    <row r="102" spans="2:65" s="1" customFormat="1" ht="21.75" customHeight="1">
      <c r="B102" s="33"/>
      <c r="C102" s="145" t="s">
        <v>87</v>
      </c>
      <c r="D102" s="145" t="s">
        <v>153</v>
      </c>
      <c r="E102" s="146" t="s">
        <v>2063</v>
      </c>
      <c r="F102" s="147" t="s">
        <v>2064</v>
      </c>
      <c r="G102" s="148" t="s">
        <v>569</v>
      </c>
      <c r="H102" s="149">
        <v>17.835000000000001</v>
      </c>
      <c r="I102" s="150"/>
      <c r="J102" s="151">
        <f>ROUND(I102*H102,2)</f>
        <v>0</v>
      </c>
      <c r="K102" s="147" t="s">
        <v>809</v>
      </c>
      <c r="L102" s="33"/>
      <c r="M102" s="152" t="s">
        <v>21</v>
      </c>
      <c r="N102" s="153" t="s">
        <v>48</v>
      </c>
      <c r="P102" s="136">
        <f>O102*H102</f>
        <v>0</v>
      </c>
      <c r="Q102" s="136">
        <v>0</v>
      </c>
      <c r="R102" s="136">
        <f>Q102*H102</f>
        <v>0</v>
      </c>
      <c r="S102" s="136">
        <v>0</v>
      </c>
      <c r="T102" s="137">
        <f>S102*H102</f>
        <v>0</v>
      </c>
      <c r="AR102" s="138" t="s">
        <v>143</v>
      </c>
      <c r="AT102" s="138" t="s">
        <v>153</v>
      </c>
      <c r="AU102" s="138" t="s">
        <v>87</v>
      </c>
      <c r="AY102" s="18" t="s">
        <v>137</v>
      </c>
      <c r="BE102" s="139">
        <f>IF(N102="základní",J102,0)</f>
        <v>0</v>
      </c>
      <c r="BF102" s="139">
        <f>IF(N102="snížená",J102,0)</f>
        <v>0</v>
      </c>
      <c r="BG102" s="139">
        <f>IF(N102="zákl. přenesená",J102,0)</f>
        <v>0</v>
      </c>
      <c r="BH102" s="139">
        <f>IF(N102="sníž. přenesená",J102,0)</f>
        <v>0</v>
      </c>
      <c r="BI102" s="139">
        <f>IF(N102="nulová",J102,0)</f>
        <v>0</v>
      </c>
      <c r="BJ102" s="18" t="s">
        <v>85</v>
      </c>
      <c r="BK102" s="139">
        <f>ROUND(I102*H102,2)</f>
        <v>0</v>
      </c>
      <c r="BL102" s="18" t="s">
        <v>143</v>
      </c>
      <c r="BM102" s="138" t="s">
        <v>2065</v>
      </c>
    </row>
    <row r="103" spans="2:65" s="1" customFormat="1" ht="11.25">
      <c r="B103" s="33"/>
      <c r="D103" s="140" t="s">
        <v>144</v>
      </c>
      <c r="F103" s="141" t="s">
        <v>2066</v>
      </c>
      <c r="I103" s="142"/>
      <c r="L103" s="33"/>
      <c r="M103" s="143"/>
      <c r="T103" s="54"/>
      <c r="AT103" s="18" t="s">
        <v>144</v>
      </c>
      <c r="AU103" s="18" t="s">
        <v>87</v>
      </c>
    </row>
    <row r="104" spans="2:65" s="1" customFormat="1" ht="11.25">
      <c r="B104" s="33"/>
      <c r="D104" s="183" t="s">
        <v>812</v>
      </c>
      <c r="F104" s="184" t="s">
        <v>2067</v>
      </c>
      <c r="I104" s="142"/>
      <c r="L104" s="33"/>
      <c r="M104" s="143"/>
      <c r="T104" s="54"/>
      <c r="AT104" s="18" t="s">
        <v>812</v>
      </c>
      <c r="AU104" s="18" t="s">
        <v>87</v>
      </c>
    </row>
    <row r="105" spans="2:65" s="14" customFormat="1" ht="11.25">
      <c r="B105" s="170"/>
      <c r="D105" s="140" t="s">
        <v>278</v>
      </c>
      <c r="E105" s="171" t="s">
        <v>21</v>
      </c>
      <c r="F105" s="172" t="s">
        <v>2068</v>
      </c>
      <c r="H105" s="171" t="s">
        <v>21</v>
      </c>
      <c r="I105" s="173"/>
      <c r="L105" s="170"/>
      <c r="M105" s="174"/>
      <c r="T105" s="175"/>
      <c r="AT105" s="171" t="s">
        <v>278</v>
      </c>
      <c r="AU105" s="171" t="s">
        <v>87</v>
      </c>
      <c r="AV105" s="14" t="s">
        <v>85</v>
      </c>
      <c r="AW105" s="14" t="s">
        <v>38</v>
      </c>
      <c r="AX105" s="14" t="s">
        <v>77</v>
      </c>
      <c r="AY105" s="171" t="s">
        <v>137</v>
      </c>
    </row>
    <row r="106" spans="2:65" s="12" customFormat="1" ht="11.25">
      <c r="B106" s="154"/>
      <c r="D106" s="140" t="s">
        <v>278</v>
      </c>
      <c r="E106" s="155" t="s">
        <v>2050</v>
      </c>
      <c r="F106" s="156" t="s">
        <v>2069</v>
      </c>
      <c r="H106" s="157">
        <v>17.835000000000001</v>
      </c>
      <c r="I106" s="158"/>
      <c r="L106" s="154"/>
      <c r="M106" s="159"/>
      <c r="T106" s="160"/>
      <c r="AT106" s="155" t="s">
        <v>278</v>
      </c>
      <c r="AU106" s="155" t="s">
        <v>87</v>
      </c>
      <c r="AV106" s="12" t="s">
        <v>87</v>
      </c>
      <c r="AW106" s="12" t="s">
        <v>38</v>
      </c>
      <c r="AX106" s="12" t="s">
        <v>85</v>
      </c>
      <c r="AY106" s="155" t="s">
        <v>137</v>
      </c>
    </row>
    <row r="107" spans="2:65" s="1" customFormat="1" ht="21.75" customHeight="1">
      <c r="B107" s="33"/>
      <c r="C107" s="145" t="s">
        <v>149</v>
      </c>
      <c r="D107" s="145" t="s">
        <v>153</v>
      </c>
      <c r="E107" s="146" t="s">
        <v>2070</v>
      </c>
      <c r="F107" s="147" t="s">
        <v>2071</v>
      </c>
      <c r="G107" s="148" t="s">
        <v>569</v>
      </c>
      <c r="H107" s="149">
        <v>38.351999999999997</v>
      </c>
      <c r="I107" s="150"/>
      <c r="J107" s="151">
        <f>ROUND(I107*H107,2)</f>
        <v>0</v>
      </c>
      <c r="K107" s="147" t="s">
        <v>809</v>
      </c>
      <c r="L107" s="33"/>
      <c r="M107" s="152" t="s">
        <v>21</v>
      </c>
      <c r="N107" s="153" t="s">
        <v>48</v>
      </c>
      <c r="P107" s="136">
        <f>O107*H107</f>
        <v>0</v>
      </c>
      <c r="Q107" s="136">
        <v>0</v>
      </c>
      <c r="R107" s="136">
        <f>Q107*H107</f>
        <v>0</v>
      </c>
      <c r="S107" s="136">
        <v>0</v>
      </c>
      <c r="T107" s="137">
        <f>S107*H107</f>
        <v>0</v>
      </c>
      <c r="AR107" s="138" t="s">
        <v>143</v>
      </c>
      <c r="AT107" s="138" t="s">
        <v>153</v>
      </c>
      <c r="AU107" s="138" t="s">
        <v>87</v>
      </c>
      <c r="AY107" s="18" t="s">
        <v>137</v>
      </c>
      <c r="BE107" s="139">
        <f>IF(N107="základní",J107,0)</f>
        <v>0</v>
      </c>
      <c r="BF107" s="139">
        <f>IF(N107="snížená",J107,0)</f>
        <v>0</v>
      </c>
      <c r="BG107" s="139">
        <f>IF(N107="zákl. přenesená",J107,0)</f>
        <v>0</v>
      </c>
      <c r="BH107" s="139">
        <f>IF(N107="sníž. přenesená",J107,0)</f>
        <v>0</v>
      </c>
      <c r="BI107" s="139">
        <f>IF(N107="nulová",J107,0)</f>
        <v>0</v>
      </c>
      <c r="BJ107" s="18" t="s">
        <v>85</v>
      </c>
      <c r="BK107" s="139">
        <f>ROUND(I107*H107,2)</f>
        <v>0</v>
      </c>
      <c r="BL107" s="18" t="s">
        <v>143</v>
      </c>
      <c r="BM107" s="138" t="s">
        <v>2072</v>
      </c>
    </row>
    <row r="108" spans="2:65" s="1" customFormat="1" ht="19.5">
      <c r="B108" s="33"/>
      <c r="D108" s="140" t="s">
        <v>144</v>
      </c>
      <c r="F108" s="141" t="s">
        <v>2073</v>
      </c>
      <c r="I108" s="142"/>
      <c r="L108" s="33"/>
      <c r="M108" s="143"/>
      <c r="T108" s="54"/>
      <c r="AT108" s="18" t="s">
        <v>144</v>
      </c>
      <c r="AU108" s="18" t="s">
        <v>87</v>
      </c>
    </row>
    <row r="109" spans="2:65" s="1" customFormat="1" ht="11.25">
      <c r="B109" s="33"/>
      <c r="D109" s="183" t="s">
        <v>812</v>
      </c>
      <c r="F109" s="184" t="s">
        <v>2074</v>
      </c>
      <c r="I109" s="142"/>
      <c r="L109" s="33"/>
      <c r="M109" s="143"/>
      <c r="T109" s="54"/>
      <c r="AT109" s="18" t="s">
        <v>812</v>
      </c>
      <c r="AU109" s="18" t="s">
        <v>87</v>
      </c>
    </row>
    <row r="110" spans="2:65" s="14" customFormat="1" ht="11.25">
      <c r="B110" s="170"/>
      <c r="D110" s="140" t="s">
        <v>278</v>
      </c>
      <c r="E110" s="171" t="s">
        <v>21</v>
      </c>
      <c r="F110" s="172" t="s">
        <v>2075</v>
      </c>
      <c r="H110" s="171" t="s">
        <v>21</v>
      </c>
      <c r="I110" s="173"/>
      <c r="L110" s="170"/>
      <c r="M110" s="174"/>
      <c r="T110" s="175"/>
      <c r="AT110" s="171" t="s">
        <v>278</v>
      </c>
      <c r="AU110" s="171" t="s">
        <v>87</v>
      </c>
      <c r="AV110" s="14" t="s">
        <v>85</v>
      </c>
      <c r="AW110" s="14" t="s">
        <v>38</v>
      </c>
      <c r="AX110" s="14" t="s">
        <v>77</v>
      </c>
      <c r="AY110" s="171" t="s">
        <v>137</v>
      </c>
    </row>
    <row r="111" spans="2:65" s="12" customFormat="1" ht="11.25">
      <c r="B111" s="154"/>
      <c r="D111" s="140" t="s">
        <v>278</v>
      </c>
      <c r="E111" s="155" t="s">
        <v>21</v>
      </c>
      <c r="F111" s="156" t="s">
        <v>2076</v>
      </c>
      <c r="H111" s="157">
        <v>28.29</v>
      </c>
      <c r="I111" s="158"/>
      <c r="L111" s="154"/>
      <c r="M111" s="159"/>
      <c r="T111" s="160"/>
      <c r="AT111" s="155" t="s">
        <v>278</v>
      </c>
      <c r="AU111" s="155" t="s">
        <v>87</v>
      </c>
      <c r="AV111" s="12" t="s">
        <v>87</v>
      </c>
      <c r="AW111" s="12" t="s">
        <v>38</v>
      </c>
      <c r="AX111" s="12" t="s">
        <v>77</v>
      </c>
      <c r="AY111" s="155" t="s">
        <v>137</v>
      </c>
    </row>
    <row r="112" spans="2:65" s="12" customFormat="1" ht="11.25">
      <c r="B112" s="154"/>
      <c r="D112" s="140" t="s">
        <v>278</v>
      </c>
      <c r="E112" s="155" t="s">
        <v>21</v>
      </c>
      <c r="F112" s="156" t="s">
        <v>2077</v>
      </c>
      <c r="H112" s="157">
        <v>10.061999999999999</v>
      </c>
      <c r="I112" s="158"/>
      <c r="L112" s="154"/>
      <c r="M112" s="159"/>
      <c r="T112" s="160"/>
      <c r="AT112" s="155" t="s">
        <v>278</v>
      </c>
      <c r="AU112" s="155" t="s">
        <v>87</v>
      </c>
      <c r="AV112" s="12" t="s">
        <v>87</v>
      </c>
      <c r="AW112" s="12" t="s">
        <v>38</v>
      </c>
      <c r="AX112" s="12" t="s">
        <v>77</v>
      </c>
      <c r="AY112" s="155" t="s">
        <v>137</v>
      </c>
    </row>
    <row r="113" spans="2:65" s="13" customFormat="1" ht="11.25">
      <c r="B113" s="161"/>
      <c r="D113" s="140" t="s">
        <v>278</v>
      </c>
      <c r="E113" s="162" t="s">
        <v>619</v>
      </c>
      <c r="F113" s="163" t="s">
        <v>280</v>
      </c>
      <c r="H113" s="164">
        <v>38.351999999999997</v>
      </c>
      <c r="I113" s="165"/>
      <c r="L113" s="161"/>
      <c r="M113" s="166"/>
      <c r="T113" s="167"/>
      <c r="AT113" s="162" t="s">
        <v>278</v>
      </c>
      <c r="AU113" s="162" t="s">
        <v>87</v>
      </c>
      <c r="AV113" s="13" t="s">
        <v>143</v>
      </c>
      <c r="AW113" s="13" t="s">
        <v>38</v>
      </c>
      <c r="AX113" s="13" t="s">
        <v>85</v>
      </c>
      <c r="AY113" s="162" t="s">
        <v>137</v>
      </c>
    </row>
    <row r="114" spans="2:65" s="1" customFormat="1" ht="21.75" customHeight="1">
      <c r="B114" s="33"/>
      <c r="C114" s="145" t="s">
        <v>143</v>
      </c>
      <c r="D114" s="145" t="s">
        <v>153</v>
      </c>
      <c r="E114" s="146" t="s">
        <v>2078</v>
      </c>
      <c r="F114" s="147" t="s">
        <v>2079</v>
      </c>
      <c r="G114" s="148" t="s">
        <v>569</v>
      </c>
      <c r="H114" s="149">
        <v>36.274999999999999</v>
      </c>
      <c r="I114" s="150"/>
      <c r="J114" s="151">
        <f>ROUND(I114*H114,2)</f>
        <v>0</v>
      </c>
      <c r="K114" s="147" t="s">
        <v>809</v>
      </c>
      <c r="L114" s="33"/>
      <c r="M114" s="152" t="s">
        <v>21</v>
      </c>
      <c r="N114" s="153" t="s">
        <v>48</v>
      </c>
      <c r="P114" s="136">
        <f>O114*H114</f>
        <v>0</v>
      </c>
      <c r="Q114" s="136">
        <v>0</v>
      </c>
      <c r="R114" s="136">
        <f>Q114*H114</f>
        <v>0</v>
      </c>
      <c r="S114" s="136">
        <v>0</v>
      </c>
      <c r="T114" s="137">
        <f>S114*H114</f>
        <v>0</v>
      </c>
      <c r="AR114" s="138" t="s">
        <v>143</v>
      </c>
      <c r="AT114" s="138" t="s">
        <v>153</v>
      </c>
      <c r="AU114" s="138" t="s">
        <v>87</v>
      </c>
      <c r="AY114" s="18" t="s">
        <v>137</v>
      </c>
      <c r="BE114" s="139">
        <f>IF(N114="základní",J114,0)</f>
        <v>0</v>
      </c>
      <c r="BF114" s="139">
        <f>IF(N114="snížená",J114,0)</f>
        <v>0</v>
      </c>
      <c r="BG114" s="139">
        <f>IF(N114="zákl. přenesená",J114,0)</f>
        <v>0</v>
      </c>
      <c r="BH114" s="139">
        <f>IF(N114="sníž. přenesená",J114,0)</f>
        <v>0</v>
      </c>
      <c r="BI114" s="139">
        <f>IF(N114="nulová",J114,0)</f>
        <v>0</v>
      </c>
      <c r="BJ114" s="18" t="s">
        <v>85</v>
      </c>
      <c r="BK114" s="139">
        <f>ROUND(I114*H114,2)</f>
        <v>0</v>
      </c>
      <c r="BL114" s="18" t="s">
        <v>143</v>
      </c>
      <c r="BM114" s="138" t="s">
        <v>2080</v>
      </c>
    </row>
    <row r="115" spans="2:65" s="1" customFormat="1" ht="19.5">
      <c r="B115" s="33"/>
      <c r="D115" s="140" t="s">
        <v>144</v>
      </c>
      <c r="F115" s="141" t="s">
        <v>2081</v>
      </c>
      <c r="I115" s="142"/>
      <c r="L115" s="33"/>
      <c r="M115" s="143"/>
      <c r="T115" s="54"/>
      <c r="AT115" s="18" t="s">
        <v>144</v>
      </c>
      <c r="AU115" s="18" t="s">
        <v>87</v>
      </c>
    </row>
    <row r="116" spans="2:65" s="1" customFormat="1" ht="11.25">
      <c r="B116" s="33"/>
      <c r="D116" s="183" t="s">
        <v>812</v>
      </c>
      <c r="F116" s="184" t="s">
        <v>2082</v>
      </c>
      <c r="I116" s="142"/>
      <c r="L116" s="33"/>
      <c r="M116" s="143"/>
      <c r="T116" s="54"/>
      <c r="AT116" s="18" t="s">
        <v>812</v>
      </c>
      <c r="AU116" s="18" t="s">
        <v>87</v>
      </c>
    </row>
    <row r="117" spans="2:65" s="14" customFormat="1" ht="11.25">
      <c r="B117" s="170"/>
      <c r="D117" s="140" t="s">
        <v>278</v>
      </c>
      <c r="E117" s="171" t="s">
        <v>21</v>
      </c>
      <c r="F117" s="172" t="s">
        <v>2083</v>
      </c>
      <c r="H117" s="171" t="s">
        <v>21</v>
      </c>
      <c r="I117" s="173"/>
      <c r="L117" s="170"/>
      <c r="M117" s="174"/>
      <c r="T117" s="175"/>
      <c r="AT117" s="171" t="s">
        <v>278</v>
      </c>
      <c r="AU117" s="171" t="s">
        <v>87</v>
      </c>
      <c r="AV117" s="14" t="s">
        <v>85</v>
      </c>
      <c r="AW117" s="14" t="s">
        <v>38</v>
      </c>
      <c r="AX117" s="14" t="s">
        <v>77</v>
      </c>
      <c r="AY117" s="171" t="s">
        <v>137</v>
      </c>
    </row>
    <row r="118" spans="2:65" s="12" customFormat="1" ht="11.25">
      <c r="B118" s="154"/>
      <c r="D118" s="140" t="s">
        <v>278</v>
      </c>
      <c r="E118" s="155" t="s">
        <v>21</v>
      </c>
      <c r="F118" s="156" t="s">
        <v>2084</v>
      </c>
      <c r="H118" s="157">
        <v>36.274999999999999</v>
      </c>
      <c r="I118" s="158"/>
      <c r="L118" s="154"/>
      <c r="M118" s="159"/>
      <c r="T118" s="160"/>
      <c r="AT118" s="155" t="s">
        <v>278</v>
      </c>
      <c r="AU118" s="155" t="s">
        <v>87</v>
      </c>
      <c r="AV118" s="12" t="s">
        <v>87</v>
      </c>
      <c r="AW118" s="12" t="s">
        <v>38</v>
      </c>
      <c r="AX118" s="12" t="s">
        <v>77</v>
      </c>
      <c r="AY118" s="155" t="s">
        <v>137</v>
      </c>
    </row>
    <row r="119" spans="2:65" s="13" customFormat="1" ht="11.25">
      <c r="B119" s="161"/>
      <c r="D119" s="140" t="s">
        <v>278</v>
      </c>
      <c r="E119" s="162" t="s">
        <v>1996</v>
      </c>
      <c r="F119" s="163" t="s">
        <v>280</v>
      </c>
      <c r="H119" s="164">
        <v>36.274999999999999</v>
      </c>
      <c r="I119" s="165"/>
      <c r="L119" s="161"/>
      <c r="M119" s="166"/>
      <c r="T119" s="167"/>
      <c r="AT119" s="162" t="s">
        <v>278</v>
      </c>
      <c r="AU119" s="162" t="s">
        <v>87</v>
      </c>
      <c r="AV119" s="13" t="s">
        <v>143</v>
      </c>
      <c r="AW119" s="13" t="s">
        <v>38</v>
      </c>
      <c r="AX119" s="13" t="s">
        <v>85</v>
      </c>
      <c r="AY119" s="162" t="s">
        <v>137</v>
      </c>
    </row>
    <row r="120" spans="2:65" s="1" customFormat="1" ht="16.5" customHeight="1">
      <c r="B120" s="33"/>
      <c r="C120" s="145" t="s">
        <v>157</v>
      </c>
      <c r="D120" s="145" t="s">
        <v>153</v>
      </c>
      <c r="E120" s="146" t="s">
        <v>2085</v>
      </c>
      <c r="F120" s="147" t="s">
        <v>2086</v>
      </c>
      <c r="G120" s="148" t="s">
        <v>569</v>
      </c>
      <c r="H120" s="149">
        <v>168.91900000000001</v>
      </c>
      <c r="I120" s="150"/>
      <c r="J120" s="151">
        <f>ROUND(I120*H120,2)</f>
        <v>0</v>
      </c>
      <c r="K120" s="147" t="s">
        <v>809</v>
      </c>
      <c r="L120" s="33"/>
      <c r="M120" s="152" t="s">
        <v>21</v>
      </c>
      <c r="N120" s="153" t="s">
        <v>48</v>
      </c>
      <c r="P120" s="136">
        <f>O120*H120</f>
        <v>0</v>
      </c>
      <c r="Q120" s="136">
        <v>4.1099999999999999E-3</v>
      </c>
      <c r="R120" s="136">
        <f>Q120*H120</f>
        <v>0.69425709000000002</v>
      </c>
      <c r="S120" s="136">
        <v>0</v>
      </c>
      <c r="T120" s="137">
        <f>S120*H120</f>
        <v>0</v>
      </c>
      <c r="AR120" s="138" t="s">
        <v>143</v>
      </c>
      <c r="AT120" s="138" t="s">
        <v>153</v>
      </c>
      <c r="AU120" s="138" t="s">
        <v>87</v>
      </c>
      <c r="AY120" s="18" t="s">
        <v>137</v>
      </c>
      <c r="BE120" s="139">
        <f>IF(N120="základní",J120,0)</f>
        <v>0</v>
      </c>
      <c r="BF120" s="139">
        <f>IF(N120="snížená",J120,0)</f>
        <v>0</v>
      </c>
      <c r="BG120" s="139">
        <f>IF(N120="zákl. přenesená",J120,0)</f>
        <v>0</v>
      </c>
      <c r="BH120" s="139">
        <f>IF(N120="sníž. přenesená",J120,0)</f>
        <v>0</v>
      </c>
      <c r="BI120" s="139">
        <f>IF(N120="nulová",J120,0)</f>
        <v>0</v>
      </c>
      <c r="BJ120" s="18" t="s">
        <v>85</v>
      </c>
      <c r="BK120" s="139">
        <f>ROUND(I120*H120,2)</f>
        <v>0</v>
      </c>
      <c r="BL120" s="18" t="s">
        <v>143</v>
      </c>
      <c r="BM120" s="138" t="s">
        <v>2087</v>
      </c>
    </row>
    <row r="121" spans="2:65" s="1" customFormat="1" ht="19.5">
      <c r="B121" s="33"/>
      <c r="D121" s="140" t="s">
        <v>144</v>
      </c>
      <c r="F121" s="141" t="s">
        <v>2088</v>
      </c>
      <c r="I121" s="142"/>
      <c r="L121" s="33"/>
      <c r="M121" s="143"/>
      <c r="T121" s="54"/>
      <c r="AT121" s="18" t="s">
        <v>144</v>
      </c>
      <c r="AU121" s="18" t="s">
        <v>87</v>
      </c>
    </row>
    <row r="122" spans="2:65" s="1" customFormat="1" ht="11.25">
      <c r="B122" s="33"/>
      <c r="D122" s="183" t="s">
        <v>812</v>
      </c>
      <c r="F122" s="184" t="s">
        <v>2089</v>
      </c>
      <c r="I122" s="142"/>
      <c r="L122" s="33"/>
      <c r="M122" s="143"/>
      <c r="T122" s="54"/>
      <c r="AT122" s="18" t="s">
        <v>812</v>
      </c>
      <c r="AU122" s="18" t="s">
        <v>87</v>
      </c>
    </row>
    <row r="123" spans="2:65" s="1" customFormat="1" ht="19.5">
      <c r="B123" s="33"/>
      <c r="D123" s="140" t="s">
        <v>145</v>
      </c>
      <c r="F123" s="144" t="s">
        <v>2090</v>
      </c>
      <c r="I123" s="142"/>
      <c r="L123" s="33"/>
      <c r="M123" s="143"/>
      <c r="T123" s="54"/>
      <c r="AT123" s="18" t="s">
        <v>145</v>
      </c>
      <c r="AU123" s="18" t="s">
        <v>87</v>
      </c>
    </row>
    <row r="124" spans="2:65" s="14" customFormat="1" ht="11.25">
      <c r="B124" s="170"/>
      <c r="D124" s="140" t="s">
        <v>278</v>
      </c>
      <c r="E124" s="171" t="s">
        <v>21</v>
      </c>
      <c r="F124" s="172" t="s">
        <v>2091</v>
      </c>
      <c r="H124" s="171" t="s">
        <v>21</v>
      </c>
      <c r="I124" s="173"/>
      <c r="L124" s="170"/>
      <c r="M124" s="174"/>
      <c r="T124" s="175"/>
      <c r="AT124" s="171" t="s">
        <v>278</v>
      </c>
      <c r="AU124" s="171" t="s">
        <v>87</v>
      </c>
      <c r="AV124" s="14" t="s">
        <v>85</v>
      </c>
      <c r="AW124" s="14" t="s">
        <v>38</v>
      </c>
      <c r="AX124" s="14" t="s">
        <v>77</v>
      </c>
      <c r="AY124" s="171" t="s">
        <v>137</v>
      </c>
    </row>
    <row r="125" spans="2:65" s="14" customFormat="1" ht="11.25">
      <c r="B125" s="170"/>
      <c r="D125" s="140" t="s">
        <v>278</v>
      </c>
      <c r="E125" s="171" t="s">
        <v>21</v>
      </c>
      <c r="F125" s="172" t="s">
        <v>2092</v>
      </c>
      <c r="H125" s="171" t="s">
        <v>21</v>
      </c>
      <c r="I125" s="173"/>
      <c r="L125" s="170"/>
      <c r="M125" s="174"/>
      <c r="T125" s="175"/>
      <c r="AT125" s="171" t="s">
        <v>278</v>
      </c>
      <c r="AU125" s="171" t="s">
        <v>87</v>
      </c>
      <c r="AV125" s="14" t="s">
        <v>85</v>
      </c>
      <c r="AW125" s="14" t="s">
        <v>38</v>
      </c>
      <c r="AX125" s="14" t="s">
        <v>77</v>
      </c>
      <c r="AY125" s="171" t="s">
        <v>137</v>
      </c>
    </row>
    <row r="126" spans="2:65" s="12" customFormat="1" ht="11.25">
      <c r="B126" s="154"/>
      <c r="D126" s="140" t="s">
        <v>278</v>
      </c>
      <c r="E126" s="155" t="s">
        <v>21</v>
      </c>
      <c r="F126" s="156" t="s">
        <v>2093</v>
      </c>
      <c r="H126" s="157">
        <v>78.391999999999996</v>
      </c>
      <c r="I126" s="158"/>
      <c r="L126" s="154"/>
      <c r="M126" s="159"/>
      <c r="T126" s="160"/>
      <c r="AT126" s="155" t="s">
        <v>278</v>
      </c>
      <c r="AU126" s="155" t="s">
        <v>87</v>
      </c>
      <c r="AV126" s="12" t="s">
        <v>87</v>
      </c>
      <c r="AW126" s="12" t="s">
        <v>38</v>
      </c>
      <c r="AX126" s="12" t="s">
        <v>77</v>
      </c>
      <c r="AY126" s="155" t="s">
        <v>137</v>
      </c>
    </row>
    <row r="127" spans="2:65" s="14" customFormat="1" ht="11.25">
      <c r="B127" s="170"/>
      <c r="D127" s="140" t="s">
        <v>278</v>
      </c>
      <c r="E127" s="171" t="s">
        <v>21</v>
      </c>
      <c r="F127" s="172" t="s">
        <v>2094</v>
      </c>
      <c r="H127" s="171" t="s">
        <v>21</v>
      </c>
      <c r="I127" s="173"/>
      <c r="L127" s="170"/>
      <c r="M127" s="174"/>
      <c r="T127" s="175"/>
      <c r="AT127" s="171" t="s">
        <v>278</v>
      </c>
      <c r="AU127" s="171" t="s">
        <v>87</v>
      </c>
      <c r="AV127" s="14" t="s">
        <v>85</v>
      </c>
      <c r="AW127" s="14" t="s">
        <v>38</v>
      </c>
      <c r="AX127" s="14" t="s">
        <v>77</v>
      </c>
      <c r="AY127" s="171" t="s">
        <v>137</v>
      </c>
    </row>
    <row r="128" spans="2:65" s="12" customFormat="1" ht="11.25">
      <c r="B128" s="154"/>
      <c r="D128" s="140" t="s">
        <v>278</v>
      </c>
      <c r="E128" s="155" t="s">
        <v>21</v>
      </c>
      <c r="F128" s="156" t="s">
        <v>2095</v>
      </c>
      <c r="H128" s="157">
        <v>90.527000000000001</v>
      </c>
      <c r="I128" s="158"/>
      <c r="L128" s="154"/>
      <c r="M128" s="159"/>
      <c r="T128" s="160"/>
      <c r="AT128" s="155" t="s">
        <v>278</v>
      </c>
      <c r="AU128" s="155" t="s">
        <v>87</v>
      </c>
      <c r="AV128" s="12" t="s">
        <v>87</v>
      </c>
      <c r="AW128" s="12" t="s">
        <v>38</v>
      </c>
      <c r="AX128" s="12" t="s">
        <v>77</v>
      </c>
      <c r="AY128" s="155" t="s">
        <v>137</v>
      </c>
    </row>
    <row r="129" spans="2:65" s="13" customFormat="1" ht="11.25">
      <c r="B129" s="161"/>
      <c r="D129" s="140" t="s">
        <v>278</v>
      </c>
      <c r="E129" s="162" t="s">
        <v>21</v>
      </c>
      <c r="F129" s="163" t="s">
        <v>280</v>
      </c>
      <c r="H129" s="164">
        <v>168.91900000000001</v>
      </c>
      <c r="I129" s="165"/>
      <c r="L129" s="161"/>
      <c r="M129" s="166"/>
      <c r="T129" s="167"/>
      <c r="AT129" s="162" t="s">
        <v>278</v>
      </c>
      <c r="AU129" s="162" t="s">
        <v>87</v>
      </c>
      <c r="AV129" s="13" t="s">
        <v>143</v>
      </c>
      <c r="AW129" s="13" t="s">
        <v>38</v>
      </c>
      <c r="AX129" s="13" t="s">
        <v>85</v>
      </c>
      <c r="AY129" s="162" t="s">
        <v>137</v>
      </c>
    </row>
    <row r="130" spans="2:65" s="1" customFormat="1" ht="16.5" customHeight="1">
      <c r="B130" s="33"/>
      <c r="C130" s="145" t="s">
        <v>152</v>
      </c>
      <c r="D130" s="145" t="s">
        <v>153</v>
      </c>
      <c r="E130" s="146" t="s">
        <v>2096</v>
      </c>
      <c r="F130" s="147" t="s">
        <v>2097</v>
      </c>
      <c r="G130" s="148" t="s">
        <v>569</v>
      </c>
      <c r="H130" s="149">
        <v>117.18899999999999</v>
      </c>
      <c r="I130" s="150"/>
      <c r="J130" s="151">
        <f>ROUND(I130*H130,2)</f>
        <v>0</v>
      </c>
      <c r="K130" s="147" t="s">
        <v>809</v>
      </c>
      <c r="L130" s="33"/>
      <c r="M130" s="152" t="s">
        <v>21</v>
      </c>
      <c r="N130" s="153" t="s">
        <v>48</v>
      </c>
      <c r="P130" s="136">
        <f>O130*H130</f>
        <v>0</v>
      </c>
      <c r="Q130" s="136">
        <v>4.1099999999999999E-3</v>
      </c>
      <c r="R130" s="136">
        <f>Q130*H130</f>
        <v>0.48164678999999999</v>
      </c>
      <c r="S130" s="136">
        <v>0</v>
      </c>
      <c r="T130" s="137">
        <f>S130*H130</f>
        <v>0</v>
      </c>
      <c r="AR130" s="138" t="s">
        <v>143</v>
      </c>
      <c r="AT130" s="138" t="s">
        <v>153</v>
      </c>
      <c r="AU130" s="138" t="s">
        <v>87</v>
      </c>
      <c r="AY130" s="18" t="s">
        <v>137</v>
      </c>
      <c r="BE130" s="139">
        <f>IF(N130="základní",J130,0)</f>
        <v>0</v>
      </c>
      <c r="BF130" s="139">
        <f>IF(N130="snížená",J130,0)</f>
        <v>0</v>
      </c>
      <c r="BG130" s="139">
        <f>IF(N130="zákl. přenesená",J130,0)</f>
        <v>0</v>
      </c>
      <c r="BH130" s="139">
        <f>IF(N130="sníž. přenesená",J130,0)</f>
        <v>0</v>
      </c>
      <c r="BI130" s="139">
        <f>IF(N130="nulová",J130,0)</f>
        <v>0</v>
      </c>
      <c r="BJ130" s="18" t="s">
        <v>85</v>
      </c>
      <c r="BK130" s="139">
        <f>ROUND(I130*H130,2)</f>
        <v>0</v>
      </c>
      <c r="BL130" s="18" t="s">
        <v>143</v>
      </c>
      <c r="BM130" s="138" t="s">
        <v>2098</v>
      </c>
    </row>
    <row r="131" spans="2:65" s="1" customFormat="1" ht="19.5">
      <c r="B131" s="33"/>
      <c r="D131" s="140" t="s">
        <v>144</v>
      </c>
      <c r="F131" s="141" t="s">
        <v>2099</v>
      </c>
      <c r="I131" s="142"/>
      <c r="L131" s="33"/>
      <c r="M131" s="143"/>
      <c r="T131" s="54"/>
      <c r="AT131" s="18" t="s">
        <v>144</v>
      </c>
      <c r="AU131" s="18" t="s">
        <v>87</v>
      </c>
    </row>
    <row r="132" spans="2:65" s="1" customFormat="1" ht="11.25">
      <c r="B132" s="33"/>
      <c r="D132" s="183" t="s">
        <v>812</v>
      </c>
      <c r="F132" s="184" t="s">
        <v>2100</v>
      </c>
      <c r="I132" s="142"/>
      <c r="L132" s="33"/>
      <c r="M132" s="143"/>
      <c r="T132" s="54"/>
      <c r="AT132" s="18" t="s">
        <v>812</v>
      </c>
      <c r="AU132" s="18" t="s">
        <v>87</v>
      </c>
    </row>
    <row r="133" spans="2:65" s="1" customFormat="1" ht="19.5">
      <c r="B133" s="33"/>
      <c r="D133" s="140" t="s">
        <v>145</v>
      </c>
      <c r="F133" s="144" t="s">
        <v>2090</v>
      </c>
      <c r="I133" s="142"/>
      <c r="L133" s="33"/>
      <c r="M133" s="143"/>
      <c r="T133" s="54"/>
      <c r="AT133" s="18" t="s">
        <v>145</v>
      </c>
      <c r="AU133" s="18" t="s">
        <v>87</v>
      </c>
    </row>
    <row r="134" spans="2:65" s="14" customFormat="1" ht="11.25">
      <c r="B134" s="170"/>
      <c r="D134" s="140" t="s">
        <v>278</v>
      </c>
      <c r="E134" s="171" t="s">
        <v>21</v>
      </c>
      <c r="F134" s="172" t="s">
        <v>2091</v>
      </c>
      <c r="H134" s="171" t="s">
        <v>21</v>
      </c>
      <c r="I134" s="173"/>
      <c r="L134" s="170"/>
      <c r="M134" s="174"/>
      <c r="T134" s="175"/>
      <c r="AT134" s="171" t="s">
        <v>278</v>
      </c>
      <c r="AU134" s="171" t="s">
        <v>87</v>
      </c>
      <c r="AV134" s="14" t="s">
        <v>85</v>
      </c>
      <c r="AW134" s="14" t="s">
        <v>38</v>
      </c>
      <c r="AX134" s="14" t="s">
        <v>77</v>
      </c>
      <c r="AY134" s="171" t="s">
        <v>137</v>
      </c>
    </row>
    <row r="135" spans="2:65" s="14" customFormat="1" ht="11.25">
      <c r="B135" s="170"/>
      <c r="D135" s="140" t="s">
        <v>278</v>
      </c>
      <c r="E135" s="171" t="s">
        <v>21</v>
      </c>
      <c r="F135" s="172" t="s">
        <v>2092</v>
      </c>
      <c r="H135" s="171" t="s">
        <v>21</v>
      </c>
      <c r="I135" s="173"/>
      <c r="L135" s="170"/>
      <c r="M135" s="174"/>
      <c r="T135" s="175"/>
      <c r="AT135" s="171" t="s">
        <v>278</v>
      </c>
      <c r="AU135" s="171" t="s">
        <v>87</v>
      </c>
      <c r="AV135" s="14" t="s">
        <v>85</v>
      </c>
      <c r="AW135" s="14" t="s">
        <v>38</v>
      </c>
      <c r="AX135" s="14" t="s">
        <v>77</v>
      </c>
      <c r="AY135" s="171" t="s">
        <v>137</v>
      </c>
    </row>
    <row r="136" spans="2:65" s="12" customFormat="1" ht="11.25">
      <c r="B136" s="154"/>
      <c r="D136" s="140" t="s">
        <v>278</v>
      </c>
      <c r="E136" s="155" t="s">
        <v>21</v>
      </c>
      <c r="F136" s="156" t="s">
        <v>2101</v>
      </c>
      <c r="H136" s="157">
        <v>78.391999999999996</v>
      </c>
      <c r="I136" s="158"/>
      <c r="L136" s="154"/>
      <c r="M136" s="159"/>
      <c r="T136" s="160"/>
      <c r="AT136" s="155" t="s">
        <v>278</v>
      </c>
      <c r="AU136" s="155" t="s">
        <v>87</v>
      </c>
      <c r="AV136" s="12" t="s">
        <v>87</v>
      </c>
      <c r="AW136" s="12" t="s">
        <v>38</v>
      </c>
      <c r="AX136" s="12" t="s">
        <v>77</v>
      </c>
      <c r="AY136" s="155" t="s">
        <v>137</v>
      </c>
    </row>
    <row r="137" spans="2:65" s="14" customFormat="1" ht="11.25">
      <c r="B137" s="170"/>
      <c r="D137" s="140" t="s">
        <v>278</v>
      </c>
      <c r="E137" s="171" t="s">
        <v>21</v>
      </c>
      <c r="F137" s="172" t="s">
        <v>2094</v>
      </c>
      <c r="H137" s="171" t="s">
        <v>21</v>
      </c>
      <c r="I137" s="173"/>
      <c r="L137" s="170"/>
      <c r="M137" s="174"/>
      <c r="T137" s="175"/>
      <c r="AT137" s="171" t="s">
        <v>278</v>
      </c>
      <c r="AU137" s="171" t="s">
        <v>87</v>
      </c>
      <c r="AV137" s="14" t="s">
        <v>85</v>
      </c>
      <c r="AW137" s="14" t="s">
        <v>38</v>
      </c>
      <c r="AX137" s="14" t="s">
        <v>77</v>
      </c>
      <c r="AY137" s="171" t="s">
        <v>137</v>
      </c>
    </row>
    <row r="138" spans="2:65" s="12" customFormat="1" ht="11.25">
      <c r="B138" s="154"/>
      <c r="D138" s="140" t="s">
        <v>278</v>
      </c>
      <c r="E138" s="155" t="s">
        <v>21</v>
      </c>
      <c r="F138" s="156" t="s">
        <v>2102</v>
      </c>
      <c r="H138" s="157">
        <v>38.796999999999997</v>
      </c>
      <c r="I138" s="158"/>
      <c r="L138" s="154"/>
      <c r="M138" s="159"/>
      <c r="T138" s="160"/>
      <c r="AT138" s="155" t="s">
        <v>278</v>
      </c>
      <c r="AU138" s="155" t="s">
        <v>87</v>
      </c>
      <c r="AV138" s="12" t="s">
        <v>87</v>
      </c>
      <c r="AW138" s="12" t="s">
        <v>38</v>
      </c>
      <c r="AX138" s="12" t="s">
        <v>77</v>
      </c>
      <c r="AY138" s="155" t="s">
        <v>137</v>
      </c>
    </row>
    <row r="139" spans="2:65" s="13" customFormat="1" ht="11.25">
      <c r="B139" s="161"/>
      <c r="D139" s="140" t="s">
        <v>278</v>
      </c>
      <c r="E139" s="162" t="s">
        <v>21</v>
      </c>
      <c r="F139" s="163" t="s">
        <v>280</v>
      </c>
      <c r="H139" s="164">
        <v>117.18899999999999</v>
      </c>
      <c r="I139" s="165"/>
      <c r="L139" s="161"/>
      <c r="M139" s="166"/>
      <c r="T139" s="167"/>
      <c r="AT139" s="162" t="s">
        <v>278</v>
      </c>
      <c r="AU139" s="162" t="s">
        <v>87</v>
      </c>
      <c r="AV139" s="13" t="s">
        <v>143</v>
      </c>
      <c r="AW139" s="13" t="s">
        <v>38</v>
      </c>
      <c r="AX139" s="13" t="s">
        <v>85</v>
      </c>
      <c r="AY139" s="162" t="s">
        <v>137</v>
      </c>
    </row>
    <row r="140" spans="2:65" s="1" customFormat="1" ht="16.5" customHeight="1">
      <c r="B140" s="33"/>
      <c r="C140" s="145" t="s">
        <v>165</v>
      </c>
      <c r="D140" s="145" t="s">
        <v>153</v>
      </c>
      <c r="E140" s="146" t="s">
        <v>2103</v>
      </c>
      <c r="F140" s="147" t="s">
        <v>2104</v>
      </c>
      <c r="G140" s="148" t="s">
        <v>569</v>
      </c>
      <c r="H140" s="149">
        <v>92.120999999999995</v>
      </c>
      <c r="I140" s="150"/>
      <c r="J140" s="151">
        <f>ROUND(I140*H140,2)</f>
        <v>0</v>
      </c>
      <c r="K140" s="147" t="s">
        <v>809</v>
      </c>
      <c r="L140" s="33"/>
      <c r="M140" s="152" t="s">
        <v>21</v>
      </c>
      <c r="N140" s="153" t="s">
        <v>48</v>
      </c>
      <c r="P140" s="136">
        <f>O140*H140</f>
        <v>0</v>
      </c>
      <c r="Q140" s="136">
        <v>6.4900000000000001E-3</v>
      </c>
      <c r="R140" s="136">
        <f>Q140*H140</f>
        <v>0.59786528999999999</v>
      </c>
      <c r="S140" s="136">
        <v>0</v>
      </c>
      <c r="T140" s="137">
        <f>S140*H140</f>
        <v>0</v>
      </c>
      <c r="AR140" s="138" t="s">
        <v>143</v>
      </c>
      <c r="AT140" s="138" t="s">
        <v>153</v>
      </c>
      <c r="AU140" s="138" t="s">
        <v>87</v>
      </c>
      <c r="AY140" s="18" t="s">
        <v>137</v>
      </c>
      <c r="BE140" s="139">
        <f>IF(N140="základní",J140,0)</f>
        <v>0</v>
      </c>
      <c r="BF140" s="139">
        <f>IF(N140="snížená",J140,0)</f>
        <v>0</v>
      </c>
      <c r="BG140" s="139">
        <f>IF(N140="zákl. přenesená",J140,0)</f>
        <v>0</v>
      </c>
      <c r="BH140" s="139">
        <f>IF(N140="sníž. přenesená",J140,0)</f>
        <v>0</v>
      </c>
      <c r="BI140" s="139">
        <f>IF(N140="nulová",J140,0)</f>
        <v>0</v>
      </c>
      <c r="BJ140" s="18" t="s">
        <v>85</v>
      </c>
      <c r="BK140" s="139">
        <f>ROUND(I140*H140,2)</f>
        <v>0</v>
      </c>
      <c r="BL140" s="18" t="s">
        <v>143</v>
      </c>
      <c r="BM140" s="138" t="s">
        <v>2105</v>
      </c>
    </row>
    <row r="141" spans="2:65" s="1" customFormat="1" ht="19.5">
      <c r="B141" s="33"/>
      <c r="D141" s="140" t="s">
        <v>144</v>
      </c>
      <c r="F141" s="141" t="s">
        <v>2106</v>
      </c>
      <c r="I141" s="142"/>
      <c r="L141" s="33"/>
      <c r="M141" s="143"/>
      <c r="T141" s="54"/>
      <c r="AT141" s="18" t="s">
        <v>144</v>
      </c>
      <c r="AU141" s="18" t="s">
        <v>87</v>
      </c>
    </row>
    <row r="142" spans="2:65" s="1" customFormat="1" ht="11.25">
      <c r="B142" s="33"/>
      <c r="D142" s="183" t="s">
        <v>812</v>
      </c>
      <c r="F142" s="184" t="s">
        <v>2107</v>
      </c>
      <c r="I142" s="142"/>
      <c r="L142" s="33"/>
      <c r="M142" s="143"/>
      <c r="T142" s="54"/>
      <c r="AT142" s="18" t="s">
        <v>812</v>
      </c>
      <c r="AU142" s="18" t="s">
        <v>87</v>
      </c>
    </row>
    <row r="143" spans="2:65" s="1" customFormat="1" ht="19.5">
      <c r="B143" s="33"/>
      <c r="D143" s="140" t="s">
        <v>145</v>
      </c>
      <c r="F143" s="144" t="s">
        <v>2090</v>
      </c>
      <c r="I143" s="142"/>
      <c r="L143" s="33"/>
      <c r="M143" s="143"/>
      <c r="T143" s="54"/>
      <c r="AT143" s="18" t="s">
        <v>145</v>
      </c>
      <c r="AU143" s="18" t="s">
        <v>87</v>
      </c>
    </row>
    <row r="144" spans="2:65" s="14" customFormat="1" ht="11.25">
      <c r="B144" s="170"/>
      <c r="D144" s="140" t="s">
        <v>278</v>
      </c>
      <c r="E144" s="171" t="s">
        <v>21</v>
      </c>
      <c r="F144" s="172" t="s">
        <v>2091</v>
      </c>
      <c r="H144" s="171" t="s">
        <v>21</v>
      </c>
      <c r="I144" s="173"/>
      <c r="L144" s="170"/>
      <c r="M144" s="174"/>
      <c r="T144" s="175"/>
      <c r="AT144" s="171" t="s">
        <v>278</v>
      </c>
      <c r="AU144" s="171" t="s">
        <v>87</v>
      </c>
      <c r="AV144" s="14" t="s">
        <v>85</v>
      </c>
      <c r="AW144" s="14" t="s">
        <v>38</v>
      </c>
      <c r="AX144" s="14" t="s">
        <v>77</v>
      </c>
      <c r="AY144" s="171" t="s">
        <v>137</v>
      </c>
    </row>
    <row r="145" spans="2:65" s="14" customFormat="1" ht="11.25">
      <c r="B145" s="170"/>
      <c r="D145" s="140" t="s">
        <v>278</v>
      </c>
      <c r="E145" s="171" t="s">
        <v>21</v>
      </c>
      <c r="F145" s="172" t="s">
        <v>2092</v>
      </c>
      <c r="H145" s="171" t="s">
        <v>21</v>
      </c>
      <c r="I145" s="173"/>
      <c r="L145" s="170"/>
      <c r="M145" s="174"/>
      <c r="T145" s="175"/>
      <c r="AT145" s="171" t="s">
        <v>278</v>
      </c>
      <c r="AU145" s="171" t="s">
        <v>87</v>
      </c>
      <c r="AV145" s="14" t="s">
        <v>85</v>
      </c>
      <c r="AW145" s="14" t="s">
        <v>38</v>
      </c>
      <c r="AX145" s="14" t="s">
        <v>77</v>
      </c>
      <c r="AY145" s="171" t="s">
        <v>137</v>
      </c>
    </row>
    <row r="146" spans="2:65" s="12" customFormat="1" ht="11.25">
      <c r="B146" s="154"/>
      <c r="D146" s="140" t="s">
        <v>278</v>
      </c>
      <c r="E146" s="155" t="s">
        <v>21</v>
      </c>
      <c r="F146" s="156" t="s">
        <v>2108</v>
      </c>
      <c r="H146" s="157">
        <v>31.888000000000002</v>
      </c>
      <c r="I146" s="158"/>
      <c r="L146" s="154"/>
      <c r="M146" s="159"/>
      <c r="T146" s="160"/>
      <c r="AT146" s="155" t="s">
        <v>278</v>
      </c>
      <c r="AU146" s="155" t="s">
        <v>87</v>
      </c>
      <c r="AV146" s="12" t="s">
        <v>87</v>
      </c>
      <c r="AW146" s="12" t="s">
        <v>38</v>
      </c>
      <c r="AX146" s="12" t="s">
        <v>77</v>
      </c>
      <c r="AY146" s="155" t="s">
        <v>137</v>
      </c>
    </row>
    <row r="147" spans="2:65" s="14" customFormat="1" ht="11.25">
      <c r="B147" s="170"/>
      <c r="D147" s="140" t="s">
        <v>278</v>
      </c>
      <c r="E147" s="171" t="s">
        <v>21</v>
      </c>
      <c r="F147" s="172" t="s">
        <v>2094</v>
      </c>
      <c r="H147" s="171" t="s">
        <v>21</v>
      </c>
      <c r="I147" s="173"/>
      <c r="L147" s="170"/>
      <c r="M147" s="174"/>
      <c r="T147" s="175"/>
      <c r="AT147" s="171" t="s">
        <v>278</v>
      </c>
      <c r="AU147" s="171" t="s">
        <v>87</v>
      </c>
      <c r="AV147" s="14" t="s">
        <v>85</v>
      </c>
      <c r="AW147" s="14" t="s">
        <v>38</v>
      </c>
      <c r="AX147" s="14" t="s">
        <v>77</v>
      </c>
      <c r="AY147" s="171" t="s">
        <v>137</v>
      </c>
    </row>
    <row r="148" spans="2:65" s="12" customFormat="1" ht="11.25">
      <c r="B148" s="154"/>
      <c r="D148" s="140" t="s">
        <v>278</v>
      </c>
      <c r="E148" s="155" t="s">
        <v>21</v>
      </c>
      <c r="F148" s="156" t="s">
        <v>2109</v>
      </c>
      <c r="H148" s="157">
        <v>60.232999999999997</v>
      </c>
      <c r="I148" s="158"/>
      <c r="L148" s="154"/>
      <c r="M148" s="159"/>
      <c r="T148" s="160"/>
      <c r="AT148" s="155" t="s">
        <v>278</v>
      </c>
      <c r="AU148" s="155" t="s">
        <v>87</v>
      </c>
      <c r="AV148" s="12" t="s">
        <v>87</v>
      </c>
      <c r="AW148" s="12" t="s">
        <v>38</v>
      </c>
      <c r="AX148" s="12" t="s">
        <v>77</v>
      </c>
      <c r="AY148" s="155" t="s">
        <v>137</v>
      </c>
    </row>
    <row r="149" spans="2:65" s="13" customFormat="1" ht="11.25">
      <c r="B149" s="161"/>
      <c r="D149" s="140" t="s">
        <v>278</v>
      </c>
      <c r="E149" s="162" t="s">
        <v>21</v>
      </c>
      <c r="F149" s="163" t="s">
        <v>280</v>
      </c>
      <c r="H149" s="164">
        <v>92.120999999999995</v>
      </c>
      <c r="I149" s="165"/>
      <c r="L149" s="161"/>
      <c r="M149" s="166"/>
      <c r="T149" s="167"/>
      <c r="AT149" s="162" t="s">
        <v>278</v>
      </c>
      <c r="AU149" s="162" t="s">
        <v>87</v>
      </c>
      <c r="AV149" s="13" t="s">
        <v>143</v>
      </c>
      <c r="AW149" s="13" t="s">
        <v>38</v>
      </c>
      <c r="AX149" s="13" t="s">
        <v>85</v>
      </c>
      <c r="AY149" s="162" t="s">
        <v>137</v>
      </c>
    </row>
    <row r="150" spans="2:65" s="1" customFormat="1" ht="16.5" customHeight="1">
      <c r="B150" s="33"/>
      <c r="C150" s="145" t="s">
        <v>142</v>
      </c>
      <c r="D150" s="145" t="s">
        <v>153</v>
      </c>
      <c r="E150" s="146" t="s">
        <v>2110</v>
      </c>
      <c r="F150" s="147" t="s">
        <v>2111</v>
      </c>
      <c r="G150" s="148" t="s">
        <v>196</v>
      </c>
      <c r="H150" s="149">
        <v>19.8</v>
      </c>
      <c r="I150" s="150"/>
      <c r="J150" s="151">
        <f>ROUND(I150*H150,2)</f>
        <v>0</v>
      </c>
      <c r="K150" s="147" t="s">
        <v>809</v>
      </c>
      <c r="L150" s="33"/>
      <c r="M150" s="152" t="s">
        <v>21</v>
      </c>
      <c r="N150" s="153" t="s">
        <v>48</v>
      </c>
      <c r="P150" s="136">
        <f>O150*H150</f>
        <v>0</v>
      </c>
      <c r="Q150" s="136">
        <v>2.64E-2</v>
      </c>
      <c r="R150" s="136">
        <f>Q150*H150</f>
        <v>0.52271999999999996</v>
      </c>
      <c r="S150" s="136">
        <v>0</v>
      </c>
      <c r="T150" s="137">
        <f>S150*H150</f>
        <v>0</v>
      </c>
      <c r="AR150" s="138" t="s">
        <v>143</v>
      </c>
      <c r="AT150" s="138" t="s">
        <v>153</v>
      </c>
      <c r="AU150" s="138" t="s">
        <v>87</v>
      </c>
      <c r="AY150" s="18" t="s">
        <v>137</v>
      </c>
      <c r="BE150" s="139">
        <f>IF(N150="základní",J150,0)</f>
        <v>0</v>
      </c>
      <c r="BF150" s="139">
        <f>IF(N150="snížená",J150,0)</f>
        <v>0</v>
      </c>
      <c r="BG150" s="139">
        <f>IF(N150="zákl. přenesená",J150,0)</f>
        <v>0</v>
      </c>
      <c r="BH150" s="139">
        <f>IF(N150="sníž. přenesená",J150,0)</f>
        <v>0</v>
      </c>
      <c r="BI150" s="139">
        <f>IF(N150="nulová",J150,0)</f>
        <v>0</v>
      </c>
      <c r="BJ150" s="18" t="s">
        <v>85</v>
      </c>
      <c r="BK150" s="139">
        <f>ROUND(I150*H150,2)</f>
        <v>0</v>
      </c>
      <c r="BL150" s="18" t="s">
        <v>143</v>
      </c>
      <c r="BM150" s="138" t="s">
        <v>2112</v>
      </c>
    </row>
    <row r="151" spans="2:65" s="1" customFormat="1" ht="11.25">
      <c r="B151" s="33"/>
      <c r="D151" s="140" t="s">
        <v>144</v>
      </c>
      <c r="F151" s="141" t="s">
        <v>2113</v>
      </c>
      <c r="I151" s="142"/>
      <c r="L151" s="33"/>
      <c r="M151" s="143"/>
      <c r="T151" s="54"/>
      <c r="AT151" s="18" t="s">
        <v>144</v>
      </c>
      <c r="AU151" s="18" t="s">
        <v>87</v>
      </c>
    </row>
    <row r="152" spans="2:65" s="1" customFormat="1" ht="11.25">
      <c r="B152" s="33"/>
      <c r="D152" s="183" t="s">
        <v>812</v>
      </c>
      <c r="F152" s="184" t="s">
        <v>2114</v>
      </c>
      <c r="I152" s="142"/>
      <c r="L152" s="33"/>
      <c r="M152" s="143"/>
      <c r="T152" s="54"/>
      <c r="AT152" s="18" t="s">
        <v>812</v>
      </c>
      <c r="AU152" s="18" t="s">
        <v>87</v>
      </c>
    </row>
    <row r="153" spans="2:65" s="14" customFormat="1" ht="11.25">
      <c r="B153" s="170"/>
      <c r="D153" s="140" t="s">
        <v>278</v>
      </c>
      <c r="E153" s="171" t="s">
        <v>21</v>
      </c>
      <c r="F153" s="172" t="s">
        <v>2115</v>
      </c>
      <c r="H153" s="171" t="s">
        <v>21</v>
      </c>
      <c r="I153" s="173"/>
      <c r="L153" s="170"/>
      <c r="M153" s="174"/>
      <c r="T153" s="175"/>
      <c r="AT153" s="171" t="s">
        <v>278</v>
      </c>
      <c r="AU153" s="171" t="s">
        <v>87</v>
      </c>
      <c r="AV153" s="14" t="s">
        <v>85</v>
      </c>
      <c r="AW153" s="14" t="s">
        <v>38</v>
      </c>
      <c r="AX153" s="14" t="s">
        <v>77</v>
      </c>
      <c r="AY153" s="171" t="s">
        <v>137</v>
      </c>
    </row>
    <row r="154" spans="2:65" s="12" customFormat="1" ht="11.25">
      <c r="B154" s="154"/>
      <c r="D154" s="140" t="s">
        <v>278</v>
      </c>
      <c r="E154" s="155" t="s">
        <v>21</v>
      </c>
      <c r="F154" s="156" t="s">
        <v>2116</v>
      </c>
      <c r="H154" s="157">
        <v>19.8</v>
      </c>
      <c r="I154" s="158"/>
      <c r="L154" s="154"/>
      <c r="M154" s="159"/>
      <c r="T154" s="160"/>
      <c r="AT154" s="155" t="s">
        <v>278</v>
      </c>
      <c r="AU154" s="155" t="s">
        <v>87</v>
      </c>
      <c r="AV154" s="12" t="s">
        <v>87</v>
      </c>
      <c r="AW154" s="12" t="s">
        <v>38</v>
      </c>
      <c r="AX154" s="12" t="s">
        <v>85</v>
      </c>
      <c r="AY154" s="155" t="s">
        <v>137</v>
      </c>
    </row>
    <row r="155" spans="2:65" s="1" customFormat="1" ht="16.5" customHeight="1">
      <c r="B155" s="33"/>
      <c r="C155" s="145" t="s">
        <v>172</v>
      </c>
      <c r="D155" s="145" t="s">
        <v>153</v>
      </c>
      <c r="E155" s="146" t="s">
        <v>2117</v>
      </c>
      <c r="F155" s="147" t="s">
        <v>2118</v>
      </c>
      <c r="G155" s="148" t="s">
        <v>228</v>
      </c>
      <c r="H155" s="149">
        <v>136</v>
      </c>
      <c r="I155" s="150"/>
      <c r="J155" s="151">
        <f>ROUND(I155*H155,2)</f>
        <v>0</v>
      </c>
      <c r="K155" s="147" t="s">
        <v>809</v>
      </c>
      <c r="L155" s="33"/>
      <c r="M155" s="152" t="s">
        <v>21</v>
      </c>
      <c r="N155" s="153" t="s">
        <v>48</v>
      </c>
      <c r="P155" s="136">
        <f>O155*H155</f>
        <v>0</v>
      </c>
      <c r="Q155" s="136">
        <v>3.3E-4</v>
      </c>
      <c r="R155" s="136">
        <f>Q155*H155</f>
        <v>4.4880000000000003E-2</v>
      </c>
      <c r="S155" s="136">
        <v>0</v>
      </c>
      <c r="T155" s="137">
        <f>S155*H155</f>
        <v>0</v>
      </c>
      <c r="AR155" s="138" t="s">
        <v>143</v>
      </c>
      <c r="AT155" s="138" t="s">
        <v>153</v>
      </c>
      <c r="AU155" s="138" t="s">
        <v>87</v>
      </c>
      <c r="AY155" s="18" t="s">
        <v>137</v>
      </c>
      <c r="BE155" s="139">
        <f>IF(N155="základní",J155,0)</f>
        <v>0</v>
      </c>
      <c r="BF155" s="139">
        <f>IF(N155="snížená",J155,0)</f>
        <v>0</v>
      </c>
      <c r="BG155" s="139">
        <f>IF(N155="zákl. přenesená",J155,0)</f>
        <v>0</v>
      </c>
      <c r="BH155" s="139">
        <f>IF(N155="sníž. přenesená",J155,0)</f>
        <v>0</v>
      </c>
      <c r="BI155" s="139">
        <f>IF(N155="nulová",J155,0)</f>
        <v>0</v>
      </c>
      <c r="BJ155" s="18" t="s">
        <v>85</v>
      </c>
      <c r="BK155" s="139">
        <f>ROUND(I155*H155,2)</f>
        <v>0</v>
      </c>
      <c r="BL155" s="18" t="s">
        <v>143</v>
      </c>
      <c r="BM155" s="138" t="s">
        <v>2119</v>
      </c>
    </row>
    <row r="156" spans="2:65" s="1" customFormat="1" ht="11.25">
      <c r="B156" s="33"/>
      <c r="D156" s="140" t="s">
        <v>144</v>
      </c>
      <c r="F156" s="141" t="s">
        <v>2120</v>
      </c>
      <c r="I156" s="142"/>
      <c r="L156" s="33"/>
      <c r="M156" s="143"/>
      <c r="T156" s="54"/>
      <c r="AT156" s="18" t="s">
        <v>144</v>
      </c>
      <c r="AU156" s="18" t="s">
        <v>87</v>
      </c>
    </row>
    <row r="157" spans="2:65" s="1" customFormat="1" ht="11.25">
      <c r="B157" s="33"/>
      <c r="D157" s="183" t="s">
        <v>812</v>
      </c>
      <c r="F157" s="184" t="s">
        <v>2121</v>
      </c>
      <c r="I157" s="142"/>
      <c r="L157" s="33"/>
      <c r="M157" s="143"/>
      <c r="T157" s="54"/>
      <c r="AT157" s="18" t="s">
        <v>812</v>
      </c>
      <c r="AU157" s="18" t="s">
        <v>87</v>
      </c>
    </row>
    <row r="158" spans="2:65" s="14" customFormat="1" ht="11.25">
      <c r="B158" s="170"/>
      <c r="D158" s="140" t="s">
        <v>278</v>
      </c>
      <c r="E158" s="171" t="s">
        <v>21</v>
      </c>
      <c r="F158" s="172" t="s">
        <v>1371</v>
      </c>
      <c r="H158" s="171" t="s">
        <v>21</v>
      </c>
      <c r="I158" s="173"/>
      <c r="L158" s="170"/>
      <c r="M158" s="174"/>
      <c r="T158" s="175"/>
      <c r="AT158" s="171" t="s">
        <v>278</v>
      </c>
      <c r="AU158" s="171" t="s">
        <v>87</v>
      </c>
      <c r="AV158" s="14" t="s">
        <v>85</v>
      </c>
      <c r="AW158" s="14" t="s">
        <v>38</v>
      </c>
      <c r="AX158" s="14" t="s">
        <v>77</v>
      </c>
      <c r="AY158" s="171" t="s">
        <v>137</v>
      </c>
    </row>
    <row r="159" spans="2:65" s="12" customFormat="1" ht="11.25">
      <c r="B159" s="154"/>
      <c r="D159" s="140" t="s">
        <v>278</v>
      </c>
      <c r="E159" s="155" t="s">
        <v>21</v>
      </c>
      <c r="F159" s="156" t="s">
        <v>2122</v>
      </c>
      <c r="H159" s="157">
        <v>68</v>
      </c>
      <c r="I159" s="158"/>
      <c r="L159" s="154"/>
      <c r="M159" s="159"/>
      <c r="T159" s="160"/>
      <c r="AT159" s="155" t="s">
        <v>278</v>
      </c>
      <c r="AU159" s="155" t="s">
        <v>87</v>
      </c>
      <c r="AV159" s="12" t="s">
        <v>87</v>
      </c>
      <c r="AW159" s="12" t="s">
        <v>38</v>
      </c>
      <c r="AX159" s="12" t="s">
        <v>77</v>
      </c>
      <c r="AY159" s="155" t="s">
        <v>137</v>
      </c>
    </row>
    <row r="160" spans="2:65" s="12" customFormat="1" ht="11.25">
      <c r="B160" s="154"/>
      <c r="D160" s="140" t="s">
        <v>278</v>
      </c>
      <c r="E160" s="155" t="s">
        <v>21</v>
      </c>
      <c r="F160" s="156" t="s">
        <v>2123</v>
      </c>
      <c r="H160" s="157">
        <v>68</v>
      </c>
      <c r="I160" s="158"/>
      <c r="L160" s="154"/>
      <c r="M160" s="159"/>
      <c r="T160" s="160"/>
      <c r="AT160" s="155" t="s">
        <v>278</v>
      </c>
      <c r="AU160" s="155" t="s">
        <v>87</v>
      </c>
      <c r="AV160" s="12" t="s">
        <v>87</v>
      </c>
      <c r="AW160" s="12" t="s">
        <v>38</v>
      </c>
      <c r="AX160" s="12" t="s">
        <v>77</v>
      </c>
      <c r="AY160" s="155" t="s">
        <v>137</v>
      </c>
    </row>
    <row r="161" spans="2:65" s="13" customFormat="1" ht="11.25">
      <c r="B161" s="161"/>
      <c r="D161" s="140" t="s">
        <v>278</v>
      </c>
      <c r="E161" s="162" t="s">
        <v>21</v>
      </c>
      <c r="F161" s="163" t="s">
        <v>280</v>
      </c>
      <c r="H161" s="164">
        <v>136</v>
      </c>
      <c r="I161" s="165"/>
      <c r="L161" s="161"/>
      <c r="M161" s="166"/>
      <c r="T161" s="167"/>
      <c r="AT161" s="162" t="s">
        <v>278</v>
      </c>
      <c r="AU161" s="162" t="s">
        <v>87</v>
      </c>
      <c r="AV161" s="13" t="s">
        <v>143</v>
      </c>
      <c r="AW161" s="13" t="s">
        <v>38</v>
      </c>
      <c r="AX161" s="13" t="s">
        <v>85</v>
      </c>
      <c r="AY161" s="162" t="s">
        <v>137</v>
      </c>
    </row>
    <row r="162" spans="2:65" s="1" customFormat="1" ht="16.5" customHeight="1">
      <c r="B162" s="33"/>
      <c r="C162" s="145" t="s">
        <v>160</v>
      </c>
      <c r="D162" s="145" t="s">
        <v>153</v>
      </c>
      <c r="E162" s="146" t="s">
        <v>2124</v>
      </c>
      <c r="F162" s="147" t="s">
        <v>2125</v>
      </c>
      <c r="G162" s="148" t="s">
        <v>492</v>
      </c>
      <c r="H162" s="149">
        <v>64</v>
      </c>
      <c r="I162" s="150"/>
      <c r="J162" s="151">
        <f>ROUND(I162*H162,2)</f>
        <v>0</v>
      </c>
      <c r="K162" s="147" t="s">
        <v>809</v>
      </c>
      <c r="L162" s="33"/>
      <c r="M162" s="152" t="s">
        <v>21</v>
      </c>
      <c r="N162" s="153" t="s">
        <v>48</v>
      </c>
      <c r="P162" s="136">
        <f>O162*H162</f>
        <v>0</v>
      </c>
      <c r="Q162" s="136">
        <v>2.0000000000000001E-4</v>
      </c>
      <c r="R162" s="136">
        <f>Q162*H162</f>
        <v>1.2800000000000001E-2</v>
      </c>
      <c r="S162" s="136">
        <v>0</v>
      </c>
      <c r="T162" s="137">
        <f>S162*H162</f>
        <v>0</v>
      </c>
      <c r="AR162" s="138" t="s">
        <v>143</v>
      </c>
      <c r="AT162" s="138" t="s">
        <v>153</v>
      </c>
      <c r="AU162" s="138" t="s">
        <v>87</v>
      </c>
      <c r="AY162" s="18" t="s">
        <v>137</v>
      </c>
      <c r="BE162" s="139">
        <f>IF(N162="základní",J162,0)</f>
        <v>0</v>
      </c>
      <c r="BF162" s="139">
        <f>IF(N162="snížená",J162,0)</f>
        <v>0</v>
      </c>
      <c r="BG162" s="139">
        <f>IF(N162="zákl. přenesená",J162,0)</f>
        <v>0</v>
      </c>
      <c r="BH162" s="139">
        <f>IF(N162="sníž. přenesená",J162,0)</f>
        <v>0</v>
      </c>
      <c r="BI162" s="139">
        <f>IF(N162="nulová",J162,0)</f>
        <v>0</v>
      </c>
      <c r="BJ162" s="18" t="s">
        <v>85</v>
      </c>
      <c r="BK162" s="139">
        <f>ROUND(I162*H162,2)</f>
        <v>0</v>
      </c>
      <c r="BL162" s="18" t="s">
        <v>143</v>
      </c>
      <c r="BM162" s="138" t="s">
        <v>2126</v>
      </c>
    </row>
    <row r="163" spans="2:65" s="1" customFormat="1" ht="11.25">
      <c r="B163" s="33"/>
      <c r="D163" s="140" t="s">
        <v>144</v>
      </c>
      <c r="F163" s="141" t="s">
        <v>2127</v>
      </c>
      <c r="I163" s="142"/>
      <c r="L163" s="33"/>
      <c r="M163" s="143"/>
      <c r="T163" s="54"/>
      <c r="AT163" s="18" t="s">
        <v>144</v>
      </c>
      <c r="AU163" s="18" t="s">
        <v>87</v>
      </c>
    </row>
    <row r="164" spans="2:65" s="1" customFormat="1" ht="11.25">
      <c r="B164" s="33"/>
      <c r="D164" s="183" t="s">
        <v>812</v>
      </c>
      <c r="F164" s="184" t="s">
        <v>2128</v>
      </c>
      <c r="I164" s="142"/>
      <c r="L164" s="33"/>
      <c r="M164" s="143"/>
      <c r="T164" s="54"/>
      <c r="AT164" s="18" t="s">
        <v>812</v>
      </c>
      <c r="AU164" s="18" t="s">
        <v>87</v>
      </c>
    </row>
    <row r="165" spans="2:65" s="12" customFormat="1" ht="11.25">
      <c r="B165" s="154"/>
      <c r="D165" s="140" t="s">
        <v>278</v>
      </c>
      <c r="E165" s="155" t="s">
        <v>21</v>
      </c>
      <c r="F165" s="156" t="s">
        <v>2129</v>
      </c>
      <c r="H165" s="157">
        <v>32</v>
      </c>
      <c r="I165" s="158"/>
      <c r="L165" s="154"/>
      <c r="M165" s="159"/>
      <c r="T165" s="160"/>
      <c r="AT165" s="155" t="s">
        <v>278</v>
      </c>
      <c r="AU165" s="155" t="s">
        <v>87</v>
      </c>
      <c r="AV165" s="12" t="s">
        <v>87</v>
      </c>
      <c r="AW165" s="12" t="s">
        <v>38</v>
      </c>
      <c r="AX165" s="12" t="s">
        <v>77</v>
      </c>
      <c r="AY165" s="155" t="s">
        <v>137</v>
      </c>
    </row>
    <row r="166" spans="2:65" s="12" customFormat="1" ht="11.25">
      <c r="B166" s="154"/>
      <c r="D166" s="140" t="s">
        <v>278</v>
      </c>
      <c r="E166" s="155" t="s">
        <v>21</v>
      </c>
      <c r="F166" s="156" t="s">
        <v>2130</v>
      </c>
      <c r="H166" s="157">
        <v>32</v>
      </c>
      <c r="I166" s="158"/>
      <c r="L166" s="154"/>
      <c r="M166" s="159"/>
      <c r="T166" s="160"/>
      <c r="AT166" s="155" t="s">
        <v>278</v>
      </c>
      <c r="AU166" s="155" t="s">
        <v>87</v>
      </c>
      <c r="AV166" s="12" t="s">
        <v>87</v>
      </c>
      <c r="AW166" s="12" t="s">
        <v>38</v>
      </c>
      <c r="AX166" s="12" t="s">
        <v>77</v>
      </c>
      <c r="AY166" s="155" t="s">
        <v>137</v>
      </c>
    </row>
    <row r="167" spans="2:65" s="13" customFormat="1" ht="11.25">
      <c r="B167" s="161"/>
      <c r="D167" s="140" t="s">
        <v>278</v>
      </c>
      <c r="E167" s="162" t="s">
        <v>21</v>
      </c>
      <c r="F167" s="163" t="s">
        <v>280</v>
      </c>
      <c r="H167" s="164">
        <v>64</v>
      </c>
      <c r="I167" s="165"/>
      <c r="L167" s="161"/>
      <c r="M167" s="166"/>
      <c r="T167" s="167"/>
      <c r="AT167" s="162" t="s">
        <v>278</v>
      </c>
      <c r="AU167" s="162" t="s">
        <v>87</v>
      </c>
      <c r="AV167" s="13" t="s">
        <v>143</v>
      </c>
      <c r="AW167" s="13" t="s">
        <v>38</v>
      </c>
      <c r="AX167" s="13" t="s">
        <v>85</v>
      </c>
      <c r="AY167" s="162" t="s">
        <v>137</v>
      </c>
    </row>
    <row r="168" spans="2:65" s="1" customFormat="1" ht="16.5" customHeight="1">
      <c r="B168" s="33"/>
      <c r="C168" s="145" t="s">
        <v>179</v>
      </c>
      <c r="D168" s="145" t="s">
        <v>153</v>
      </c>
      <c r="E168" s="146" t="s">
        <v>2131</v>
      </c>
      <c r="F168" s="147" t="s">
        <v>2132</v>
      </c>
      <c r="G168" s="148" t="s">
        <v>492</v>
      </c>
      <c r="H168" s="149">
        <v>36</v>
      </c>
      <c r="I168" s="150"/>
      <c r="J168" s="151">
        <f>ROUND(I168*H168,2)</f>
        <v>0</v>
      </c>
      <c r="K168" s="147" t="s">
        <v>809</v>
      </c>
      <c r="L168" s="33"/>
      <c r="M168" s="152" t="s">
        <v>21</v>
      </c>
      <c r="N168" s="153" t="s">
        <v>48</v>
      </c>
      <c r="P168" s="136">
        <f>O168*H168</f>
        <v>0</v>
      </c>
      <c r="Q168" s="136">
        <v>2.0000000000000001E-4</v>
      </c>
      <c r="R168" s="136">
        <f>Q168*H168</f>
        <v>7.2000000000000007E-3</v>
      </c>
      <c r="S168" s="136">
        <v>0</v>
      </c>
      <c r="T168" s="137">
        <f>S168*H168</f>
        <v>0</v>
      </c>
      <c r="AR168" s="138" t="s">
        <v>143</v>
      </c>
      <c r="AT168" s="138" t="s">
        <v>153</v>
      </c>
      <c r="AU168" s="138" t="s">
        <v>87</v>
      </c>
      <c r="AY168" s="18" t="s">
        <v>137</v>
      </c>
      <c r="BE168" s="139">
        <f>IF(N168="základní",J168,0)</f>
        <v>0</v>
      </c>
      <c r="BF168" s="139">
        <f>IF(N168="snížená",J168,0)</f>
        <v>0</v>
      </c>
      <c r="BG168" s="139">
        <f>IF(N168="zákl. přenesená",J168,0)</f>
        <v>0</v>
      </c>
      <c r="BH168" s="139">
        <f>IF(N168="sníž. přenesená",J168,0)</f>
        <v>0</v>
      </c>
      <c r="BI168" s="139">
        <f>IF(N168="nulová",J168,0)</f>
        <v>0</v>
      </c>
      <c r="BJ168" s="18" t="s">
        <v>85</v>
      </c>
      <c r="BK168" s="139">
        <f>ROUND(I168*H168,2)</f>
        <v>0</v>
      </c>
      <c r="BL168" s="18" t="s">
        <v>143</v>
      </c>
      <c r="BM168" s="138" t="s">
        <v>2133</v>
      </c>
    </row>
    <row r="169" spans="2:65" s="1" customFormat="1" ht="11.25">
      <c r="B169" s="33"/>
      <c r="D169" s="140" t="s">
        <v>144</v>
      </c>
      <c r="F169" s="141" t="s">
        <v>2134</v>
      </c>
      <c r="I169" s="142"/>
      <c r="L169" s="33"/>
      <c r="M169" s="143"/>
      <c r="T169" s="54"/>
      <c r="AT169" s="18" t="s">
        <v>144</v>
      </c>
      <c r="AU169" s="18" t="s">
        <v>87</v>
      </c>
    </row>
    <row r="170" spans="2:65" s="1" customFormat="1" ht="11.25">
      <c r="B170" s="33"/>
      <c r="D170" s="183" t="s">
        <v>812</v>
      </c>
      <c r="F170" s="184" t="s">
        <v>2135</v>
      </c>
      <c r="I170" s="142"/>
      <c r="L170" s="33"/>
      <c r="M170" s="143"/>
      <c r="T170" s="54"/>
      <c r="AT170" s="18" t="s">
        <v>812</v>
      </c>
      <c r="AU170" s="18" t="s">
        <v>87</v>
      </c>
    </row>
    <row r="171" spans="2:65" s="1" customFormat="1" ht="19.5">
      <c r="B171" s="33"/>
      <c r="D171" s="140" t="s">
        <v>145</v>
      </c>
      <c r="F171" s="144" t="s">
        <v>2136</v>
      </c>
      <c r="I171" s="142"/>
      <c r="L171" s="33"/>
      <c r="M171" s="143"/>
      <c r="T171" s="54"/>
      <c r="AT171" s="18" t="s">
        <v>145</v>
      </c>
      <c r="AU171" s="18" t="s">
        <v>87</v>
      </c>
    </row>
    <row r="172" spans="2:65" s="12" customFormat="1" ht="11.25">
      <c r="B172" s="154"/>
      <c r="D172" s="140" t="s">
        <v>278</v>
      </c>
      <c r="E172" s="155" t="s">
        <v>21</v>
      </c>
      <c r="F172" s="156" t="s">
        <v>2137</v>
      </c>
      <c r="H172" s="157">
        <v>12</v>
      </c>
      <c r="I172" s="158"/>
      <c r="L172" s="154"/>
      <c r="M172" s="159"/>
      <c r="T172" s="160"/>
      <c r="AT172" s="155" t="s">
        <v>278</v>
      </c>
      <c r="AU172" s="155" t="s">
        <v>87</v>
      </c>
      <c r="AV172" s="12" t="s">
        <v>87</v>
      </c>
      <c r="AW172" s="12" t="s">
        <v>38</v>
      </c>
      <c r="AX172" s="12" t="s">
        <v>77</v>
      </c>
      <c r="AY172" s="155" t="s">
        <v>137</v>
      </c>
    </row>
    <row r="173" spans="2:65" s="12" customFormat="1" ht="11.25">
      <c r="B173" s="154"/>
      <c r="D173" s="140" t="s">
        <v>278</v>
      </c>
      <c r="E173" s="155" t="s">
        <v>21</v>
      </c>
      <c r="F173" s="156" t="s">
        <v>2138</v>
      </c>
      <c r="H173" s="157">
        <v>24</v>
      </c>
      <c r="I173" s="158"/>
      <c r="L173" s="154"/>
      <c r="M173" s="159"/>
      <c r="T173" s="160"/>
      <c r="AT173" s="155" t="s">
        <v>278</v>
      </c>
      <c r="AU173" s="155" t="s">
        <v>87</v>
      </c>
      <c r="AV173" s="12" t="s">
        <v>87</v>
      </c>
      <c r="AW173" s="12" t="s">
        <v>38</v>
      </c>
      <c r="AX173" s="12" t="s">
        <v>77</v>
      </c>
      <c r="AY173" s="155" t="s">
        <v>137</v>
      </c>
    </row>
    <row r="174" spans="2:65" s="13" customFormat="1" ht="11.25">
      <c r="B174" s="161"/>
      <c r="D174" s="140" t="s">
        <v>278</v>
      </c>
      <c r="E174" s="162" t="s">
        <v>21</v>
      </c>
      <c r="F174" s="163" t="s">
        <v>280</v>
      </c>
      <c r="H174" s="164">
        <v>36</v>
      </c>
      <c r="I174" s="165"/>
      <c r="L174" s="161"/>
      <c r="M174" s="166"/>
      <c r="T174" s="167"/>
      <c r="AT174" s="162" t="s">
        <v>278</v>
      </c>
      <c r="AU174" s="162" t="s">
        <v>87</v>
      </c>
      <c r="AV174" s="13" t="s">
        <v>143</v>
      </c>
      <c r="AW174" s="13" t="s">
        <v>38</v>
      </c>
      <c r="AX174" s="13" t="s">
        <v>85</v>
      </c>
      <c r="AY174" s="162" t="s">
        <v>137</v>
      </c>
    </row>
    <row r="175" spans="2:65" s="1" customFormat="1" ht="16.5" customHeight="1">
      <c r="B175" s="33"/>
      <c r="C175" s="145" t="s">
        <v>8</v>
      </c>
      <c r="D175" s="145" t="s">
        <v>153</v>
      </c>
      <c r="E175" s="146" t="s">
        <v>2139</v>
      </c>
      <c r="F175" s="147" t="s">
        <v>2140</v>
      </c>
      <c r="G175" s="148" t="s">
        <v>228</v>
      </c>
      <c r="H175" s="149">
        <v>136</v>
      </c>
      <c r="I175" s="150"/>
      <c r="J175" s="151">
        <f>ROUND(I175*H175,2)</f>
        <v>0</v>
      </c>
      <c r="K175" s="147" t="s">
        <v>809</v>
      </c>
      <c r="L175" s="33"/>
      <c r="M175" s="152" t="s">
        <v>21</v>
      </c>
      <c r="N175" s="153" t="s">
        <v>48</v>
      </c>
      <c r="P175" s="136">
        <f>O175*H175</f>
        <v>0</v>
      </c>
      <c r="Q175" s="136">
        <v>1.01E-3</v>
      </c>
      <c r="R175" s="136">
        <f>Q175*H175</f>
        <v>0.13736000000000001</v>
      </c>
      <c r="S175" s="136">
        <v>0</v>
      </c>
      <c r="T175" s="137">
        <f>S175*H175</f>
        <v>0</v>
      </c>
      <c r="AR175" s="138" t="s">
        <v>143</v>
      </c>
      <c r="AT175" s="138" t="s">
        <v>153</v>
      </c>
      <c r="AU175" s="138" t="s">
        <v>87</v>
      </c>
      <c r="AY175" s="18" t="s">
        <v>137</v>
      </c>
      <c r="BE175" s="139">
        <f>IF(N175="základní",J175,0)</f>
        <v>0</v>
      </c>
      <c r="BF175" s="139">
        <f>IF(N175="snížená",J175,0)</f>
        <v>0</v>
      </c>
      <c r="BG175" s="139">
        <f>IF(N175="zákl. přenesená",J175,0)</f>
        <v>0</v>
      </c>
      <c r="BH175" s="139">
        <f>IF(N175="sníž. přenesená",J175,0)</f>
        <v>0</v>
      </c>
      <c r="BI175" s="139">
        <f>IF(N175="nulová",J175,0)</f>
        <v>0</v>
      </c>
      <c r="BJ175" s="18" t="s">
        <v>85</v>
      </c>
      <c r="BK175" s="139">
        <f>ROUND(I175*H175,2)</f>
        <v>0</v>
      </c>
      <c r="BL175" s="18" t="s">
        <v>143</v>
      </c>
      <c r="BM175" s="138" t="s">
        <v>2141</v>
      </c>
    </row>
    <row r="176" spans="2:65" s="1" customFormat="1" ht="11.25">
      <c r="B176" s="33"/>
      <c r="D176" s="140" t="s">
        <v>144</v>
      </c>
      <c r="F176" s="141" t="s">
        <v>2142</v>
      </c>
      <c r="I176" s="142"/>
      <c r="L176" s="33"/>
      <c r="M176" s="143"/>
      <c r="T176" s="54"/>
      <c r="AT176" s="18" t="s">
        <v>144</v>
      </c>
      <c r="AU176" s="18" t="s">
        <v>87</v>
      </c>
    </row>
    <row r="177" spans="2:65" s="1" customFormat="1" ht="11.25">
      <c r="B177" s="33"/>
      <c r="D177" s="183" t="s">
        <v>812</v>
      </c>
      <c r="F177" s="184" t="s">
        <v>2143</v>
      </c>
      <c r="I177" s="142"/>
      <c r="L177" s="33"/>
      <c r="M177" s="143"/>
      <c r="T177" s="54"/>
      <c r="AT177" s="18" t="s">
        <v>812</v>
      </c>
      <c r="AU177" s="18" t="s">
        <v>87</v>
      </c>
    </row>
    <row r="178" spans="2:65" s="14" customFormat="1" ht="11.25">
      <c r="B178" s="170"/>
      <c r="D178" s="140" t="s">
        <v>278</v>
      </c>
      <c r="E178" s="171" t="s">
        <v>21</v>
      </c>
      <c r="F178" s="172" t="s">
        <v>1371</v>
      </c>
      <c r="H178" s="171" t="s">
        <v>21</v>
      </c>
      <c r="I178" s="173"/>
      <c r="L178" s="170"/>
      <c r="M178" s="174"/>
      <c r="T178" s="175"/>
      <c r="AT178" s="171" t="s">
        <v>278</v>
      </c>
      <c r="AU178" s="171" t="s">
        <v>87</v>
      </c>
      <c r="AV178" s="14" t="s">
        <v>85</v>
      </c>
      <c r="AW178" s="14" t="s">
        <v>38</v>
      </c>
      <c r="AX178" s="14" t="s">
        <v>77</v>
      </c>
      <c r="AY178" s="171" t="s">
        <v>137</v>
      </c>
    </row>
    <row r="179" spans="2:65" s="12" customFormat="1" ht="11.25">
      <c r="B179" s="154"/>
      <c r="D179" s="140" t="s">
        <v>278</v>
      </c>
      <c r="E179" s="155" t="s">
        <v>21</v>
      </c>
      <c r="F179" s="156" t="s">
        <v>2122</v>
      </c>
      <c r="H179" s="157">
        <v>68</v>
      </c>
      <c r="I179" s="158"/>
      <c r="L179" s="154"/>
      <c r="M179" s="159"/>
      <c r="T179" s="160"/>
      <c r="AT179" s="155" t="s">
        <v>278</v>
      </c>
      <c r="AU179" s="155" t="s">
        <v>87</v>
      </c>
      <c r="AV179" s="12" t="s">
        <v>87</v>
      </c>
      <c r="AW179" s="12" t="s">
        <v>38</v>
      </c>
      <c r="AX179" s="12" t="s">
        <v>77</v>
      </c>
      <c r="AY179" s="155" t="s">
        <v>137</v>
      </c>
    </row>
    <row r="180" spans="2:65" s="12" customFormat="1" ht="11.25">
      <c r="B180" s="154"/>
      <c r="D180" s="140" t="s">
        <v>278</v>
      </c>
      <c r="E180" s="155" t="s">
        <v>21</v>
      </c>
      <c r="F180" s="156" t="s">
        <v>2123</v>
      </c>
      <c r="H180" s="157">
        <v>68</v>
      </c>
      <c r="I180" s="158"/>
      <c r="L180" s="154"/>
      <c r="M180" s="159"/>
      <c r="T180" s="160"/>
      <c r="AT180" s="155" t="s">
        <v>278</v>
      </c>
      <c r="AU180" s="155" t="s">
        <v>87</v>
      </c>
      <c r="AV180" s="12" t="s">
        <v>87</v>
      </c>
      <c r="AW180" s="12" t="s">
        <v>38</v>
      </c>
      <c r="AX180" s="12" t="s">
        <v>77</v>
      </c>
      <c r="AY180" s="155" t="s">
        <v>137</v>
      </c>
    </row>
    <row r="181" spans="2:65" s="13" customFormat="1" ht="11.25">
      <c r="B181" s="161"/>
      <c r="D181" s="140" t="s">
        <v>278</v>
      </c>
      <c r="E181" s="162" t="s">
        <v>21</v>
      </c>
      <c r="F181" s="163" t="s">
        <v>280</v>
      </c>
      <c r="H181" s="164">
        <v>136</v>
      </c>
      <c r="I181" s="165"/>
      <c r="L181" s="161"/>
      <c r="M181" s="166"/>
      <c r="T181" s="167"/>
      <c r="AT181" s="162" t="s">
        <v>278</v>
      </c>
      <c r="AU181" s="162" t="s">
        <v>87</v>
      </c>
      <c r="AV181" s="13" t="s">
        <v>143</v>
      </c>
      <c r="AW181" s="13" t="s">
        <v>38</v>
      </c>
      <c r="AX181" s="13" t="s">
        <v>85</v>
      </c>
      <c r="AY181" s="162" t="s">
        <v>137</v>
      </c>
    </row>
    <row r="182" spans="2:65" s="1" customFormat="1" ht="16.5" customHeight="1">
      <c r="B182" s="33"/>
      <c r="C182" s="145" t="s">
        <v>186</v>
      </c>
      <c r="D182" s="145" t="s">
        <v>153</v>
      </c>
      <c r="E182" s="146" t="s">
        <v>2144</v>
      </c>
      <c r="F182" s="147" t="s">
        <v>2145</v>
      </c>
      <c r="G182" s="148" t="s">
        <v>196</v>
      </c>
      <c r="H182" s="149">
        <v>612</v>
      </c>
      <c r="I182" s="150"/>
      <c r="J182" s="151">
        <f>ROUND(I182*H182,2)</f>
        <v>0</v>
      </c>
      <c r="K182" s="147" t="s">
        <v>809</v>
      </c>
      <c r="L182" s="33"/>
      <c r="M182" s="152" t="s">
        <v>21</v>
      </c>
      <c r="N182" s="153" t="s">
        <v>48</v>
      </c>
      <c r="P182" s="136">
        <f>O182*H182</f>
        <v>0</v>
      </c>
      <c r="Q182" s="136">
        <v>1.4999999999999999E-4</v>
      </c>
      <c r="R182" s="136">
        <f>Q182*H182</f>
        <v>9.1799999999999993E-2</v>
      </c>
      <c r="S182" s="136">
        <v>0</v>
      </c>
      <c r="T182" s="137">
        <f>S182*H182</f>
        <v>0</v>
      </c>
      <c r="AR182" s="138" t="s">
        <v>143</v>
      </c>
      <c r="AT182" s="138" t="s">
        <v>153</v>
      </c>
      <c r="AU182" s="138" t="s">
        <v>87</v>
      </c>
      <c r="AY182" s="18" t="s">
        <v>137</v>
      </c>
      <c r="BE182" s="139">
        <f>IF(N182="základní",J182,0)</f>
        <v>0</v>
      </c>
      <c r="BF182" s="139">
        <f>IF(N182="snížená",J182,0)</f>
        <v>0</v>
      </c>
      <c r="BG182" s="139">
        <f>IF(N182="zákl. přenesená",J182,0)</f>
        <v>0</v>
      </c>
      <c r="BH182" s="139">
        <f>IF(N182="sníž. přenesená",J182,0)</f>
        <v>0</v>
      </c>
      <c r="BI182" s="139">
        <f>IF(N182="nulová",J182,0)</f>
        <v>0</v>
      </c>
      <c r="BJ182" s="18" t="s">
        <v>85</v>
      </c>
      <c r="BK182" s="139">
        <f>ROUND(I182*H182,2)</f>
        <v>0</v>
      </c>
      <c r="BL182" s="18" t="s">
        <v>143</v>
      </c>
      <c r="BM182" s="138" t="s">
        <v>2146</v>
      </c>
    </row>
    <row r="183" spans="2:65" s="1" customFormat="1" ht="11.25">
      <c r="B183" s="33"/>
      <c r="D183" s="140" t="s">
        <v>144</v>
      </c>
      <c r="F183" s="141" t="s">
        <v>2147</v>
      </c>
      <c r="I183" s="142"/>
      <c r="L183" s="33"/>
      <c r="M183" s="143"/>
      <c r="T183" s="54"/>
      <c r="AT183" s="18" t="s">
        <v>144</v>
      </c>
      <c r="AU183" s="18" t="s">
        <v>87</v>
      </c>
    </row>
    <row r="184" spans="2:65" s="1" customFormat="1" ht="11.25">
      <c r="B184" s="33"/>
      <c r="D184" s="183" t="s">
        <v>812</v>
      </c>
      <c r="F184" s="184" t="s">
        <v>2148</v>
      </c>
      <c r="I184" s="142"/>
      <c r="L184" s="33"/>
      <c r="M184" s="143"/>
      <c r="T184" s="54"/>
      <c r="AT184" s="18" t="s">
        <v>812</v>
      </c>
      <c r="AU184" s="18" t="s">
        <v>87</v>
      </c>
    </row>
    <row r="185" spans="2:65" s="14" customFormat="1" ht="11.25">
      <c r="B185" s="170"/>
      <c r="D185" s="140" t="s">
        <v>278</v>
      </c>
      <c r="E185" s="171" t="s">
        <v>21</v>
      </c>
      <c r="F185" s="172" t="s">
        <v>2149</v>
      </c>
      <c r="H185" s="171" t="s">
        <v>21</v>
      </c>
      <c r="I185" s="173"/>
      <c r="L185" s="170"/>
      <c r="M185" s="174"/>
      <c r="T185" s="175"/>
      <c r="AT185" s="171" t="s">
        <v>278</v>
      </c>
      <c r="AU185" s="171" t="s">
        <v>87</v>
      </c>
      <c r="AV185" s="14" t="s">
        <v>85</v>
      </c>
      <c r="AW185" s="14" t="s">
        <v>38</v>
      </c>
      <c r="AX185" s="14" t="s">
        <v>77</v>
      </c>
      <c r="AY185" s="171" t="s">
        <v>137</v>
      </c>
    </row>
    <row r="186" spans="2:65" s="12" customFormat="1" ht="11.25">
      <c r="B186" s="154"/>
      <c r="D186" s="140" t="s">
        <v>278</v>
      </c>
      <c r="E186" s="155" t="s">
        <v>21</v>
      </c>
      <c r="F186" s="156" t="s">
        <v>2150</v>
      </c>
      <c r="H186" s="157">
        <v>612</v>
      </c>
      <c r="I186" s="158"/>
      <c r="L186" s="154"/>
      <c r="M186" s="159"/>
      <c r="T186" s="160"/>
      <c r="AT186" s="155" t="s">
        <v>278</v>
      </c>
      <c r="AU186" s="155" t="s">
        <v>87</v>
      </c>
      <c r="AV186" s="12" t="s">
        <v>87</v>
      </c>
      <c r="AW186" s="12" t="s">
        <v>38</v>
      </c>
      <c r="AX186" s="12" t="s">
        <v>77</v>
      </c>
      <c r="AY186" s="155" t="s">
        <v>137</v>
      </c>
    </row>
    <row r="187" spans="2:65" s="13" customFormat="1" ht="11.25">
      <c r="B187" s="161"/>
      <c r="D187" s="140" t="s">
        <v>278</v>
      </c>
      <c r="E187" s="162" t="s">
        <v>2027</v>
      </c>
      <c r="F187" s="163" t="s">
        <v>280</v>
      </c>
      <c r="H187" s="164">
        <v>612</v>
      </c>
      <c r="I187" s="165"/>
      <c r="L187" s="161"/>
      <c r="M187" s="166"/>
      <c r="T187" s="167"/>
      <c r="AT187" s="162" t="s">
        <v>278</v>
      </c>
      <c r="AU187" s="162" t="s">
        <v>87</v>
      </c>
      <c r="AV187" s="13" t="s">
        <v>143</v>
      </c>
      <c r="AW187" s="13" t="s">
        <v>38</v>
      </c>
      <c r="AX187" s="13" t="s">
        <v>85</v>
      </c>
      <c r="AY187" s="162" t="s">
        <v>137</v>
      </c>
    </row>
    <row r="188" spans="2:65" s="1" customFormat="1" ht="16.5" customHeight="1">
      <c r="B188" s="33"/>
      <c r="C188" s="126" t="s">
        <v>168</v>
      </c>
      <c r="D188" s="126" t="s">
        <v>138</v>
      </c>
      <c r="E188" s="127" t="s">
        <v>2151</v>
      </c>
      <c r="F188" s="128" t="s">
        <v>2152</v>
      </c>
      <c r="G188" s="129" t="s">
        <v>763</v>
      </c>
      <c r="H188" s="130">
        <v>75.581999999999994</v>
      </c>
      <c r="I188" s="131"/>
      <c r="J188" s="132">
        <f>ROUND(I188*H188,2)</f>
        <v>0</v>
      </c>
      <c r="K188" s="128" t="s">
        <v>21</v>
      </c>
      <c r="L188" s="133"/>
      <c r="M188" s="134" t="s">
        <v>21</v>
      </c>
      <c r="N188" s="135" t="s">
        <v>48</v>
      </c>
      <c r="P188" s="136">
        <f>O188*H188</f>
        <v>0</v>
      </c>
      <c r="Q188" s="136">
        <v>1</v>
      </c>
      <c r="R188" s="136">
        <f>Q188*H188</f>
        <v>75.581999999999994</v>
      </c>
      <c r="S188" s="136">
        <v>0</v>
      </c>
      <c r="T188" s="137">
        <f>S188*H188</f>
        <v>0</v>
      </c>
      <c r="AR188" s="138" t="s">
        <v>142</v>
      </c>
      <c r="AT188" s="138" t="s">
        <v>138</v>
      </c>
      <c r="AU188" s="138" t="s">
        <v>87</v>
      </c>
      <c r="AY188" s="18" t="s">
        <v>137</v>
      </c>
      <c r="BE188" s="139">
        <f>IF(N188="základní",J188,0)</f>
        <v>0</v>
      </c>
      <c r="BF188" s="139">
        <f>IF(N188="snížená",J188,0)</f>
        <v>0</v>
      </c>
      <c r="BG188" s="139">
        <f>IF(N188="zákl. přenesená",J188,0)</f>
        <v>0</v>
      </c>
      <c r="BH188" s="139">
        <f>IF(N188="sníž. přenesená",J188,0)</f>
        <v>0</v>
      </c>
      <c r="BI188" s="139">
        <f>IF(N188="nulová",J188,0)</f>
        <v>0</v>
      </c>
      <c r="BJ188" s="18" t="s">
        <v>85</v>
      </c>
      <c r="BK188" s="139">
        <f>ROUND(I188*H188,2)</f>
        <v>0</v>
      </c>
      <c r="BL188" s="18" t="s">
        <v>143</v>
      </c>
      <c r="BM188" s="138" t="s">
        <v>2153</v>
      </c>
    </row>
    <row r="189" spans="2:65" s="1" customFormat="1" ht="11.25">
      <c r="B189" s="33"/>
      <c r="D189" s="140" t="s">
        <v>144</v>
      </c>
      <c r="F189" s="141" t="s">
        <v>2152</v>
      </c>
      <c r="I189" s="142"/>
      <c r="L189" s="33"/>
      <c r="M189" s="143"/>
      <c r="T189" s="54"/>
      <c r="AT189" s="18" t="s">
        <v>144</v>
      </c>
      <c r="AU189" s="18" t="s">
        <v>87</v>
      </c>
    </row>
    <row r="190" spans="2:65" s="12" customFormat="1" ht="11.25">
      <c r="B190" s="154"/>
      <c r="D190" s="140" t="s">
        <v>278</v>
      </c>
      <c r="E190" s="155" t="s">
        <v>21</v>
      </c>
      <c r="F190" s="156" t="s">
        <v>2154</v>
      </c>
      <c r="H190" s="157">
        <v>75.581999999999994</v>
      </c>
      <c r="I190" s="158"/>
      <c r="L190" s="154"/>
      <c r="M190" s="159"/>
      <c r="T190" s="160"/>
      <c r="AT190" s="155" t="s">
        <v>278</v>
      </c>
      <c r="AU190" s="155" t="s">
        <v>87</v>
      </c>
      <c r="AV190" s="12" t="s">
        <v>87</v>
      </c>
      <c r="AW190" s="12" t="s">
        <v>38</v>
      </c>
      <c r="AX190" s="12" t="s">
        <v>85</v>
      </c>
      <c r="AY190" s="155" t="s">
        <v>137</v>
      </c>
    </row>
    <row r="191" spans="2:65" s="1" customFormat="1" ht="16.5" customHeight="1">
      <c r="B191" s="33"/>
      <c r="C191" s="145" t="s">
        <v>193</v>
      </c>
      <c r="D191" s="145" t="s">
        <v>153</v>
      </c>
      <c r="E191" s="146" t="s">
        <v>2155</v>
      </c>
      <c r="F191" s="147" t="s">
        <v>2156</v>
      </c>
      <c r="G191" s="148" t="s">
        <v>196</v>
      </c>
      <c r="H191" s="149">
        <v>458.31</v>
      </c>
      <c r="I191" s="150"/>
      <c r="J191" s="151">
        <f>ROUND(I191*H191,2)</f>
        <v>0</v>
      </c>
      <c r="K191" s="147" t="s">
        <v>809</v>
      </c>
      <c r="L191" s="33"/>
      <c r="M191" s="152" t="s">
        <v>21</v>
      </c>
      <c r="N191" s="153" t="s">
        <v>48</v>
      </c>
      <c r="P191" s="136">
        <f>O191*H191</f>
        <v>0</v>
      </c>
      <c r="Q191" s="136">
        <v>0</v>
      </c>
      <c r="R191" s="136">
        <f>Q191*H191</f>
        <v>0</v>
      </c>
      <c r="S191" s="136">
        <v>0</v>
      </c>
      <c r="T191" s="137">
        <f>S191*H191</f>
        <v>0</v>
      </c>
      <c r="AR191" s="138" t="s">
        <v>143</v>
      </c>
      <c r="AT191" s="138" t="s">
        <v>153</v>
      </c>
      <c r="AU191" s="138" t="s">
        <v>87</v>
      </c>
      <c r="AY191" s="18" t="s">
        <v>137</v>
      </c>
      <c r="BE191" s="139">
        <f>IF(N191="základní",J191,0)</f>
        <v>0</v>
      </c>
      <c r="BF191" s="139">
        <f>IF(N191="snížená",J191,0)</f>
        <v>0</v>
      </c>
      <c r="BG191" s="139">
        <f>IF(N191="zákl. přenesená",J191,0)</f>
        <v>0</v>
      </c>
      <c r="BH191" s="139">
        <f>IF(N191="sníž. přenesená",J191,0)</f>
        <v>0</v>
      </c>
      <c r="BI191" s="139">
        <f>IF(N191="nulová",J191,0)</f>
        <v>0</v>
      </c>
      <c r="BJ191" s="18" t="s">
        <v>85</v>
      </c>
      <c r="BK191" s="139">
        <f>ROUND(I191*H191,2)</f>
        <v>0</v>
      </c>
      <c r="BL191" s="18" t="s">
        <v>143</v>
      </c>
      <c r="BM191" s="138" t="s">
        <v>2157</v>
      </c>
    </row>
    <row r="192" spans="2:65" s="1" customFormat="1" ht="11.25">
      <c r="B192" s="33"/>
      <c r="D192" s="140" t="s">
        <v>144</v>
      </c>
      <c r="F192" s="141" t="s">
        <v>2158</v>
      </c>
      <c r="I192" s="142"/>
      <c r="L192" s="33"/>
      <c r="M192" s="143"/>
      <c r="T192" s="54"/>
      <c r="AT192" s="18" t="s">
        <v>144</v>
      </c>
      <c r="AU192" s="18" t="s">
        <v>87</v>
      </c>
    </row>
    <row r="193" spans="2:65" s="1" customFormat="1" ht="11.25">
      <c r="B193" s="33"/>
      <c r="D193" s="183" t="s">
        <v>812</v>
      </c>
      <c r="F193" s="184" t="s">
        <v>2159</v>
      </c>
      <c r="I193" s="142"/>
      <c r="L193" s="33"/>
      <c r="M193" s="143"/>
      <c r="T193" s="54"/>
      <c r="AT193" s="18" t="s">
        <v>812</v>
      </c>
      <c r="AU193" s="18" t="s">
        <v>87</v>
      </c>
    </row>
    <row r="194" spans="2:65" s="14" customFormat="1" ht="11.25">
      <c r="B194" s="170"/>
      <c r="D194" s="140" t="s">
        <v>278</v>
      </c>
      <c r="E194" s="171" t="s">
        <v>21</v>
      </c>
      <c r="F194" s="172" t="s">
        <v>2149</v>
      </c>
      <c r="H194" s="171" t="s">
        <v>21</v>
      </c>
      <c r="I194" s="173"/>
      <c r="L194" s="170"/>
      <c r="M194" s="174"/>
      <c r="T194" s="175"/>
      <c r="AT194" s="171" t="s">
        <v>278</v>
      </c>
      <c r="AU194" s="171" t="s">
        <v>87</v>
      </c>
      <c r="AV194" s="14" t="s">
        <v>85</v>
      </c>
      <c r="AW194" s="14" t="s">
        <v>38</v>
      </c>
      <c r="AX194" s="14" t="s">
        <v>77</v>
      </c>
      <c r="AY194" s="171" t="s">
        <v>137</v>
      </c>
    </row>
    <row r="195" spans="2:65" s="12" customFormat="1" ht="11.25">
      <c r="B195" s="154"/>
      <c r="D195" s="140" t="s">
        <v>278</v>
      </c>
      <c r="E195" s="155" t="s">
        <v>21</v>
      </c>
      <c r="F195" s="156" t="s">
        <v>2160</v>
      </c>
      <c r="H195" s="157">
        <v>210.45</v>
      </c>
      <c r="I195" s="158"/>
      <c r="L195" s="154"/>
      <c r="M195" s="159"/>
      <c r="T195" s="160"/>
      <c r="AT195" s="155" t="s">
        <v>278</v>
      </c>
      <c r="AU195" s="155" t="s">
        <v>87</v>
      </c>
      <c r="AV195" s="12" t="s">
        <v>87</v>
      </c>
      <c r="AW195" s="12" t="s">
        <v>38</v>
      </c>
      <c r="AX195" s="12" t="s">
        <v>77</v>
      </c>
      <c r="AY195" s="155" t="s">
        <v>137</v>
      </c>
    </row>
    <row r="196" spans="2:65" s="12" customFormat="1" ht="11.25">
      <c r="B196" s="154"/>
      <c r="D196" s="140" t="s">
        <v>278</v>
      </c>
      <c r="E196" s="155" t="s">
        <v>21</v>
      </c>
      <c r="F196" s="156" t="s">
        <v>2161</v>
      </c>
      <c r="H196" s="157">
        <v>247.86</v>
      </c>
      <c r="I196" s="158"/>
      <c r="L196" s="154"/>
      <c r="M196" s="159"/>
      <c r="T196" s="160"/>
      <c r="AT196" s="155" t="s">
        <v>278</v>
      </c>
      <c r="AU196" s="155" t="s">
        <v>87</v>
      </c>
      <c r="AV196" s="12" t="s">
        <v>87</v>
      </c>
      <c r="AW196" s="12" t="s">
        <v>38</v>
      </c>
      <c r="AX196" s="12" t="s">
        <v>77</v>
      </c>
      <c r="AY196" s="155" t="s">
        <v>137</v>
      </c>
    </row>
    <row r="197" spans="2:65" s="13" customFormat="1" ht="11.25">
      <c r="B197" s="161"/>
      <c r="D197" s="140" t="s">
        <v>278</v>
      </c>
      <c r="E197" s="162" t="s">
        <v>21</v>
      </c>
      <c r="F197" s="163" t="s">
        <v>280</v>
      </c>
      <c r="H197" s="164">
        <v>458.31</v>
      </c>
      <c r="I197" s="165"/>
      <c r="L197" s="161"/>
      <c r="M197" s="166"/>
      <c r="T197" s="167"/>
      <c r="AT197" s="162" t="s">
        <v>278</v>
      </c>
      <c r="AU197" s="162" t="s">
        <v>87</v>
      </c>
      <c r="AV197" s="13" t="s">
        <v>143</v>
      </c>
      <c r="AW197" s="13" t="s">
        <v>38</v>
      </c>
      <c r="AX197" s="13" t="s">
        <v>85</v>
      </c>
      <c r="AY197" s="162" t="s">
        <v>137</v>
      </c>
    </row>
    <row r="198" spans="2:65" s="1" customFormat="1" ht="16.5" customHeight="1">
      <c r="B198" s="33"/>
      <c r="C198" s="145" t="s">
        <v>171</v>
      </c>
      <c r="D198" s="145" t="s">
        <v>153</v>
      </c>
      <c r="E198" s="146" t="s">
        <v>2162</v>
      </c>
      <c r="F198" s="147" t="s">
        <v>2163</v>
      </c>
      <c r="G198" s="148" t="s">
        <v>196</v>
      </c>
      <c r="H198" s="149">
        <v>97.2</v>
      </c>
      <c r="I198" s="150"/>
      <c r="J198" s="151">
        <f>ROUND(I198*H198,2)</f>
        <v>0</v>
      </c>
      <c r="K198" s="147" t="s">
        <v>21</v>
      </c>
      <c r="L198" s="33"/>
      <c r="M198" s="152" t="s">
        <v>21</v>
      </c>
      <c r="N198" s="153" t="s">
        <v>48</v>
      </c>
      <c r="P198" s="136">
        <f>O198*H198</f>
        <v>0</v>
      </c>
      <c r="Q198" s="136">
        <v>0</v>
      </c>
      <c r="R198" s="136">
        <f>Q198*H198</f>
        <v>0</v>
      </c>
      <c r="S198" s="136">
        <v>0</v>
      </c>
      <c r="T198" s="137">
        <f>S198*H198</f>
        <v>0</v>
      </c>
      <c r="AR198" s="138" t="s">
        <v>143</v>
      </c>
      <c r="AT198" s="138" t="s">
        <v>153</v>
      </c>
      <c r="AU198" s="138" t="s">
        <v>87</v>
      </c>
      <c r="AY198" s="18" t="s">
        <v>137</v>
      </c>
      <c r="BE198" s="139">
        <f>IF(N198="základní",J198,0)</f>
        <v>0</v>
      </c>
      <c r="BF198" s="139">
        <f>IF(N198="snížená",J198,0)</f>
        <v>0</v>
      </c>
      <c r="BG198" s="139">
        <f>IF(N198="zákl. přenesená",J198,0)</f>
        <v>0</v>
      </c>
      <c r="BH198" s="139">
        <f>IF(N198="sníž. přenesená",J198,0)</f>
        <v>0</v>
      </c>
      <c r="BI198" s="139">
        <f>IF(N198="nulová",J198,0)</f>
        <v>0</v>
      </c>
      <c r="BJ198" s="18" t="s">
        <v>85</v>
      </c>
      <c r="BK198" s="139">
        <f>ROUND(I198*H198,2)</f>
        <v>0</v>
      </c>
      <c r="BL198" s="18" t="s">
        <v>143</v>
      </c>
      <c r="BM198" s="138" t="s">
        <v>2164</v>
      </c>
    </row>
    <row r="199" spans="2:65" s="1" customFormat="1" ht="11.25">
      <c r="B199" s="33"/>
      <c r="D199" s="140" t="s">
        <v>144</v>
      </c>
      <c r="F199" s="141" t="s">
        <v>2165</v>
      </c>
      <c r="I199" s="142"/>
      <c r="L199" s="33"/>
      <c r="M199" s="143"/>
      <c r="T199" s="54"/>
      <c r="AT199" s="18" t="s">
        <v>144</v>
      </c>
      <c r="AU199" s="18" t="s">
        <v>87</v>
      </c>
    </row>
    <row r="200" spans="2:65" s="14" customFormat="1" ht="11.25">
      <c r="B200" s="170"/>
      <c r="D200" s="140" t="s">
        <v>278</v>
      </c>
      <c r="E200" s="171" t="s">
        <v>21</v>
      </c>
      <c r="F200" s="172" t="s">
        <v>2149</v>
      </c>
      <c r="H200" s="171" t="s">
        <v>21</v>
      </c>
      <c r="I200" s="173"/>
      <c r="L200" s="170"/>
      <c r="M200" s="174"/>
      <c r="T200" s="175"/>
      <c r="AT200" s="171" t="s">
        <v>278</v>
      </c>
      <c r="AU200" s="171" t="s">
        <v>87</v>
      </c>
      <c r="AV200" s="14" t="s">
        <v>85</v>
      </c>
      <c r="AW200" s="14" t="s">
        <v>38</v>
      </c>
      <c r="AX200" s="14" t="s">
        <v>77</v>
      </c>
      <c r="AY200" s="171" t="s">
        <v>137</v>
      </c>
    </row>
    <row r="201" spans="2:65" s="12" customFormat="1" ht="11.25">
      <c r="B201" s="154"/>
      <c r="D201" s="140" t="s">
        <v>278</v>
      </c>
      <c r="E201" s="155" t="s">
        <v>21</v>
      </c>
      <c r="F201" s="156" t="s">
        <v>2166</v>
      </c>
      <c r="H201" s="157">
        <v>97.2</v>
      </c>
      <c r="I201" s="158"/>
      <c r="L201" s="154"/>
      <c r="M201" s="159"/>
      <c r="T201" s="160"/>
      <c r="AT201" s="155" t="s">
        <v>278</v>
      </c>
      <c r="AU201" s="155" t="s">
        <v>87</v>
      </c>
      <c r="AV201" s="12" t="s">
        <v>87</v>
      </c>
      <c r="AW201" s="12" t="s">
        <v>38</v>
      </c>
      <c r="AX201" s="12" t="s">
        <v>85</v>
      </c>
      <c r="AY201" s="155" t="s">
        <v>137</v>
      </c>
    </row>
    <row r="202" spans="2:65" s="1" customFormat="1" ht="16.5" customHeight="1">
      <c r="B202" s="33"/>
      <c r="C202" s="145" t="s">
        <v>202</v>
      </c>
      <c r="D202" s="145" t="s">
        <v>153</v>
      </c>
      <c r="E202" s="146" t="s">
        <v>2167</v>
      </c>
      <c r="F202" s="147" t="s">
        <v>2168</v>
      </c>
      <c r="G202" s="148" t="s">
        <v>141</v>
      </c>
      <c r="H202" s="149">
        <v>55802</v>
      </c>
      <c r="I202" s="150"/>
      <c r="J202" s="151">
        <f>ROUND(I202*H202,2)</f>
        <v>0</v>
      </c>
      <c r="K202" s="147" t="s">
        <v>809</v>
      </c>
      <c r="L202" s="33"/>
      <c r="M202" s="152" t="s">
        <v>21</v>
      </c>
      <c r="N202" s="153" t="s">
        <v>48</v>
      </c>
      <c r="P202" s="136">
        <f>O202*H202</f>
        <v>0</v>
      </c>
      <c r="Q202" s="136">
        <v>2.5999999999999998E-4</v>
      </c>
      <c r="R202" s="136">
        <f>Q202*H202</f>
        <v>14.508519999999999</v>
      </c>
      <c r="S202" s="136">
        <v>0</v>
      </c>
      <c r="T202" s="137">
        <f>S202*H202</f>
        <v>0</v>
      </c>
      <c r="AR202" s="138" t="s">
        <v>143</v>
      </c>
      <c r="AT202" s="138" t="s">
        <v>153</v>
      </c>
      <c r="AU202" s="138" t="s">
        <v>87</v>
      </c>
      <c r="AY202" s="18" t="s">
        <v>137</v>
      </c>
      <c r="BE202" s="139">
        <f>IF(N202="základní",J202,0)</f>
        <v>0</v>
      </c>
      <c r="BF202" s="139">
        <f>IF(N202="snížená",J202,0)</f>
        <v>0</v>
      </c>
      <c r="BG202" s="139">
        <f>IF(N202="zákl. přenesená",J202,0)</f>
        <v>0</v>
      </c>
      <c r="BH202" s="139">
        <f>IF(N202="sníž. přenesená",J202,0)</f>
        <v>0</v>
      </c>
      <c r="BI202" s="139">
        <f>IF(N202="nulová",J202,0)</f>
        <v>0</v>
      </c>
      <c r="BJ202" s="18" t="s">
        <v>85</v>
      </c>
      <c r="BK202" s="139">
        <f>ROUND(I202*H202,2)</f>
        <v>0</v>
      </c>
      <c r="BL202" s="18" t="s">
        <v>143</v>
      </c>
      <c r="BM202" s="138" t="s">
        <v>2169</v>
      </c>
    </row>
    <row r="203" spans="2:65" s="1" customFormat="1" ht="19.5">
      <c r="B203" s="33"/>
      <c r="D203" s="140" t="s">
        <v>144</v>
      </c>
      <c r="F203" s="141" t="s">
        <v>2170</v>
      </c>
      <c r="I203" s="142"/>
      <c r="L203" s="33"/>
      <c r="M203" s="143"/>
      <c r="T203" s="54"/>
      <c r="AT203" s="18" t="s">
        <v>144</v>
      </c>
      <c r="AU203" s="18" t="s">
        <v>87</v>
      </c>
    </row>
    <row r="204" spans="2:65" s="1" customFormat="1" ht="11.25">
      <c r="B204" s="33"/>
      <c r="D204" s="183" t="s">
        <v>812</v>
      </c>
      <c r="F204" s="184" t="s">
        <v>2171</v>
      </c>
      <c r="I204" s="142"/>
      <c r="L204" s="33"/>
      <c r="M204" s="143"/>
      <c r="T204" s="54"/>
      <c r="AT204" s="18" t="s">
        <v>812</v>
      </c>
      <c r="AU204" s="18" t="s">
        <v>87</v>
      </c>
    </row>
    <row r="205" spans="2:65" s="12" customFormat="1" ht="11.25">
      <c r="B205" s="154"/>
      <c r="D205" s="140" t="s">
        <v>278</v>
      </c>
      <c r="E205" s="155" t="s">
        <v>21</v>
      </c>
      <c r="F205" s="156" t="s">
        <v>2172</v>
      </c>
      <c r="H205" s="157">
        <v>42032</v>
      </c>
      <c r="I205" s="158"/>
      <c r="L205" s="154"/>
      <c r="M205" s="159"/>
      <c r="T205" s="160"/>
      <c r="AT205" s="155" t="s">
        <v>278</v>
      </c>
      <c r="AU205" s="155" t="s">
        <v>87</v>
      </c>
      <c r="AV205" s="12" t="s">
        <v>87</v>
      </c>
      <c r="AW205" s="12" t="s">
        <v>38</v>
      </c>
      <c r="AX205" s="12" t="s">
        <v>77</v>
      </c>
      <c r="AY205" s="155" t="s">
        <v>137</v>
      </c>
    </row>
    <row r="206" spans="2:65" s="12" customFormat="1" ht="11.25">
      <c r="B206" s="154"/>
      <c r="D206" s="140" t="s">
        <v>278</v>
      </c>
      <c r="E206" s="155" t="s">
        <v>21</v>
      </c>
      <c r="F206" s="156" t="s">
        <v>2173</v>
      </c>
      <c r="H206" s="157">
        <v>8406</v>
      </c>
      <c r="I206" s="158"/>
      <c r="L206" s="154"/>
      <c r="M206" s="159"/>
      <c r="T206" s="160"/>
      <c r="AT206" s="155" t="s">
        <v>278</v>
      </c>
      <c r="AU206" s="155" t="s">
        <v>87</v>
      </c>
      <c r="AV206" s="12" t="s">
        <v>87</v>
      </c>
      <c r="AW206" s="12" t="s">
        <v>38</v>
      </c>
      <c r="AX206" s="12" t="s">
        <v>77</v>
      </c>
      <c r="AY206" s="155" t="s">
        <v>137</v>
      </c>
    </row>
    <row r="207" spans="2:65" s="15" customFormat="1" ht="11.25">
      <c r="B207" s="185"/>
      <c r="D207" s="140" t="s">
        <v>278</v>
      </c>
      <c r="E207" s="186" t="s">
        <v>21</v>
      </c>
      <c r="F207" s="187" t="s">
        <v>851</v>
      </c>
      <c r="H207" s="188">
        <v>50438</v>
      </c>
      <c r="I207" s="189"/>
      <c r="L207" s="185"/>
      <c r="M207" s="190"/>
      <c r="T207" s="191"/>
      <c r="AT207" s="186" t="s">
        <v>278</v>
      </c>
      <c r="AU207" s="186" t="s">
        <v>87</v>
      </c>
      <c r="AV207" s="15" t="s">
        <v>149</v>
      </c>
      <c r="AW207" s="15" t="s">
        <v>38</v>
      </c>
      <c r="AX207" s="15" t="s">
        <v>77</v>
      </c>
      <c r="AY207" s="186" t="s">
        <v>137</v>
      </c>
    </row>
    <row r="208" spans="2:65" s="12" customFormat="1" ht="11.25">
      <c r="B208" s="154"/>
      <c r="D208" s="140" t="s">
        <v>278</v>
      </c>
      <c r="E208" s="155" t="s">
        <v>21</v>
      </c>
      <c r="F208" s="156" t="s">
        <v>2174</v>
      </c>
      <c r="H208" s="157">
        <v>4664</v>
      </c>
      <c r="I208" s="158"/>
      <c r="L208" s="154"/>
      <c r="M208" s="159"/>
      <c r="T208" s="160"/>
      <c r="AT208" s="155" t="s">
        <v>278</v>
      </c>
      <c r="AU208" s="155" t="s">
        <v>87</v>
      </c>
      <c r="AV208" s="12" t="s">
        <v>87</v>
      </c>
      <c r="AW208" s="12" t="s">
        <v>38</v>
      </c>
      <c r="AX208" s="12" t="s">
        <v>77</v>
      </c>
      <c r="AY208" s="155" t="s">
        <v>137</v>
      </c>
    </row>
    <row r="209" spans="2:65" s="12" customFormat="1" ht="11.25">
      <c r="B209" s="154"/>
      <c r="D209" s="140" t="s">
        <v>278</v>
      </c>
      <c r="E209" s="155" t="s">
        <v>21</v>
      </c>
      <c r="F209" s="156" t="s">
        <v>2175</v>
      </c>
      <c r="H209" s="157">
        <v>700</v>
      </c>
      <c r="I209" s="158"/>
      <c r="L209" s="154"/>
      <c r="M209" s="159"/>
      <c r="T209" s="160"/>
      <c r="AT209" s="155" t="s">
        <v>278</v>
      </c>
      <c r="AU209" s="155" t="s">
        <v>87</v>
      </c>
      <c r="AV209" s="12" t="s">
        <v>87</v>
      </c>
      <c r="AW209" s="12" t="s">
        <v>38</v>
      </c>
      <c r="AX209" s="12" t="s">
        <v>77</v>
      </c>
      <c r="AY209" s="155" t="s">
        <v>137</v>
      </c>
    </row>
    <row r="210" spans="2:65" s="15" customFormat="1" ht="11.25">
      <c r="B210" s="185"/>
      <c r="D210" s="140" t="s">
        <v>278</v>
      </c>
      <c r="E210" s="186" t="s">
        <v>21</v>
      </c>
      <c r="F210" s="187" t="s">
        <v>851</v>
      </c>
      <c r="H210" s="188">
        <v>5364</v>
      </c>
      <c r="I210" s="189"/>
      <c r="L210" s="185"/>
      <c r="M210" s="190"/>
      <c r="T210" s="191"/>
      <c r="AT210" s="186" t="s">
        <v>278</v>
      </c>
      <c r="AU210" s="186" t="s">
        <v>87</v>
      </c>
      <c r="AV210" s="15" t="s">
        <v>149</v>
      </c>
      <c r="AW210" s="15" t="s">
        <v>38</v>
      </c>
      <c r="AX210" s="15" t="s">
        <v>77</v>
      </c>
      <c r="AY210" s="186" t="s">
        <v>137</v>
      </c>
    </row>
    <row r="211" spans="2:65" s="13" customFormat="1" ht="11.25">
      <c r="B211" s="161"/>
      <c r="D211" s="140" t="s">
        <v>278</v>
      </c>
      <c r="E211" s="162" t="s">
        <v>21</v>
      </c>
      <c r="F211" s="163" t="s">
        <v>280</v>
      </c>
      <c r="H211" s="164">
        <v>55802</v>
      </c>
      <c r="I211" s="165"/>
      <c r="L211" s="161"/>
      <c r="M211" s="166"/>
      <c r="T211" s="167"/>
      <c r="AT211" s="162" t="s">
        <v>278</v>
      </c>
      <c r="AU211" s="162" t="s">
        <v>87</v>
      </c>
      <c r="AV211" s="13" t="s">
        <v>143</v>
      </c>
      <c r="AW211" s="13" t="s">
        <v>38</v>
      </c>
      <c r="AX211" s="13" t="s">
        <v>85</v>
      </c>
      <c r="AY211" s="162" t="s">
        <v>137</v>
      </c>
    </row>
    <row r="212" spans="2:65" s="1" customFormat="1" ht="16.5" customHeight="1">
      <c r="B212" s="33"/>
      <c r="C212" s="126" t="s">
        <v>175</v>
      </c>
      <c r="D212" s="126" t="s">
        <v>138</v>
      </c>
      <c r="E212" s="127" t="s">
        <v>2176</v>
      </c>
      <c r="F212" s="128" t="s">
        <v>2177</v>
      </c>
      <c r="G212" s="129" t="s">
        <v>763</v>
      </c>
      <c r="H212" s="130">
        <v>42.031999999999996</v>
      </c>
      <c r="I212" s="131"/>
      <c r="J212" s="132">
        <f>ROUND(I212*H212,2)</f>
        <v>0</v>
      </c>
      <c r="K212" s="128" t="s">
        <v>21</v>
      </c>
      <c r="L212" s="133"/>
      <c r="M212" s="134" t="s">
        <v>21</v>
      </c>
      <c r="N212" s="135" t="s">
        <v>48</v>
      </c>
      <c r="P212" s="136">
        <f>O212*H212</f>
        <v>0</v>
      </c>
      <c r="Q212" s="136">
        <v>1</v>
      </c>
      <c r="R212" s="136">
        <f>Q212*H212</f>
        <v>42.031999999999996</v>
      </c>
      <c r="S212" s="136">
        <v>0</v>
      </c>
      <c r="T212" s="137">
        <f>S212*H212</f>
        <v>0</v>
      </c>
      <c r="AR212" s="138" t="s">
        <v>142</v>
      </c>
      <c r="AT212" s="138" t="s">
        <v>138</v>
      </c>
      <c r="AU212" s="138" t="s">
        <v>87</v>
      </c>
      <c r="AY212" s="18" t="s">
        <v>137</v>
      </c>
      <c r="BE212" s="139">
        <f>IF(N212="základní",J212,0)</f>
        <v>0</v>
      </c>
      <c r="BF212" s="139">
        <f>IF(N212="snížená",J212,0)</f>
        <v>0</v>
      </c>
      <c r="BG212" s="139">
        <f>IF(N212="zákl. přenesená",J212,0)</f>
        <v>0</v>
      </c>
      <c r="BH212" s="139">
        <f>IF(N212="sníž. přenesená",J212,0)</f>
        <v>0</v>
      </c>
      <c r="BI212" s="139">
        <f>IF(N212="nulová",J212,0)</f>
        <v>0</v>
      </c>
      <c r="BJ212" s="18" t="s">
        <v>85</v>
      </c>
      <c r="BK212" s="139">
        <f>ROUND(I212*H212,2)</f>
        <v>0</v>
      </c>
      <c r="BL212" s="18" t="s">
        <v>143</v>
      </c>
      <c r="BM212" s="138" t="s">
        <v>2178</v>
      </c>
    </row>
    <row r="213" spans="2:65" s="1" customFormat="1" ht="11.25">
      <c r="B213" s="33"/>
      <c r="D213" s="140" t="s">
        <v>144</v>
      </c>
      <c r="F213" s="141" t="s">
        <v>2177</v>
      </c>
      <c r="I213" s="142"/>
      <c r="L213" s="33"/>
      <c r="M213" s="143"/>
      <c r="T213" s="54"/>
      <c r="AT213" s="18" t="s">
        <v>144</v>
      </c>
      <c r="AU213" s="18" t="s">
        <v>87</v>
      </c>
    </row>
    <row r="214" spans="2:65" s="12" customFormat="1" ht="11.25">
      <c r="B214" s="154"/>
      <c r="D214" s="140" t="s">
        <v>278</v>
      </c>
      <c r="E214" s="155" t="s">
        <v>1951</v>
      </c>
      <c r="F214" s="156" t="s">
        <v>2179</v>
      </c>
      <c r="H214" s="157">
        <v>42.031999999999996</v>
      </c>
      <c r="I214" s="158"/>
      <c r="L214" s="154"/>
      <c r="M214" s="159"/>
      <c r="T214" s="160"/>
      <c r="AT214" s="155" t="s">
        <v>278</v>
      </c>
      <c r="AU214" s="155" t="s">
        <v>87</v>
      </c>
      <c r="AV214" s="12" t="s">
        <v>87</v>
      </c>
      <c r="AW214" s="12" t="s">
        <v>38</v>
      </c>
      <c r="AX214" s="12" t="s">
        <v>85</v>
      </c>
      <c r="AY214" s="155" t="s">
        <v>137</v>
      </c>
    </row>
    <row r="215" spans="2:65" s="1" customFormat="1" ht="16.5" customHeight="1">
      <c r="B215" s="33"/>
      <c r="C215" s="126" t="s">
        <v>209</v>
      </c>
      <c r="D215" s="126" t="s">
        <v>138</v>
      </c>
      <c r="E215" s="127" t="s">
        <v>2180</v>
      </c>
      <c r="F215" s="128" t="s">
        <v>2181</v>
      </c>
      <c r="G215" s="129" t="s">
        <v>763</v>
      </c>
      <c r="H215" s="130">
        <v>8.4060000000000006</v>
      </c>
      <c r="I215" s="131"/>
      <c r="J215" s="132">
        <f>ROUND(I215*H215,2)</f>
        <v>0</v>
      </c>
      <c r="K215" s="128" t="s">
        <v>21</v>
      </c>
      <c r="L215" s="133"/>
      <c r="M215" s="134" t="s">
        <v>21</v>
      </c>
      <c r="N215" s="135" t="s">
        <v>48</v>
      </c>
      <c r="P215" s="136">
        <f>O215*H215</f>
        <v>0</v>
      </c>
      <c r="Q215" s="136">
        <v>1</v>
      </c>
      <c r="R215" s="136">
        <f>Q215*H215</f>
        <v>8.4060000000000006</v>
      </c>
      <c r="S215" s="136">
        <v>0</v>
      </c>
      <c r="T215" s="137">
        <f>S215*H215</f>
        <v>0</v>
      </c>
      <c r="AR215" s="138" t="s">
        <v>142</v>
      </c>
      <c r="AT215" s="138" t="s">
        <v>138</v>
      </c>
      <c r="AU215" s="138" t="s">
        <v>87</v>
      </c>
      <c r="AY215" s="18" t="s">
        <v>137</v>
      </c>
      <c r="BE215" s="139">
        <f>IF(N215="základní",J215,0)</f>
        <v>0</v>
      </c>
      <c r="BF215" s="139">
        <f>IF(N215="snížená",J215,0)</f>
        <v>0</v>
      </c>
      <c r="BG215" s="139">
        <f>IF(N215="zákl. přenesená",J215,0)</f>
        <v>0</v>
      </c>
      <c r="BH215" s="139">
        <f>IF(N215="sníž. přenesená",J215,0)</f>
        <v>0</v>
      </c>
      <c r="BI215" s="139">
        <f>IF(N215="nulová",J215,0)</f>
        <v>0</v>
      </c>
      <c r="BJ215" s="18" t="s">
        <v>85</v>
      </c>
      <c r="BK215" s="139">
        <f>ROUND(I215*H215,2)</f>
        <v>0</v>
      </c>
      <c r="BL215" s="18" t="s">
        <v>143</v>
      </c>
      <c r="BM215" s="138" t="s">
        <v>2182</v>
      </c>
    </row>
    <row r="216" spans="2:65" s="1" customFormat="1" ht="11.25">
      <c r="B216" s="33"/>
      <c r="D216" s="140" t="s">
        <v>144</v>
      </c>
      <c r="F216" s="141" t="s">
        <v>2181</v>
      </c>
      <c r="I216" s="142"/>
      <c r="L216" s="33"/>
      <c r="M216" s="143"/>
      <c r="T216" s="54"/>
      <c r="AT216" s="18" t="s">
        <v>144</v>
      </c>
      <c r="AU216" s="18" t="s">
        <v>87</v>
      </c>
    </row>
    <row r="217" spans="2:65" s="12" customFormat="1" ht="11.25">
      <c r="B217" s="154"/>
      <c r="D217" s="140" t="s">
        <v>278</v>
      </c>
      <c r="E217" s="155" t="s">
        <v>1979</v>
      </c>
      <c r="F217" s="156" t="s">
        <v>2183</v>
      </c>
      <c r="H217" s="157">
        <v>8.4060000000000006</v>
      </c>
      <c r="I217" s="158"/>
      <c r="L217" s="154"/>
      <c r="M217" s="159"/>
      <c r="T217" s="160"/>
      <c r="AT217" s="155" t="s">
        <v>278</v>
      </c>
      <c r="AU217" s="155" t="s">
        <v>87</v>
      </c>
      <c r="AV217" s="12" t="s">
        <v>87</v>
      </c>
      <c r="AW217" s="12" t="s">
        <v>38</v>
      </c>
      <c r="AX217" s="12" t="s">
        <v>85</v>
      </c>
      <c r="AY217" s="155" t="s">
        <v>137</v>
      </c>
    </row>
    <row r="218" spans="2:65" s="1" customFormat="1" ht="16.5" customHeight="1">
      <c r="B218" s="33"/>
      <c r="C218" s="126" t="s">
        <v>178</v>
      </c>
      <c r="D218" s="126" t="s">
        <v>138</v>
      </c>
      <c r="E218" s="127" t="s">
        <v>2184</v>
      </c>
      <c r="F218" s="128" t="s">
        <v>2185</v>
      </c>
      <c r="G218" s="129" t="s">
        <v>763</v>
      </c>
      <c r="H218" s="130">
        <v>4.6639999999999997</v>
      </c>
      <c r="I218" s="131"/>
      <c r="J218" s="132">
        <f>ROUND(I218*H218,2)</f>
        <v>0</v>
      </c>
      <c r="K218" s="128" t="s">
        <v>21</v>
      </c>
      <c r="L218" s="133"/>
      <c r="M218" s="134" t="s">
        <v>21</v>
      </c>
      <c r="N218" s="135" t="s">
        <v>48</v>
      </c>
      <c r="P218" s="136">
        <f>O218*H218</f>
        <v>0</v>
      </c>
      <c r="Q218" s="136">
        <v>1</v>
      </c>
      <c r="R218" s="136">
        <f>Q218*H218</f>
        <v>4.6639999999999997</v>
      </c>
      <c r="S218" s="136">
        <v>0</v>
      </c>
      <c r="T218" s="137">
        <f>S218*H218</f>
        <v>0</v>
      </c>
      <c r="AR218" s="138" t="s">
        <v>142</v>
      </c>
      <c r="AT218" s="138" t="s">
        <v>138</v>
      </c>
      <c r="AU218" s="138" t="s">
        <v>87</v>
      </c>
      <c r="AY218" s="18" t="s">
        <v>137</v>
      </c>
      <c r="BE218" s="139">
        <f>IF(N218="základní",J218,0)</f>
        <v>0</v>
      </c>
      <c r="BF218" s="139">
        <f>IF(N218="snížená",J218,0)</f>
        <v>0</v>
      </c>
      <c r="BG218" s="139">
        <f>IF(N218="zákl. přenesená",J218,0)</f>
        <v>0</v>
      </c>
      <c r="BH218" s="139">
        <f>IF(N218="sníž. přenesená",J218,0)</f>
        <v>0</v>
      </c>
      <c r="BI218" s="139">
        <f>IF(N218="nulová",J218,0)</f>
        <v>0</v>
      </c>
      <c r="BJ218" s="18" t="s">
        <v>85</v>
      </c>
      <c r="BK218" s="139">
        <f>ROUND(I218*H218,2)</f>
        <v>0</v>
      </c>
      <c r="BL218" s="18" t="s">
        <v>143</v>
      </c>
      <c r="BM218" s="138" t="s">
        <v>2186</v>
      </c>
    </row>
    <row r="219" spans="2:65" s="1" customFormat="1" ht="29.25">
      <c r="B219" s="33"/>
      <c r="D219" s="140" t="s">
        <v>144</v>
      </c>
      <c r="F219" s="141" t="s">
        <v>2187</v>
      </c>
      <c r="I219" s="142"/>
      <c r="L219" s="33"/>
      <c r="M219" s="143"/>
      <c r="T219" s="54"/>
      <c r="AT219" s="18" t="s">
        <v>144</v>
      </c>
      <c r="AU219" s="18" t="s">
        <v>87</v>
      </c>
    </row>
    <row r="220" spans="2:65" s="14" customFormat="1" ht="11.25">
      <c r="B220" s="170"/>
      <c r="D220" s="140" t="s">
        <v>278</v>
      </c>
      <c r="E220" s="171" t="s">
        <v>21</v>
      </c>
      <c r="F220" s="172" t="s">
        <v>2188</v>
      </c>
      <c r="H220" s="171" t="s">
        <v>21</v>
      </c>
      <c r="I220" s="173"/>
      <c r="L220" s="170"/>
      <c r="M220" s="174"/>
      <c r="T220" s="175"/>
      <c r="AT220" s="171" t="s">
        <v>278</v>
      </c>
      <c r="AU220" s="171" t="s">
        <v>87</v>
      </c>
      <c r="AV220" s="14" t="s">
        <v>85</v>
      </c>
      <c r="AW220" s="14" t="s">
        <v>38</v>
      </c>
      <c r="AX220" s="14" t="s">
        <v>77</v>
      </c>
      <c r="AY220" s="171" t="s">
        <v>137</v>
      </c>
    </row>
    <row r="221" spans="2:65" s="12" customFormat="1" ht="11.25">
      <c r="B221" s="154"/>
      <c r="D221" s="140" t="s">
        <v>278</v>
      </c>
      <c r="E221" s="155" t="s">
        <v>21</v>
      </c>
      <c r="F221" s="156" t="s">
        <v>2189</v>
      </c>
      <c r="H221" s="157">
        <v>4.6639999999999997</v>
      </c>
      <c r="I221" s="158"/>
      <c r="L221" s="154"/>
      <c r="M221" s="159"/>
      <c r="T221" s="160"/>
      <c r="AT221" s="155" t="s">
        <v>278</v>
      </c>
      <c r="AU221" s="155" t="s">
        <v>87</v>
      </c>
      <c r="AV221" s="12" t="s">
        <v>87</v>
      </c>
      <c r="AW221" s="12" t="s">
        <v>38</v>
      </c>
      <c r="AX221" s="12" t="s">
        <v>77</v>
      </c>
      <c r="AY221" s="155" t="s">
        <v>137</v>
      </c>
    </row>
    <row r="222" spans="2:65" s="13" customFormat="1" ht="11.25">
      <c r="B222" s="161"/>
      <c r="D222" s="140" t="s">
        <v>278</v>
      </c>
      <c r="E222" s="162" t="s">
        <v>1993</v>
      </c>
      <c r="F222" s="163" t="s">
        <v>280</v>
      </c>
      <c r="H222" s="164">
        <v>4.6639999999999997</v>
      </c>
      <c r="I222" s="165"/>
      <c r="L222" s="161"/>
      <c r="M222" s="166"/>
      <c r="T222" s="167"/>
      <c r="AT222" s="162" t="s">
        <v>278</v>
      </c>
      <c r="AU222" s="162" t="s">
        <v>87</v>
      </c>
      <c r="AV222" s="13" t="s">
        <v>143</v>
      </c>
      <c r="AW222" s="13" t="s">
        <v>38</v>
      </c>
      <c r="AX222" s="13" t="s">
        <v>85</v>
      </c>
      <c r="AY222" s="162" t="s">
        <v>137</v>
      </c>
    </row>
    <row r="223" spans="2:65" s="1" customFormat="1" ht="16.5" customHeight="1">
      <c r="B223" s="33"/>
      <c r="C223" s="126" t="s">
        <v>7</v>
      </c>
      <c r="D223" s="126" t="s">
        <v>138</v>
      </c>
      <c r="E223" s="127" t="s">
        <v>2190</v>
      </c>
      <c r="F223" s="128" t="s">
        <v>2191</v>
      </c>
      <c r="G223" s="129" t="s">
        <v>763</v>
      </c>
      <c r="H223" s="130">
        <v>0.7</v>
      </c>
      <c r="I223" s="131"/>
      <c r="J223" s="132">
        <f>ROUND(I223*H223,2)</f>
        <v>0</v>
      </c>
      <c r="K223" s="128" t="s">
        <v>21</v>
      </c>
      <c r="L223" s="133"/>
      <c r="M223" s="134" t="s">
        <v>21</v>
      </c>
      <c r="N223" s="135" t="s">
        <v>48</v>
      </c>
      <c r="P223" s="136">
        <f>O223*H223</f>
        <v>0</v>
      </c>
      <c r="Q223" s="136">
        <v>1</v>
      </c>
      <c r="R223" s="136">
        <f>Q223*H223</f>
        <v>0.7</v>
      </c>
      <c r="S223" s="136">
        <v>0</v>
      </c>
      <c r="T223" s="137">
        <f>S223*H223</f>
        <v>0</v>
      </c>
      <c r="AR223" s="138" t="s">
        <v>142</v>
      </c>
      <c r="AT223" s="138" t="s">
        <v>138</v>
      </c>
      <c r="AU223" s="138" t="s">
        <v>87</v>
      </c>
      <c r="AY223" s="18" t="s">
        <v>137</v>
      </c>
      <c r="BE223" s="139">
        <f>IF(N223="základní",J223,0)</f>
        <v>0</v>
      </c>
      <c r="BF223" s="139">
        <f>IF(N223="snížená",J223,0)</f>
        <v>0</v>
      </c>
      <c r="BG223" s="139">
        <f>IF(N223="zákl. přenesená",J223,0)</f>
        <v>0</v>
      </c>
      <c r="BH223" s="139">
        <f>IF(N223="sníž. přenesená",J223,0)</f>
        <v>0</v>
      </c>
      <c r="BI223" s="139">
        <f>IF(N223="nulová",J223,0)</f>
        <v>0</v>
      </c>
      <c r="BJ223" s="18" t="s">
        <v>85</v>
      </c>
      <c r="BK223" s="139">
        <f>ROUND(I223*H223,2)</f>
        <v>0</v>
      </c>
      <c r="BL223" s="18" t="s">
        <v>143</v>
      </c>
      <c r="BM223" s="138" t="s">
        <v>2192</v>
      </c>
    </row>
    <row r="224" spans="2:65" s="1" customFormat="1" ht="29.25">
      <c r="B224" s="33"/>
      <c r="D224" s="140" t="s">
        <v>144</v>
      </c>
      <c r="F224" s="141" t="s">
        <v>2193</v>
      </c>
      <c r="I224" s="142"/>
      <c r="L224" s="33"/>
      <c r="M224" s="143"/>
      <c r="T224" s="54"/>
      <c r="AT224" s="18" t="s">
        <v>144</v>
      </c>
      <c r="AU224" s="18" t="s">
        <v>87</v>
      </c>
    </row>
    <row r="225" spans="2:65" s="1" customFormat="1" ht="29.25">
      <c r="B225" s="33"/>
      <c r="D225" s="140" t="s">
        <v>145</v>
      </c>
      <c r="F225" s="144" t="s">
        <v>1794</v>
      </c>
      <c r="I225" s="142"/>
      <c r="L225" s="33"/>
      <c r="M225" s="143"/>
      <c r="T225" s="54"/>
      <c r="AT225" s="18" t="s">
        <v>145</v>
      </c>
      <c r="AU225" s="18" t="s">
        <v>87</v>
      </c>
    </row>
    <row r="226" spans="2:65" s="12" customFormat="1" ht="11.25">
      <c r="B226" s="154"/>
      <c r="D226" s="140" t="s">
        <v>278</v>
      </c>
      <c r="E226" s="155" t="s">
        <v>1982</v>
      </c>
      <c r="F226" s="156" t="s">
        <v>2194</v>
      </c>
      <c r="H226" s="157">
        <v>0.7</v>
      </c>
      <c r="I226" s="158"/>
      <c r="L226" s="154"/>
      <c r="M226" s="159"/>
      <c r="T226" s="160"/>
      <c r="AT226" s="155" t="s">
        <v>278</v>
      </c>
      <c r="AU226" s="155" t="s">
        <v>87</v>
      </c>
      <c r="AV226" s="12" t="s">
        <v>87</v>
      </c>
      <c r="AW226" s="12" t="s">
        <v>38</v>
      </c>
      <c r="AX226" s="12" t="s">
        <v>85</v>
      </c>
      <c r="AY226" s="155" t="s">
        <v>137</v>
      </c>
    </row>
    <row r="227" spans="2:65" s="1" customFormat="1" ht="16.5" customHeight="1">
      <c r="B227" s="33"/>
      <c r="C227" s="145" t="s">
        <v>182</v>
      </c>
      <c r="D227" s="145" t="s">
        <v>153</v>
      </c>
      <c r="E227" s="146" t="s">
        <v>2195</v>
      </c>
      <c r="F227" s="147" t="s">
        <v>2196</v>
      </c>
      <c r="G227" s="148" t="s">
        <v>141</v>
      </c>
      <c r="H227" s="149">
        <v>5364</v>
      </c>
      <c r="I227" s="150"/>
      <c r="J227" s="151">
        <f>ROUND(I227*H227,2)</f>
        <v>0</v>
      </c>
      <c r="K227" s="147" t="s">
        <v>809</v>
      </c>
      <c r="L227" s="33"/>
      <c r="M227" s="152" t="s">
        <v>21</v>
      </c>
      <c r="N227" s="153" t="s">
        <v>48</v>
      </c>
      <c r="P227" s="136">
        <f>O227*H227</f>
        <v>0</v>
      </c>
      <c r="Q227" s="136">
        <v>0</v>
      </c>
      <c r="R227" s="136">
        <f>Q227*H227</f>
        <v>0</v>
      </c>
      <c r="S227" s="136">
        <v>0</v>
      </c>
      <c r="T227" s="137">
        <f>S227*H227</f>
        <v>0</v>
      </c>
      <c r="AR227" s="138" t="s">
        <v>143</v>
      </c>
      <c r="AT227" s="138" t="s">
        <v>153</v>
      </c>
      <c r="AU227" s="138" t="s">
        <v>87</v>
      </c>
      <c r="AY227" s="18" t="s">
        <v>137</v>
      </c>
      <c r="BE227" s="139">
        <f>IF(N227="základní",J227,0)</f>
        <v>0</v>
      </c>
      <c r="BF227" s="139">
        <f>IF(N227="snížená",J227,0)</f>
        <v>0</v>
      </c>
      <c r="BG227" s="139">
        <f>IF(N227="zákl. přenesená",J227,0)</f>
        <v>0</v>
      </c>
      <c r="BH227" s="139">
        <f>IF(N227="sníž. přenesená",J227,0)</f>
        <v>0</v>
      </c>
      <c r="BI227" s="139">
        <f>IF(N227="nulová",J227,0)</f>
        <v>0</v>
      </c>
      <c r="BJ227" s="18" t="s">
        <v>85</v>
      </c>
      <c r="BK227" s="139">
        <f>ROUND(I227*H227,2)</f>
        <v>0</v>
      </c>
      <c r="BL227" s="18" t="s">
        <v>143</v>
      </c>
      <c r="BM227" s="138" t="s">
        <v>2197</v>
      </c>
    </row>
    <row r="228" spans="2:65" s="1" customFormat="1" ht="11.25">
      <c r="B228" s="33"/>
      <c r="D228" s="140" t="s">
        <v>144</v>
      </c>
      <c r="F228" s="141" t="s">
        <v>2198</v>
      </c>
      <c r="I228" s="142"/>
      <c r="L228" s="33"/>
      <c r="M228" s="143"/>
      <c r="T228" s="54"/>
      <c r="AT228" s="18" t="s">
        <v>144</v>
      </c>
      <c r="AU228" s="18" t="s">
        <v>87</v>
      </c>
    </row>
    <row r="229" spans="2:65" s="1" customFormat="1" ht="11.25">
      <c r="B229" s="33"/>
      <c r="D229" s="183" t="s">
        <v>812</v>
      </c>
      <c r="F229" s="184" t="s">
        <v>2199</v>
      </c>
      <c r="I229" s="142"/>
      <c r="L229" s="33"/>
      <c r="M229" s="143"/>
      <c r="T229" s="54"/>
      <c r="AT229" s="18" t="s">
        <v>812</v>
      </c>
      <c r="AU229" s="18" t="s">
        <v>87</v>
      </c>
    </row>
    <row r="230" spans="2:65" s="14" customFormat="1" ht="11.25">
      <c r="B230" s="170"/>
      <c r="D230" s="140" t="s">
        <v>278</v>
      </c>
      <c r="E230" s="171" t="s">
        <v>21</v>
      </c>
      <c r="F230" s="172" t="s">
        <v>2200</v>
      </c>
      <c r="H230" s="171" t="s">
        <v>21</v>
      </c>
      <c r="I230" s="173"/>
      <c r="L230" s="170"/>
      <c r="M230" s="174"/>
      <c r="T230" s="175"/>
      <c r="AT230" s="171" t="s">
        <v>278</v>
      </c>
      <c r="AU230" s="171" t="s">
        <v>87</v>
      </c>
      <c r="AV230" s="14" t="s">
        <v>85</v>
      </c>
      <c r="AW230" s="14" t="s">
        <v>38</v>
      </c>
      <c r="AX230" s="14" t="s">
        <v>77</v>
      </c>
      <c r="AY230" s="171" t="s">
        <v>137</v>
      </c>
    </row>
    <row r="231" spans="2:65" s="12" customFormat="1" ht="11.25">
      <c r="B231" s="154"/>
      <c r="D231" s="140" t="s">
        <v>278</v>
      </c>
      <c r="E231" s="155" t="s">
        <v>21</v>
      </c>
      <c r="F231" s="156" t="s">
        <v>2174</v>
      </c>
      <c r="H231" s="157">
        <v>4664</v>
      </c>
      <c r="I231" s="158"/>
      <c r="L231" s="154"/>
      <c r="M231" s="159"/>
      <c r="T231" s="160"/>
      <c r="AT231" s="155" t="s">
        <v>278</v>
      </c>
      <c r="AU231" s="155" t="s">
        <v>87</v>
      </c>
      <c r="AV231" s="12" t="s">
        <v>87</v>
      </c>
      <c r="AW231" s="12" t="s">
        <v>38</v>
      </c>
      <c r="AX231" s="12" t="s">
        <v>77</v>
      </c>
      <c r="AY231" s="155" t="s">
        <v>137</v>
      </c>
    </row>
    <row r="232" spans="2:65" s="12" customFormat="1" ht="11.25">
      <c r="B232" s="154"/>
      <c r="D232" s="140" t="s">
        <v>278</v>
      </c>
      <c r="E232" s="155" t="s">
        <v>21</v>
      </c>
      <c r="F232" s="156" t="s">
        <v>2175</v>
      </c>
      <c r="H232" s="157">
        <v>700</v>
      </c>
      <c r="I232" s="158"/>
      <c r="L232" s="154"/>
      <c r="M232" s="159"/>
      <c r="T232" s="160"/>
      <c r="AT232" s="155" t="s">
        <v>278</v>
      </c>
      <c r="AU232" s="155" t="s">
        <v>87</v>
      </c>
      <c r="AV232" s="12" t="s">
        <v>87</v>
      </c>
      <c r="AW232" s="12" t="s">
        <v>38</v>
      </c>
      <c r="AX232" s="12" t="s">
        <v>77</v>
      </c>
      <c r="AY232" s="155" t="s">
        <v>137</v>
      </c>
    </row>
    <row r="233" spans="2:65" s="13" customFormat="1" ht="11.25">
      <c r="B233" s="161"/>
      <c r="D233" s="140" t="s">
        <v>278</v>
      </c>
      <c r="E233" s="162" t="s">
        <v>21</v>
      </c>
      <c r="F233" s="163" t="s">
        <v>280</v>
      </c>
      <c r="H233" s="164">
        <v>5364</v>
      </c>
      <c r="I233" s="165"/>
      <c r="L233" s="161"/>
      <c r="M233" s="166"/>
      <c r="T233" s="167"/>
      <c r="AT233" s="162" t="s">
        <v>278</v>
      </c>
      <c r="AU233" s="162" t="s">
        <v>87</v>
      </c>
      <c r="AV233" s="13" t="s">
        <v>143</v>
      </c>
      <c r="AW233" s="13" t="s">
        <v>38</v>
      </c>
      <c r="AX233" s="13" t="s">
        <v>85</v>
      </c>
      <c r="AY233" s="162" t="s">
        <v>137</v>
      </c>
    </row>
    <row r="234" spans="2:65" s="1" customFormat="1" ht="16.5" customHeight="1">
      <c r="B234" s="33"/>
      <c r="C234" s="145" t="s">
        <v>225</v>
      </c>
      <c r="D234" s="145" t="s">
        <v>153</v>
      </c>
      <c r="E234" s="146" t="s">
        <v>891</v>
      </c>
      <c r="F234" s="147" t="s">
        <v>2201</v>
      </c>
      <c r="G234" s="148" t="s">
        <v>763</v>
      </c>
      <c r="H234" s="149">
        <v>793.89800000000002</v>
      </c>
      <c r="I234" s="150"/>
      <c r="J234" s="151">
        <f>ROUND(I234*H234,2)</f>
        <v>0</v>
      </c>
      <c r="K234" s="147" t="s">
        <v>21</v>
      </c>
      <c r="L234" s="33"/>
      <c r="M234" s="152" t="s">
        <v>21</v>
      </c>
      <c r="N234" s="153" t="s">
        <v>48</v>
      </c>
      <c r="P234" s="136">
        <f>O234*H234</f>
        <v>0</v>
      </c>
      <c r="Q234" s="136">
        <v>0</v>
      </c>
      <c r="R234" s="136">
        <f>Q234*H234</f>
        <v>0</v>
      </c>
      <c r="S234" s="136">
        <v>0</v>
      </c>
      <c r="T234" s="137">
        <f>S234*H234</f>
        <v>0</v>
      </c>
      <c r="AR234" s="138" t="s">
        <v>143</v>
      </c>
      <c r="AT234" s="138" t="s">
        <v>153</v>
      </c>
      <c r="AU234" s="138" t="s">
        <v>87</v>
      </c>
      <c r="AY234" s="18" t="s">
        <v>137</v>
      </c>
      <c r="BE234" s="139">
        <f>IF(N234="základní",J234,0)</f>
        <v>0</v>
      </c>
      <c r="BF234" s="139">
        <f>IF(N234="snížená",J234,0)</f>
        <v>0</v>
      </c>
      <c r="BG234" s="139">
        <f>IF(N234="zákl. přenesená",J234,0)</f>
        <v>0</v>
      </c>
      <c r="BH234" s="139">
        <f>IF(N234="sníž. přenesená",J234,0)</f>
        <v>0</v>
      </c>
      <c r="BI234" s="139">
        <f>IF(N234="nulová",J234,0)</f>
        <v>0</v>
      </c>
      <c r="BJ234" s="18" t="s">
        <v>85</v>
      </c>
      <c r="BK234" s="139">
        <f>ROUND(I234*H234,2)</f>
        <v>0</v>
      </c>
      <c r="BL234" s="18" t="s">
        <v>143</v>
      </c>
      <c r="BM234" s="138" t="s">
        <v>2202</v>
      </c>
    </row>
    <row r="235" spans="2:65" s="1" customFormat="1" ht="58.5">
      <c r="B235" s="33"/>
      <c r="D235" s="140" t="s">
        <v>144</v>
      </c>
      <c r="F235" s="141" t="s">
        <v>2203</v>
      </c>
      <c r="I235" s="142"/>
      <c r="L235" s="33"/>
      <c r="M235" s="143"/>
      <c r="T235" s="54"/>
      <c r="AT235" s="18" t="s">
        <v>144</v>
      </c>
      <c r="AU235" s="18" t="s">
        <v>87</v>
      </c>
    </row>
    <row r="236" spans="2:65" s="14" customFormat="1" ht="11.25">
      <c r="B236" s="170"/>
      <c r="D236" s="140" t="s">
        <v>278</v>
      </c>
      <c r="E236" s="171" t="s">
        <v>21</v>
      </c>
      <c r="F236" s="172" t="s">
        <v>2204</v>
      </c>
      <c r="H236" s="171" t="s">
        <v>21</v>
      </c>
      <c r="I236" s="173"/>
      <c r="L236" s="170"/>
      <c r="M236" s="174"/>
      <c r="T236" s="175"/>
      <c r="AT236" s="171" t="s">
        <v>278</v>
      </c>
      <c r="AU236" s="171" t="s">
        <v>87</v>
      </c>
      <c r="AV236" s="14" t="s">
        <v>85</v>
      </c>
      <c r="AW236" s="14" t="s">
        <v>38</v>
      </c>
      <c r="AX236" s="14" t="s">
        <v>77</v>
      </c>
      <c r="AY236" s="171" t="s">
        <v>137</v>
      </c>
    </row>
    <row r="237" spans="2:65" s="12" customFormat="1" ht="11.25">
      <c r="B237" s="154"/>
      <c r="D237" s="140" t="s">
        <v>278</v>
      </c>
      <c r="E237" s="155" t="s">
        <v>21</v>
      </c>
      <c r="F237" s="156" t="s">
        <v>2205</v>
      </c>
      <c r="H237" s="157">
        <v>188.67099999999999</v>
      </c>
      <c r="I237" s="158"/>
      <c r="L237" s="154"/>
      <c r="M237" s="159"/>
      <c r="T237" s="160"/>
      <c r="AT237" s="155" t="s">
        <v>278</v>
      </c>
      <c r="AU237" s="155" t="s">
        <v>87</v>
      </c>
      <c r="AV237" s="12" t="s">
        <v>87</v>
      </c>
      <c r="AW237" s="12" t="s">
        <v>38</v>
      </c>
      <c r="AX237" s="12" t="s">
        <v>77</v>
      </c>
      <c r="AY237" s="155" t="s">
        <v>137</v>
      </c>
    </row>
    <row r="238" spans="2:65" s="12" customFormat="1" ht="11.25">
      <c r="B238" s="154"/>
      <c r="D238" s="140" t="s">
        <v>278</v>
      </c>
      <c r="E238" s="155" t="s">
        <v>21</v>
      </c>
      <c r="F238" s="156" t="s">
        <v>2206</v>
      </c>
      <c r="H238" s="157">
        <v>189.55699999999999</v>
      </c>
      <c r="I238" s="158"/>
      <c r="L238" s="154"/>
      <c r="M238" s="159"/>
      <c r="T238" s="160"/>
      <c r="AT238" s="155" t="s">
        <v>278</v>
      </c>
      <c r="AU238" s="155" t="s">
        <v>87</v>
      </c>
      <c r="AV238" s="12" t="s">
        <v>87</v>
      </c>
      <c r="AW238" s="12" t="s">
        <v>38</v>
      </c>
      <c r="AX238" s="12" t="s">
        <v>77</v>
      </c>
      <c r="AY238" s="155" t="s">
        <v>137</v>
      </c>
    </row>
    <row r="239" spans="2:65" s="15" customFormat="1" ht="11.25">
      <c r="B239" s="185"/>
      <c r="D239" s="140" t="s">
        <v>278</v>
      </c>
      <c r="E239" s="186" t="s">
        <v>21</v>
      </c>
      <c r="F239" s="187" t="s">
        <v>851</v>
      </c>
      <c r="H239" s="188">
        <v>378.22800000000001</v>
      </c>
      <c r="I239" s="189"/>
      <c r="L239" s="185"/>
      <c r="M239" s="190"/>
      <c r="T239" s="191"/>
      <c r="AT239" s="186" t="s">
        <v>278</v>
      </c>
      <c r="AU239" s="186" t="s">
        <v>87</v>
      </c>
      <c r="AV239" s="15" t="s">
        <v>149</v>
      </c>
      <c r="AW239" s="15" t="s">
        <v>38</v>
      </c>
      <c r="AX239" s="15" t="s">
        <v>77</v>
      </c>
      <c r="AY239" s="186" t="s">
        <v>137</v>
      </c>
    </row>
    <row r="240" spans="2:65" s="12" customFormat="1" ht="11.25">
      <c r="B240" s="154"/>
      <c r="D240" s="140" t="s">
        <v>278</v>
      </c>
      <c r="E240" s="155" t="s">
        <v>21</v>
      </c>
      <c r="F240" s="156" t="s">
        <v>1996</v>
      </c>
      <c r="H240" s="157">
        <v>36.274999999999999</v>
      </c>
      <c r="I240" s="158"/>
      <c r="L240" s="154"/>
      <c r="M240" s="159"/>
      <c r="T240" s="160"/>
      <c r="AT240" s="155" t="s">
        <v>278</v>
      </c>
      <c r="AU240" s="155" t="s">
        <v>87</v>
      </c>
      <c r="AV240" s="12" t="s">
        <v>87</v>
      </c>
      <c r="AW240" s="12" t="s">
        <v>38</v>
      </c>
      <c r="AX240" s="12" t="s">
        <v>77</v>
      </c>
      <c r="AY240" s="155" t="s">
        <v>137</v>
      </c>
    </row>
    <row r="241" spans="2:65" s="12" customFormat="1" ht="11.25">
      <c r="B241" s="154"/>
      <c r="D241" s="140" t="s">
        <v>278</v>
      </c>
      <c r="E241" s="155" t="s">
        <v>21</v>
      </c>
      <c r="F241" s="156" t="s">
        <v>619</v>
      </c>
      <c r="H241" s="157">
        <v>38.351999999999997</v>
      </c>
      <c r="I241" s="158"/>
      <c r="L241" s="154"/>
      <c r="M241" s="159"/>
      <c r="T241" s="160"/>
      <c r="AT241" s="155" t="s">
        <v>278</v>
      </c>
      <c r="AU241" s="155" t="s">
        <v>87</v>
      </c>
      <c r="AV241" s="12" t="s">
        <v>87</v>
      </c>
      <c r="AW241" s="12" t="s">
        <v>38</v>
      </c>
      <c r="AX241" s="12" t="s">
        <v>77</v>
      </c>
      <c r="AY241" s="155" t="s">
        <v>137</v>
      </c>
    </row>
    <row r="242" spans="2:65" s="12" customFormat="1" ht="11.25">
      <c r="B242" s="154"/>
      <c r="D242" s="140" t="s">
        <v>278</v>
      </c>
      <c r="E242" s="155" t="s">
        <v>21</v>
      </c>
      <c r="F242" s="156" t="s">
        <v>2050</v>
      </c>
      <c r="H242" s="157">
        <v>17.835000000000001</v>
      </c>
      <c r="I242" s="158"/>
      <c r="L242" s="154"/>
      <c r="M242" s="159"/>
      <c r="T242" s="160"/>
      <c r="AT242" s="155" t="s">
        <v>278</v>
      </c>
      <c r="AU242" s="155" t="s">
        <v>87</v>
      </c>
      <c r="AV242" s="12" t="s">
        <v>87</v>
      </c>
      <c r="AW242" s="12" t="s">
        <v>38</v>
      </c>
      <c r="AX242" s="12" t="s">
        <v>77</v>
      </c>
      <c r="AY242" s="155" t="s">
        <v>137</v>
      </c>
    </row>
    <row r="243" spans="2:65" s="12" customFormat="1" ht="11.25">
      <c r="B243" s="154"/>
      <c r="D243" s="140" t="s">
        <v>278</v>
      </c>
      <c r="E243" s="155" t="s">
        <v>21</v>
      </c>
      <c r="F243" s="156" t="s">
        <v>2207</v>
      </c>
      <c r="H243" s="157">
        <v>-17.033999999999999</v>
      </c>
      <c r="I243" s="158"/>
      <c r="L243" s="154"/>
      <c r="M243" s="159"/>
      <c r="T243" s="160"/>
      <c r="AT243" s="155" t="s">
        <v>278</v>
      </c>
      <c r="AU243" s="155" t="s">
        <v>87</v>
      </c>
      <c r="AV243" s="12" t="s">
        <v>87</v>
      </c>
      <c r="AW243" s="12" t="s">
        <v>38</v>
      </c>
      <c r="AX243" s="12" t="s">
        <v>77</v>
      </c>
      <c r="AY243" s="155" t="s">
        <v>137</v>
      </c>
    </row>
    <row r="244" spans="2:65" s="13" customFormat="1" ht="11.25">
      <c r="B244" s="161"/>
      <c r="D244" s="140" t="s">
        <v>278</v>
      </c>
      <c r="E244" s="162" t="s">
        <v>781</v>
      </c>
      <c r="F244" s="163" t="s">
        <v>280</v>
      </c>
      <c r="H244" s="164">
        <v>453.65600000000001</v>
      </c>
      <c r="I244" s="165"/>
      <c r="L244" s="161"/>
      <c r="M244" s="166"/>
      <c r="T244" s="167"/>
      <c r="AT244" s="162" t="s">
        <v>278</v>
      </c>
      <c r="AU244" s="162" t="s">
        <v>87</v>
      </c>
      <c r="AV244" s="13" t="s">
        <v>143</v>
      </c>
      <c r="AW244" s="13" t="s">
        <v>38</v>
      </c>
      <c r="AX244" s="13" t="s">
        <v>77</v>
      </c>
      <c r="AY244" s="162" t="s">
        <v>137</v>
      </c>
    </row>
    <row r="245" spans="2:65" s="12" customFormat="1" ht="11.25">
      <c r="B245" s="154"/>
      <c r="D245" s="140" t="s">
        <v>278</v>
      </c>
      <c r="E245" s="155" t="s">
        <v>21</v>
      </c>
      <c r="F245" s="156" t="s">
        <v>897</v>
      </c>
      <c r="H245" s="157">
        <v>793.89800000000002</v>
      </c>
      <c r="I245" s="158"/>
      <c r="L245" s="154"/>
      <c r="M245" s="159"/>
      <c r="T245" s="160"/>
      <c r="AT245" s="155" t="s">
        <v>278</v>
      </c>
      <c r="AU245" s="155" t="s">
        <v>87</v>
      </c>
      <c r="AV245" s="12" t="s">
        <v>87</v>
      </c>
      <c r="AW245" s="12" t="s">
        <v>38</v>
      </c>
      <c r="AX245" s="12" t="s">
        <v>85</v>
      </c>
      <c r="AY245" s="155" t="s">
        <v>137</v>
      </c>
    </row>
    <row r="246" spans="2:65" s="1" customFormat="1" ht="21.75" customHeight="1">
      <c r="B246" s="33"/>
      <c r="C246" s="145" t="s">
        <v>185</v>
      </c>
      <c r="D246" s="145" t="s">
        <v>153</v>
      </c>
      <c r="E246" s="146" t="s">
        <v>2208</v>
      </c>
      <c r="F246" s="147" t="s">
        <v>2209</v>
      </c>
      <c r="G246" s="148" t="s">
        <v>569</v>
      </c>
      <c r="H246" s="149">
        <v>34.067999999999998</v>
      </c>
      <c r="I246" s="150"/>
      <c r="J246" s="151">
        <f>ROUND(I246*H246,2)</f>
        <v>0</v>
      </c>
      <c r="K246" s="147" t="s">
        <v>809</v>
      </c>
      <c r="L246" s="33"/>
      <c r="M246" s="152" t="s">
        <v>21</v>
      </c>
      <c r="N246" s="153" t="s">
        <v>48</v>
      </c>
      <c r="P246" s="136">
        <f>O246*H246</f>
        <v>0</v>
      </c>
      <c r="Q246" s="136">
        <v>0</v>
      </c>
      <c r="R246" s="136">
        <f>Q246*H246</f>
        <v>0</v>
      </c>
      <c r="S246" s="136">
        <v>0</v>
      </c>
      <c r="T246" s="137">
        <f>S246*H246</f>
        <v>0</v>
      </c>
      <c r="AR246" s="138" t="s">
        <v>143</v>
      </c>
      <c r="AT246" s="138" t="s">
        <v>153</v>
      </c>
      <c r="AU246" s="138" t="s">
        <v>87</v>
      </c>
      <c r="AY246" s="18" t="s">
        <v>137</v>
      </c>
      <c r="BE246" s="139">
        <f>IF(N246="základní",J246,0)</f>
        <v>0</v>
      </c>
      <c r="BF246" s="139">
        <f>IF(N246="snížená",J246,0)</f>
        <v>0</v>
      </c>
      <c r="BG246" s="139">
        <f>IF(N246="zákl. přenesená",J246,0)</f>
        <v>0</v>
      </c>
      <c r="BH246" s="139">
        <f>IF(N246="sníž. přenesená",J246,0)</f>
        <v>0</v>
      </c>
      <c r="BI246" s="139">
        <f>IF(N246="nulová",J246,0)</f>
        <v>0</v>
      </c>
      <c r="BJ246" s="18" t="s">
        <v>85</v>
      </c>
      <c r="BK246" s="139">
        <f>ROUND(I246*H246,2)</f>
        <v>0</v>
      </c>
      <c r="BL246" s="18" t="s">
        <v>143</v>
      </c>
      <c r="BM246" s="138" t="s">
        <v>2210</v>
      </c>
    </row>
    <row r="247" spans="2:65" s="1" customFormat="1" ht="19.5">
      <c r="B247" s="33"/>
      <c r="D247" s="140" t="s">
        <v>144</v>
      </c>
      <c r="F247" s="141" t="s">
        <v>2211</v>
      </c>
      <c r="I247" s="142"/>
      <c r="L247" s="33"/>
      <c r="M247" s="143"/>
      <c r="T247" s="54"/>
      <c r="AT247" s="18" t="s">
        <v>144</v>
      </c>
      <c r="AU247" s="18" t="s">
        <v>87</v>
      </c>
    </row>
    <row r="248" spans="2:65" s="1" customFormat="1" ht="11.25">
      <c r="B248" s="33"/>
      <c r="D248" s="183" t="s">
        <v>812</v>
      </c>
      <c r="F248" s="184" t="s">
        <v>2212</v>
      </c>
      <c r="I248" s="142"/>
      <c r="L248" s="33"/>
      <c r="M248" s="143"/>
      <c r="T248" s="54"/>
      <c r="AT248" s="18" t="s">
        <v>812</v>
      </c>
      <c r="AU248" s="18" t="s">
        <v>87</v>
      </c>
    </row>
    <row r="249" spans="2:65" s="1" customFormat="1" ht="19.5">
      <c r="B249" s="33"/>
      <c r="D249" s="140" t="s">
        <v>145</v>
      </c>
      <c r="F249" s="144" t="s">
        <v>877</v>
      </c>
      <c r="I249" s="142"/>
      <c r="L249" s="33"/>
      <c r="M249" s="143"/>
      <c r="T249" s="54"/>
      <c r="AT249" s="18" t="s">
        <v>145</v>
      </c>
      <c r="AU249" s="18" t="s">
        <v>87</v>
      </c>
    </row>
    <row r="250" spans="2:65" s="14" customFormat="1" ht="11.25">
      <c r="B250" s="170"/>
      <c r="D250" s="140" t="s">
        <v>278</v>
      </c>
      <c r="E250" s="171" t="s">
        <v>21</v>
      </c>
      <c r="F250" s="172" t="s">
        <v>2213</v>
      </c>
      <c r="H250" s="171" t="s">
        <v>21</v>
      </c>
      <c r="I250" s="173"/>
      <c r="L250" s="170"/>
      <c r="M250" s="174"/>
      <c r="T250" s="175"/>
      <c r="AT250" s="171" t="s">
        <v>278</v>
      </c>
      <c r="AU250" s="171" t="s">
        <v>87</v>
      </c>
      <c r="AV250" s="14" t="s">
        <v>85</v>
      </c>
      <c r="AW250" s="14" t="s">
        <v>38</v>
      </c>
      <c r="AX250" s="14" t="s">
        <v>77</v>
      </c>
      <c r="AY250" s="171" t="s">
        <v>137</v>
      </c>
    </row>
    <row r="251" spans="2:65" s="12" customFormat="1" ht="11.25">
      <c r="B251" s="154"/>
      <c r="D251" s="140" t="s">
        <v>278</v>
      </c>
      <c r="E251" s="155" t="s">
        <v>21</v>
      </c>
      <c r="F251" s="156" t="s">
        <v>1968</v>
      </c>
      <c r="H251" s="157">
        <v>17.033999999999999</v>
      </c>
      <c r="I251" s="158"/>
      <c r="L251" s="154"/>
      <c r="M251" s="159"/>
      <c r="T251" s="160"/>
      <c r="AT251" s="155" t="s">
        <v>278</v>
      </c>
      <c r="AU251" s="155" t="s">
        <v>87</v>
      </c>
      <c r="AV251" s="12" t="s">
        <v>87</v>
      </c>
      <c r="AW251" s="12" t="s">
        <v>38</v>
      </c>
      <c r="AX251" s="12" t="s">
        <v>77</v>
      </c>
      <c r="AY251" s="155" t="s">
        <v>137</v>
      </c>
    </row>
    <row r="252" spans="2:65" s="14" customFormat="1" ht="11.25">
      <c r="B252" s="170"/>
      <c r="D252" s="140" t="s">
        <v>278</v>
      </c>
      <c r="E252" s="171" t="s">
        <v>21</v>
      </c>
      <c r="F252" s="172" t="s">
        <v>881</v>
      </c>
      <c r="H252" s="171" t="s">
        <v>21</v>
      </c>
      <c r="I252" s="173"/>
      <c r="L252" s="170"/>
      <c r="M252" s="174"/>
      <c r="T252" s="175"/>
      <c r="AT252" s="171" t="s">
        <v>278</v>
      </c>
      <c r="AU252" s="171" t="s">
        <v>87</v>
      </c>
      <c r="AV252" s="14" t="s">
        <v>85</v>
      </c>
      <c r="AW252" s="14" t="s">
        <v>38</v>
      </c>
      <c r="AX252" s="14" t="s">
        <v>77</v>
      </c>
      <c r="AY252" s="171" t="s">
        <v>137</v>
      </c>
    </row>
    <row r="253" spans="2:65" s="12" customFormat="1" ht="11.25">
      <c r="B253" s="154"/>
      <c r="D253" s="140" t="s">
        <v>278</v>
      </c>
      <c r="E253" s="155" t="s">
        <v>21</v>
      </c>
      <c r="F253" s="156" t="s">
        <v>1968</v>
      </c>
      <c r="H253" s="157">
        <v>17.033999999999999</v>
      </c>
      <c r="I253" s="158"/>
      <c r="L253" s="154"/>
      <c r="M253" s="159"/>
      <c r="T253" s="160"/>
      <c r="AT253" s="155" t="s">
        <v>278</v>
      </c>
      <c r="AU253" s="155" t="s">
        <v>87</v>
      </c>
      <c r="AV253" s="12" t="s">
        <v>87</v>
      </c>
      <c r="AW253" s="12" t="s">
        <v>38</v>
      </c>
      <c r="AX253" s="12" t="s">
        <v>77</v>
      </c>
      <c r="AY253" s="155" t="s">
        <v>137</v>
      </c>
    </row>
    <row r="254" spans="2:65" s="13" customFormat="1" ht="11.25">
      <c r="B254" s="161"/>
      <c r="D254" s="140" t="s">
        <v>278</v>
      </c>
      <c r="E254" s="162" t="s">
        <v>21</v>
      </c>
      <c r="F254" s="163" t="s">
        <v>280</v>
      </c>
      <c r="H254" s="164">
        <v>34.067999999999998</v>
      </c>
      <c r="I254" s="165"/>
      <c r="L254" s="161"/>
      <c r="M254" s="166"/>
      <c r="T254" s="167"/>
      <c r="AT254" s="162" t="s">
        <v>278</v>
      </c>
      <c r="AU254" s="162" t="s">
        <v>87</v>
      </c>
      <c r="AV254" s="13" t="s">
        <v>143</v>
      </c>
      <c r="AW254" s="13" t="s">
        <v>38</v>
      </c>
      <c r="AX254" s="13" t="s">
        <v>85</v>
      </c>
      <c r="AY254" s="162" t="s">
        <v>137</v>
      </c>
    </row>
    <row r="255" spans="2:65" s="1" customFormat="1" ht="16.5" customHeight="1">
      <c r="B255" s="33"/>
      <c r="C255" s="145" t="s">
        <v>235</v>
      </c>
      <c r="D255" s="145" t="s">
        <v>153</v>
      </c>
      <c r="E255" s="146" t="s">
        <v>883</v>
      </c>
      <c r="F255" s="147" t="s">
        <v>884</v>
      </c>
      <c r="G255" s="148" t="s">
        <v>569</v>
      </c>
      <c r="H255" s="149">
        <v>243.602</v>
      </c>
      <c r="I255" s="150"/>
      <c r="J255" s="151">
        <f>ROUND(I255*H255,2)</f>
        <v>0</v>
      </c>
      <c r="K255" s="147" t="s">
        <v>21</v>
      </c>
      <c r="L255" s="33"/>
      <c r="M255" s="152" t="s">
        <v>21</v>
      </c>
      <c r="N255" s="153" t="s">
        <v>48</v>
      </c>
      <c r="P255" s="136">
        <f>O255*H255</f>
        <v>0</v>
      </c>
      <c r="Q255" s="136">
        <v>0</v>
      </c>
      <c r="R255" s="136">
        <f>Q255*H255</f>
        <v>0</v>
      </c>
      <c r="S255" s="136">
        <v>0</v>
      </c>
      <c r="T255" s="137">
        <f>S255*H255</f>
        <v>0</v>
      </c>
      <c r="AR255" s="138" t="s">
        <v>143</v>
      </c>
      <c r="AT255" s="138" t="s">
        <v>153</v>
      </c>
      <c r="AU255" s="138" t="s">
        <v>87</v>
      </c>
      <c r="AY255" s="18" t="s">
        <v>137</v>
      </c>
      <c r="BE255" s="139">
        <f>IF(N255="základní",J255,0)</f>
        <v>0</v>
      </c>
      <c r="BF255" s="139">
        <f>IF(N255="snížená",J255,0)</f>
        <v>0</v>
      </c>
      <c r="BG255" s="139">
        <f>IF(N255="zákl. přenesená",J255,0)</f>
        <v>0</v>
      </c>
      <c r="BH255" s="139">
        <f>IF(N255="sníž. přenesená",J255,0)</f>
        <v>0</v>
      </c>
      <c r="BI255" s="139">
        <f>IF(N255="nulová",J255,0)</f>
        <v>0</v>
      </c>
      <c r="BJ255" s="18" t="s">
        <v>85</v>
      </c>
      <c r="BK255" s="139">
        <f>ROUND(I255*H255,2)</f>
        <v>0</v>
      </c>
      <c r="BL255" s="18" t="s">
        <v>143</v>
      </c>
      <c r="BM255" s="138" t="s">
        <v>2214</v>
      </c>
    </row>
    <row r="256" spans="2:65" s="1" customFormat="1" ht="68.25">
      <c r="B256" s="33"/>
      <c r="D256" s="140" t="s">
        <v>144</v>
      </c>
      <c r="F256" s="141" t="s">
        <v>886</v>
      </c>
      <c r="I256" s="142"/>
      <c r="L256" s="33"/>
      <c r="M256" s="143"/>
      <c r="T256" s="54"/>
      <c r="AT256" s="18" t="s">
        <v>144</v>
      </c>
      <c r="AU256" s="18" t="s">
        <v>87</v>
      </c>
    </row>
    <row r="257" spans="2:65" s="14" customFormat="1" ht="11.25">
      <c r="B257" s="170"/>
      <c r="D257" s="140" t="s">
        <v>278</v>
      </c>
      <c r="E257" s="171" t="s">
        <v>21</v>
      </c>
      <c r="F257" s="172" t="s">
        <v>887</v>
      </c>
      <c r="H257" s="171" t="s">
        <v>21</v>
      </c>
      <c r="I257" s="173"/>
      <c r="L257" s="170"/>
      <c r="M257" s="174"/>
      <c r="T257" s="175"/>
      <c r="AT257" s="171" t="s">
        <v>278</v>
      </c>
      <c r="AU257" s="171" t="s">
        <v>87</v>
      </c>
      <c r="AV257" s="14" t="s">
        <v>85</v>
      </c>
      <c r="AW257" s="14" t="s">
        <v>38</v>
      </c>
      <c r="AX257" s="14" t="s">
        <v>77</v>
      </c>
      <c r="AY257" s="171" t="s">
        <v>137</v>
      </c>
    </row>
    <row r="258" spans="2:65" s="12" customFormat="1" ht="11.25">
      <c r="B258" s="154"/>
      <c r="D258" s="140" t="s">
        <v>278</v>
      </c>
      <c r="E258" s="155" t="s">
        <v>21</v>
      </c>
      <c r="F258" s="156" t="s">
        <v>2050</v>
      </c>
      <c r="H258" s="157">
        <v>17.835000000000001</v>
      </c>
      <c r="I258" s="158"/>
      <c r="L258" s="154"/>
      <c r="M258" s="159"/>
      <c r="T258" s="160"/>
      <c r="AT258" s="155" t="s">
        <v>278</v>
      </c>
      <c r="AU258" s="155" t="s">
        <v>87</v>
      </c>
      <c r="AV258" s="12" t="s">
        <v>87</v>
      </c>
      <c r="AW258" s="12" t="s">
        <v>38</v>
      </c>
      <c r="AX258" s="12" t="s">
        <v>77</v>
      </c>
      <c r="AY258" s="155" t="s">
        <v>137</v>
      </c>
    </row>
    <row r="259" spans="2:65" s="12" customFormat="1" ht="11.25">
      <c r="B259" s="154"/>
      <c r="D259" s="140" t="s">
        <v>278</v>
      </c>
      <c r="E259" s="155" t="s">
        <v>21</v>
      </c>
      <c r="F259" s="156" t="s">
        <v>2215</v>
      </c>
      <c r="H259" s="157">
        <v>19.175999999999998</v>
      </c>
      <c r="I259" s="158"/>
      <c r="L259" s="154"/>
      <c r="M259" s="159"/>
      <c r="T259" s="160"/>
      <c r="AT259" s="155" t="s">
        <v>278</v>
      </c>
      <c r="AU259" s="155" t="s">
        <v>87</v>
      </c>
      <c r="AV259" s="12" t="s">
        <v>87</v>
      </c>
      <c r="AW259" s="12" t="s">
        <v>38</v>
      </c>
      <c r="AX259" s="12" t="s">
        <v>77</v>
      </c>
      <c r="AY259" s="155" t="s">
        <v>137</v>
      </c>
    </row>
    <row r="260" spans="2:65" s="12" customFormat="1" ht="11.25">
      <c r="B260" s="154"/>
      <c r="D260" s="140" t="s">
        <v>278</v>
      </c>
      <c r="E260" s="155" t="s">
        <v>21</v>
      </c>
      <c r="F260" s="156" t="s">
        <v>2216</v>
      </c>
      <c r="H260" s="157">
        <v>189.55699999999999</v>
      </c>
      <c r="I260" s="158"/>
      <c r="L260" s="154"/>
      <c r="M260" s="159"/>
      <c r="T260" s="160"/>
      <c r="AT260" s="155" t="s">
        <v>278</v>
      </c>
      <c r="AU260" s="155" t="s">
        <v>87</v>
      </c>
      <c r="AV260" s="12" t="s">
        <v>87</v>
      </c>
      <c r="AW260" s="12" t="s">
        <v>38</v>
      </c>
      <c r="AX260" s="12" t="s">
        <v>77</v>
      </c>
      <c r="AY260" s="155" t="s">
        <v>137</v>
      </c>
    </row>
    <row r="261" spans="2:65" s="14" customFormat="1" ht="11.25">
      <c r="B261" s="170"/>
      <c r="D261" s="140" t="s">
        <v>278</v>
      </c>
      <c r="E261" s="171" t="s">
        <v>21</v>
      </c>
      <c r="F261" s="172" t="s">
        <v>889</v>
      </c>
      <c r="H261" s="171" t="s">
        <v>21</v>
      </c>
      <c r="I261" s="173"/>
      <c r="L261" s="170"/>
      <c r="M261" s="174"/>
      <c r="T261" s="175"/>
      <c r="AT261" s="171" t="s">
        <v>278</v>
      </c>
      <c r="AU261" s="171" t="s">
        <v>87</v>
      </c>
      <c r="AV261" s="14" t="s">
        <v>85</v>
      </c>
      <c r="AW261" s="14" t="s">
        <v>38</v>
      </c>
      <c r="AX261" s="14" t="s">
        <v>77</v>
      </c>
      <c r="AY261" s="171" t="s">
        <v>137</v>
      </c>
    </row>
    <row r="262" spans="2:65" s="12" customFormat="1" ht="11.25">
      <c r="B262" s="154"/>
      <c r="D262" s="140" t="s">
        <v>278</v>
      </c>
      <c r="E262" s="155" t="s">
        <v>21</v>
      </c>
      <c r="F262" s="156" t="s">
        <v>1968</v>
      </c>
      <c r="H262" s="157">
        <v>17.033999999999999</v>
      </c>
      <c r="I262" s="158"/>
      <c r="L262" s="154"/>
      <c r="M262" s="159"/>
      <c r="T262" s="160"/>
      <c r="AT262" s="155" t="s">
        <v>278</v>
      </c>
      <c r="AU262" s="155" t="s">
        <v>87</v>
      </c>
      <c r="AV262" s="12" t="s">
        <v>87</v>
      </c>
      <c r="AW262" s="12" t="s">
        <v>38</v>
      </c>
      <c r="AX262" s="12" t="s">
        <v>77</v>
      </c>
      <c r="AY262" s="155" t="s">
        <v>137</v>
      </c>
    </row>
    <row r="263" spans="2:65" s="13" customFormat="1" ht="11.25">
      <c r="B263" s="161"/>
      <c r="D263" s="140" t="s">
        <v>278</v>
      </c>
      <c r="E263" s="162" t="s">
        <v>21</v>
      </c>
      <c r="F263" s="163" t="s">
        <v>280</v>
      </c>
      <c r="H263" s="164">
        <v>243.602</v>
      </c>
      <c r="I263" s="165"/>
      <c r="L263" s="161"/>
      <c r="M263" s="166"/>
      <c r="T263" s="167"/>
      <c r="AT263" s="162" t="s">
        <v>278</v>
      </c>
      <c r="AU263" s="162" t="s">
        <v>87</v>
      </c>
      <c r="AV263" s="13" t="s">
        <v>143</v>
      </c>
      <c r="AW263" s="13" t="s">
        <v>38</v>
      </c>
      <c r="AX263" s="13" t="s">
        <v>85</v>
      </c>
      <c r="AY263" s="162" t="s">
        <v>137</v>
      </c>
    </row>
    <row r="264" spans="2:65" s="1" customFormat="1" ht="16.5" customHeight="1">
      <c r="B264" s="33"/>
      <c r="C264" s="145" t="s">
        <v>189</v>
      </c>
      <c r="D264" s="145" t="s">
        <v>153</v>
      </c>
      <c r="E264" s="146" t="s">
        <v>2217</v>
      </c>
      <c r="F264" s="147" t="s">
        <v>2218</v>
      </c>
      <c r="G264" s="148" t="s">
        <v>569</v>
      </c>
      <c r="H264" s="149">
        <v>17.033999999999999</v>
      </c>
      <c r="I264" s="150"/>
      <c r="J264" s="151">
        <f>ROUND(I264*H264,2)</f>
        <v>0</v>
      </c>
      <c r="K264" s="147" t="s">
        <v>809</v>
      </c>
      <c r="L264" s="33"/>
      <c r="M264" s="152" t="s">
        <v>21</v>
      </c>
      <c r="N264" s="153" t="s">
        <v>48</v>
      </c>
      <c r="P264" s="136">
        <f>O264*H264</f>
        <v>0</v>
      </c>
      <c r="Q264" s="136">
        <v>0</v>
      </c>
      <c r="R264" s="136">
        <f>Q264*H264</f>
        <v>0</v>
      </c>
      <c r="S264" s="136">
        <v>0</v>
      </c>
      <c r="T264" s="137">
        <f>S264*H264</f>
        <v>0</v>
      </c>
      <c r="AR264" s="138" t="s">
        <v>143</v>
      </c>
      <c r="AT264" s="138" t="s">
        <v>153</v>
      </c>
      <c r="AU264" s="138" t="s">
        <v>87</v>
      </c>
      <c r="AY264" s="18" t="s">
        <v>137</v>
      </c>
      <c r="BE264" s="139">
        <f>IF(N264="základní",J264,0)</f>
        <v>0</v>
      </c>
      <c r="BF264" s="139">
        <f>IF(N264="snížená",J264,0)</f>
        <v>0</v>
      </c>
      <c r="BG264" s="139">
        <f>IF(N264="zákl. přenesená",J264,0)</f>
        <v>0</v>
      </c>
      <c r="BH264" s="139">
        <f>IF(N264="sníž. přenesená",J264,0)</f>
        <v>0</v>
      </c>
      <c r="BI264" s="139">
        <f>IF(N264="nulová",J264,0)</f>
        <v>0</v>
      </c>
      <c r="BJ264" s="18" t="s">
        <v>85</v>
      </c>
      <c r="BK264" s="139">
        <f>ROUND(I264*H264,2)</f>
        <v>0</v>
      </c>
      <c r="BL264" s="18" t="s">
        <v>143</v>
      </c>
      <c r="BM264" s="138" t="s">
        <v>2219</v>
      </c>
    </row>
    <row r="265" spans="2:65" s="1" customFormat="1" ht="19.5">
      <c r="B265" s="33"/>
      <c r="D265" s="140" t="s">
        <v>144</v>
      </c>
      <c r="F265" s="141" t="s">
        <v>2220</v>
      </c>
      <c r="I265" s="142"/>
      <c r="L265" s="33"/>
      <c r="M265" s="143"/>
      <c r="T265" s="54"/>
      <c r="AT265" s="18" t="s">
        <v>144</v>
      </c>
      <c r="AU265" s="18" t="s">
        <v>87</v>
      </c>
    </row>
    <row r="266" spans="2:65" s="1" customFormat="1" ht="11.25">
      <c r="B266" s="33"/>
      <c r="D266" s="183" t="s">
        <v>812</v>
      </c>
      <c r="F266" s="184" t="s">
        <v>2221</v>
      </c>
      <c r="I266" s="142"/>
      <c r="L266" s="33"/>
      <c r="M266" s="143"/>
      <c r="T266" s="54"/>
      <c r="AT266" s="18" t="s">
        <v>812</v>
      </c>
      <c r="AU266" s="18" t="s">
        <v>87</v>
      </c>
    </row>
    <row r="267" spans="2:65" s="14" customFormat="1" ht="11.25">
      <c r="B267" s="170"/>
      <c r="D267" s="140" t="s">
        <v>278</v>
      </c>
      <c r="E267" s="171" t="s">
        <v>21</v>
      </c>
      <c r="F267" s="172" t="s">
        <v>903</v>
      </c>
      <c r="H267" s="171" t="s">
        <v>21</v>
      </c>
      <c r="I267" s="173"/>
      <c r="L267" s="170"/>
      <c r="M267" s="174"/>
      <c r="T267" s="175"/>
      <c r="AT267" s="171" t="s">
        <v>278</v>
      </c>
      <c r="AU267" s="171" t="s">
        <v>87</v>
      </c>
      <c r="AV267" s="14" t="s">
        <v>85</v>
      </c>
      <c r="AW267" s="14" t="s">
        <v>38</v>
      </c>
      <c r="AX267" s="14" t="s">
        <v>77</v>
      </c>
      <c r="AY267" s="171" t="s">
        <v>137</v>
      </c>
    </row>
    <row r="268" spans="2:65" s="12" customFormat="1" ht="11.25">
      <c r="B268" s="154"/>
      <c r="D268" s="140" t="s">
        <v>278</v>
      </c>
      <c r="E268" s="155" t="s">
        <v>21</v>
      </c>
      <c r="F268" s="156" t="s">
        <v>1968</v>
      </c>
      <c r="H268" s="157">
        <v>17.033999999999999</v>
      </c>
      <c r="I268" s="158"/>
      <c r="L268" s="154"/>
      <c r="M268" s="159"/>
      <c r="T268" s="160"/>
      <c r="AT268" s="155" t="s">
        <v>278</v>
      </c>
      <c r="AU268" s="155" t="s">
        <v>87</v>
      </c>
      <c r="AV268" s="12" t="s">
        <v>87</v>
      </c>
      <c r="AW268" s="12" t="s">
        <v>38</v>
      </c>
      <c r="AX268" s="12" t="s">
        <v>85</v>
      </c>
      <c r="AY268" s="155" t="s">
        <v>137</v>
      </c>
    </row>
    <row r="269" spans="2:65" s="1" customFormat="1" ht="16.5" customHeight="1">
      <c r="B269" s="33"/>
      <c r="C269" s="145" t="s">
        <v>244</v>
      </c>
      <c r="D269" s="145" t="s">
        <v>153</v>
      </c>
      <c r="E269" s="146" t="s">
        <v>2222</v>
      </c>
      <c r="F269" s="147" t="s">
        <v>2223</v>
      </c>
      <c r="G269" s="148" t="s">
        <v>569</v>
      </c>
      <c r="H269" s="149">
        <v>17.033999999999999</v>
      </c>
      <c r="I269" s="150"/>
      <c r="J269" s="151">
        <f>ROUND(I269*H269,2)</f>
        <v>0</v>
      </c>
      <c r="K269" s="147" t="s">
        <v>809</v>
      </c>
      <c r="L269" s="33"/>
      <c r="M269" s="152" t="s">
        <v>21</v>
      </c>
      <c r="N269" s="153" t="s">
        <v>48</v>
      </c>
      <c r="P269" s="136">
        <f>O269*H269</f>
        <v>0</v>
      </c>
      <c r="Q269" s="136">
        <v>0</v>
      </c>
      <c r="R269" s="136">
        <f>Q269*H269</f>
        <v>0</v>
      </c>
      <c r="S269" s="136">
        <v>0</v>
      </c>
      <c r="T269" s="137">
        <f>S269*H269</f>
        <v>0</v>
      </c>
      <c r="AR269" s="138" t="s">
        <v>143</v>
      </c>
      <c r="AT269" s="138" t="s">
        <v>153</v>
      </c>
      <c r="AU269" s="138" t="s">
        <v>87</v>
      </c>
      <c r="AY269" s="18" t="s">
        <v>137</v>
      </c>
      <c r="BE269" s="139">
        <f>IF(N269="základní",J269,0)</f>
        <v>0</v>
      </c>
      <c r="BF269" s="139">
        <f>IF(N269="snížená",J269,0)</f>
        <v>0</v>
      </c>
      <c r="BG269" s="139">
        <f>IF(N269="zákl. přenesená",J269,0)</f>
        <v>0</v>
      </c>
      <c r="BH269" s="139">
        <f>IF(N269="sníž. přenesená",J269,0)</f>
        <v>0</v>
      </c>
      <c r="BI269" s="139">
        <f>IF(N269="nulová",J269,0)</f>
        <v>0</v>
      </c>
      <c r="BJ269" s="18" t="s">
        <v>85</v>
      </c>
      <c r="BK269" s="139">
        <f>ROUND(I269*H269,2)</f>
        <v>0</v>
      </c>
      <c r="BL269" s="18" t="s">
        <v>143</v>
      </c>
      <c r="BM269" s="138" t="s">
        <v>2224</v>
      </c>
    </row>
    <row r="270" spans="2:65" s="1" customFormat="1" ht="19.5">
      <c r="B270" s="33"/>
      <c r="D270" s="140" t="s">
        <v>144</v>
      </c>
      <c r="F270" s="141" t="s">
        <v>2225</v>
      </c>
      <c r="I270" s="142"/>
      <c r="L270" s="33"/>
      <c r="M270" s="143"/>
      <c r="T270" s="54"/>
      <c r="AT270" s="18" t="s">
        <v>144</v>
      </c>
      <c r="AU270" s="18" t="s">
        <v>87</v>
      </c>
    </row>
    <row r="271" spans="2:65" s="1" customFormat="1" ht="11.25">
      <c r="B271" s="33"/>
      <c r="D271" s="183" t="s">
        <v>812</v>
      </c>
      <c r="F271" s="184" t="s">
        <v>2226</v>
      </c>
      <c r="I271" s="142"/>
      <c r="L271" s="33"/>
      <c r="M271" s="143"/>
      <c r="T271" s="54"/>
      <c r="AT271" s="18" t="s">
        <v>812</v>
      </c>
      <c r="AU271" s="18" t="s">
        <v>87</v>
      </c>
    </row>
    <row r="272" spans="2:65" s="14" customFormat="1" ht="11.25">
      <c r="B272" s="170"/>
      <c r="D272" s="140" t="s">
        <v>278</v>
      </c>
      <c r="E272" s="171" t="s">
        <v>21</v>
      </c>
      <c r="F272" s="172" t="s">
        <v>2227</v>
      </c>
      <c r="H272" s="171" t="s">
        <v>21</v>
      </c>
      <c r="I272" s="173"/>
      <c r="L272" s="170"/>
      <c r="M272" s="174"/>
      <c r="T272" s="175"/>
      <c r="AT272" s="171" t="s">
        <v>278</v>
      </c>
      <c r="AU272" s="171" t="s">
        <v>87</v>
      </c>
      <c r="AV272" s="14" t="s">
        <v>85</v>
      </c>
      <c r="AW272" s="14" t="s">
        <v>38</v>
      </c>
      <c r="AX272" s="14" t="s">
        <v>77</v>
      </c>
      <c r="AY272" s="171" t="s">
        <v>137</v>
      </c>
    </row>
    <row r="273" spans="2:65" s="12" customFormat="1" ht="11.25">
      <c r="B273" s="154"/>
      <c r="D273" s="140" t="s">
        <v>278</v>
      </c>
      <c r="E273" s="155" t="s">
        <v>21</v>
      </c>
      <c r="F273" s="156" t="s">
        <v>2228</v>
      </c>
      <c r="H273" s="157">
        <v>6.9160000000000004</v>
      </c>
      <c r="I273" s="158"/>
      <c r="L273" s="154"/>
      <c r="M273" s="159"/>
      <c r="T273" s="160"/>
      <c r="AT273" s="155" t="s">
        <v>278</v>
      </c>
      <c r="AU273" s="155" t="s">
        <v>87</v>
      </c>
      <c r="AV273" s="12" t="s">
        <v>87</v>
      </c>
      <c r="AW273" s="12" t="s">
        <v>38</v>
      </c>
      <c r="AX273" s="12" t="s">
        <v>77</v>
      </c>
      <c r="AY273" s="155" t="s">
        <v>137</v>
      </c>
    </row>
    <row r="274" spans="2:65" s="12" customFormat="1" ht="11.25">
      <c r="B274" s="154"/>
      <c r="D274" s="140" t="s">
        <v>278</v>
      </c>
      <c r="E274" s="155" t="s">
        <v>21</v>
      </c>
      <c r="F274" s="156" t="s">
        <v>2229</v>
      </c>
      <c r="H274" s="157">
        <v>10.118</v>
      </c>
      <c r="I274" s="158"/>
      <c r="L274" s="154"/>
      <c r="M274" s="159"/>
      <c r="T274" s="160"/>
      <c r="AT274" s="155" t="s">
        <v>278</v>
      </c>
      <c r="AU274" s="155" t="s">
        <v>87</v>
      </c>
      <c r="AV274" s="12" t="s">
        <v>87</v>
      </c>
      <c r="AW274" s="12" t="s">
        <v>38</v>
      </c>
      <c r="AX274" s="12" t="s">
        <v>77</v>
      </c>
      <c r="AY274" s="155" t="s">
        <v>137</v>
      </c>
    </row>
    <row r="275" spans="2:65" s="13" customFormat="1" ht="11.25">
      <c r="B275" s="161"/>
      <c r="D275" s="140" t="s">
        <v>278</v>
      </c>
      <c r="E275" s="162" t="s">
        <v>1968</v>
      </c>
      <c r="F275" s="163" t="s">
        <v>280</v>
      </c>
      <c r="H275" s="164">
        <v>17.033999999999999</v>
      </c>
      <c r="I275" s="165"/>
      <c r="L275" s="161"/>
      <c r="M275" s="166"/>
      <c r="T275" s="167"/>
      <c r="AT275" s="162" t="s">
        <v>278</v>
      </c>
      <c r="AU275" s="162" t="s">
        <v>87</v>
      </c>
      <c r="AV275" s="13" t="s">
        <v>143</v>
      </c>
      <c r="AW275" s="13" t="s">
        <v>38</v>
      </c>
      <c r="AX275" s="13" t="s">
        <v>85</v>
      </c>
      <c r="AY275" s="162" t="s">
        <v>137</v>
      </c>
    </row>
    <row r="276" spans="2:65" s="1" customFormat="1" ht="16.5" customHeight="1">
      <c r="B276" s="33"/>
      <c r="C276" s="145" t="s">
        <v>192</v>
      </c>
      <c r="D276" s="145" t="s">
        <v>153</v>
      </c>
      <c r="E276" s="146" t="s">
        <v>905</v>
      </c>
      <c r="F276" s="147" t="s">
        <v>906</v>
      </c>
      <c r="G276" s="148" t="s">
        <v>569</v>
      </c>
      <c r="H276" s="149">
        <v>17.033999999999999</v>
      </c>
      <c r="I276" s="150"/>
      <c r="J276" s="151">
        <f>ROUND(I276*H276,2)</f>
        <v>0</v>
      </c>
      <c r="K276" s="147" t="s">
        <v>809</v>
      </c>
      <c r="L276" s="33"/>
      <c r="M276" s="152" t="s">
        <v>21</v>
      </c>
      <c r="N276" s="153" t="s">
        <v>48</v>
      </c>
      <c r="P276" s="136">
        <f>O276*H276</f>
        <v>0</v>
      </c>
      <c r="Q276" s="136">
        <v>0</v>
      </c>
      <c r="R276" s="136">
        <f>Q276*H276</f>
        <v>0</v>
      </c>
      <c r="S276" s="136">
        <v>0</v>
      </c>
      <c r="T276" s="137">
        <f>S276*H276</f>
        <v>0</v>
      </c>
      <c r="AR276" s="138" t="s">
        <v>143</v>
      </c>
      <c r="AT276" s="138" t="s">
        <v>153</v>
      </c>
      <c r="AU276" s="138" t="s">
        <v>87</v>
      </c>
      <c r="AY276" s="18" t="s">
        <v>137</v>
      </c>
      <c r="BE276" s="139">
        <f>IF(N276="základní",J276,0)</f>
        <v>0</v>
      </c>
      <c r="BF276" s="139">
        <f>IF(N276="snížená",J276,0)</f>
        <v>0</v>
      </c>
      <c r="BG276" s="139">
        <f>IF(N276="zákl. přenesená",J276,0)</f>
        <v>0</v>
      </c>
      <c r="BH276" s="139">
        <f>IF(N276="sníž. přenesená",J276,0)</f>
        <v>0</v>
      </c>
      <c r="BI276" s="139">
        <f>IF(N276="nulová",J276,0)</f>
        <v>0</v>
      </c>
      <c r="BJ276" s="18" t="s">
        <v>85</v>
      </c>
      <c r="BK276" s="139">
        <f>ROUND(I276*H276,2)</f>
        <v>0</v>
      </c>
      <c r="BL276" s="18" t="s">
        <v>143</v>
      </c>
      <c r="BM276" s="138" t="s">
        <v>2230</v>
      </c>
    </row>
    <row r="277" spans="2:65" s="1" customFormat="1" ht="11.25">
      <c r="B277" s="33"/>
      <c r="D277" s="140" t="s">
        <v>144</v>
      </c>
      <c r="F277" s="141" t="s">
        <v>908</v>
      </c>
      <c r="I277" s="142"/>
      <c r="L277" s="33"/>
      <c r="M277" s="143"/>
      <c r="T277" s="54"/>
      <c r="AT277" s="18" t="s">
        <v>144</v>
      </c>
      <c r="AU277" s="18" t="s">
        <v>87</v>
      </c>
    </row>
    <row r="278" spans="2:65" s="1" customFormat="1" ht="11.25">
      <c r="B278" s="33"/>
      <c r="D278" s="183" t="s">
        <v>812</v>
      </c>
      <c r="F278" s="184" t="s">
        <v>909</v>
      </c>
      <c r="I278" s="142"/>
      <c r="L278" s="33"/>
      <c r="M278" s="143"/>
      <c r="T278" s="54"/>
      <c r="AT278" s="18" t="s">
        <v>812</v>
      </c>
      <c r="AU278" s="18" t="s">
        <v>87</v>
      </c>
    </row>
    <row r="279" spans="2:65" s="14" customFormat="1" ht="11.25">
      <c r="B279" s="170"/>
      <c r="D279" s="140" t="s">
        <v>278</v>
      </c>
      <c r="E279" s="171" t="s">
        <v>21</v>
      </c>
      <c r="F279" s="172" t="s">
        <v>910</v>
      </c>
      <c r="H279" s="171" t="s">
        <v>21</v>
      </c>
      <c r="I279" s="173"/>
      <c r="L279" s="170"/>
      <c r="M279" s="174"/>
      <c r="T279" s="175"/>
      <c r="AT279" s="171" t="s">
        <v>278</v>
      </c>
      <c r="AU279" s="171" t="s">
        <v>87</v>
      </c>
      <c r="AV279" s="14" t="s">
        <v>85</v>
      </c>
      <c r="AW279" s="14" t="s">
        <v>38</v>
      </c>
      <c r="AX279" s="14" t="s">
        <v>77</v>
      </c>
      <c r="AY279" s="171" t="s">
        <v>137</v>
      </c>
    </row>
    <row r="280" spans="2:65" s="12" customFormat="1" ht="11.25">
      <c r="B280" s="154"/>
      <c r="D280" s="140" t="s">
        <v>278</v>
      </c>
      <c r="E280" s="155" t="s">
        <v>21</v>
      </c>
      <c r="F280" s="156" t="s">
        <v>1968</v>
      </c>
      <c r="H280" s="157">
        <v>17.033999999999999</v>
      </c>
      <c r="I280" s="158"/>
      <c r="L280" s="154"/>
      <c r="M280" s="159"/>
      <c r="T280" s="160"/>
      <c r="AT280" s="155" t="s">
        <v>278</v>
      </c>
      <c r="AU280" s="155" t="s">
        <v>87</v>
      </c>
      <c r="AV280" s="12" t="s">
        <v>87</v>
      </c>
      <c r="AW280" s="12" t="s">
        <v>38</v>
      </c>
      <c r="AX280" s="12" t="s">
        <v>85</v>
      </c>
      <c r="AY280" s="155" t="s">
        <v>137</v>
      </c>
    </row>
    <row r="281" spans="2:65" s="11" customFormat="1" ht="22.9" customHeight="1">
      <c r="B281" s="116"/>
      <c r="D281" s="117" t="s">
        <v>76</v>
      </c>
      <c r="E281" s="168" t="s">
        <v>87</v>
      </c>
      <c r="F281" s="168" t="s">
        <v>1008</v>
      </c>
      <c r="I281" s="119"/>
      <c r="J281" s="169">
        <f>BK281</f>
        <v>0</v>
      </c>
      <c r="L281" s="116"/>
      <c r="M281" s="121"/>
      <c r="P281" s="122">
        <f>SUM(P282:P359)</f>
        <v>0</v>
      </c>
      <c r="R281" s="122">
        <f>SUM(R282:R359)</f>
        <v>415.02976959999995</v>
      </c>
      <c r="T281" s="123">
        <f>SUM(T282:T359)</f>
        <v>0</v>
      </c>
      <c r="AR281" s="117" t="s">
        <v>85</v>
      </c>
      <c r="AT281" s="124" t="s">
        <v>76</v>
      </c>
      <c r="AU281" s="124" t="s">
        <v>85</v>
      </c>
      <c r="AY281" s="117" t="s">
        <v>137</v>
      </c>
      <c r="BK281" s="125">
        <f>SUM(BK282:BK359)</f>
        <v>0</v>
      </c>
    </row>
    <row r="282" spans="2:65" s="1" customFormat="1" ht="21.75" customHeight="1">
      <c r="B282" s="33"/>
      <c r="C282" s="145" t="s">
        <v>253</v>
      </c>
      <c r="D282" s="145" t="s">
        <v>153</v>
      </c>
      <c r="E282" s="146" t="s">
        <v>2231</v>
      </c>
      <c r="F282" s="147" t="s">
        <v>2232</v>
      </c>
      <c r="G282" s="148" t="s">
        <v>228</v>
      </c>
      <c r="H282" s="149">
        <v>86.4</v>
      </c>
      <c r="I282" s="150"/>
      <c r="J282" s="151">
        <f>ROUND(I282*H282,2)</f>
        <v>0</v>
      </c>
      <c r="K282" s="147" t="s">
        <v>809</v>
      </c>
      <c r="L282" s="33"/>
      <c r="M282" s="152" t="s">
        <v>21</v>
      </c>
      <c r="N282" s="153" t="s">
        <v>48</v>
      </c>
      <c r="P282" s="136">
        <f>O282*H282</f>
        <v>0</v>
      </c>
      <c r="Q282" s="136">
        <v>1.32E-3</v>
      </c>
      <c r="R282" s="136">
        <f>Q282*H282</f>
        <v>0.11404800000000001</v>
      </c>
      <c r="S282" s="136">
        <v>0</v>
      </c>
      <c r="T282" s="137">
        <f>S282*H282</f>
        <v>0</v>
      </c>
      <c r="AR282" s="138" t="s">
        <v>143</v>
      </c>
      <c r="AT282" s="138" t="s">
        <v>153</v>
      </c>
      <c r="AU282" s="138" t="s">
        <v>87</v>
      </c>
      <c r="AY282" s="18" t="s">
        <v>137</v>
      </c>
      <c r="BE282" s="139">
        <f>IF(N282="základní",J282,0)</f>
        <v>0</v>
      </c>
      <c r="BF282" s="139">
        <f>IF(N282="snížená",J282,0)</f>
        <v>0</v>
      </c>
      <c r="BG282" s="139">
        <f>IF(N282="zákl. přenesená",J282,0)</f>
        <v>0</v>
      </c>
      <c r="BH282" s="139">
        <f>IF(N282="sníž. přenesená",J282,0)</f>
        <v>0</v>
      </c>
      <c r="BI282" s="139">
        <f>IF(N282="nulová",J282,0)</f>
        <v>0</v>
      </c>
      <c r="BJ282" s="18" t="s">
        <v>85</v>
      </c>
      <c r="BK282" s="139">
        <f>ROUND(I282*H282,2)</f>
        <v>0</v>
      </c>
      <c r="BL282" s="18" t="s">
        <v>143</v>
      </c>
      <c r="BM282" s="138" t="s">
        <v>2233</v>
      </c>
    </row>
    <row r="283" spans="2:65" s="1" customFormat="1" ht="11.25">
      <c r="B283" s="33"/>
      <c r="D283" s="140" t="s">
        <v>144</v>
      </c>
      <c r="F283" s="141" t="s">
        <v>2234</v>
      </c>
      <c r="I283" s="142"/>
      <c r="L283" s="33"/>
      <c r="M283" s="143"/>
      <c r="T283" s="54"/>
      <c r="AT283" s="18" t="s">
        <v>144</v>
      </c>
      <c r="AU283" s="18" t="s">
        <v>87</v>
      </c>
    </row>
    <row r="284" spans="2:65" s="1" customFormat="1" ht="11.25">
      <c r="B284" s="33"/>
      <c r="D284" s="183" t="s">
        <v>812</v>
      </c>
      <c r="F284" s="184" t="s">
        <v>2235</v>
      </c>
      <c r="I284" s="142"/>
      <c r="L284" s="33"/>
      <c r="M284" s="143"/>
      <c r="T284" s="54"/>
      <c r="AT284" s="18" t="s">
        <v>812</v>
      </c>
      <c r="AU284" s="18" t="s">
        <v>87</v>
      </c>
    </row>
    <row r="285" spans="2:65" s="1" customFormat="1" ht="19.5">
      <c r="B285" s="33"/>
      <c r="D285" s="140" t="s">
        <v>145</v>
      </c>
      <c r="F285" s="144" t="s">
        <v>2236</v>
      </c>
      <c r="I285" s="142"/>
      <c r="L285" s="33"/>
      <c r="M285" s="143"/>
      <c r="T285" s="54"/>
      <c r="AT285" s="18" t="s">
        <v>145</v>
      </c>
      <c r="AU285" s="18" t="s">
        <v>87</v>
      </c>
    </row>
    <row r="286" spans="2:65" s="14" customFormat="1" ht="11.25">
      <c r="B286" s="170"/>
      <c r="D286" s="140" t="s">
        <v>278</v>
      </c>
      <c r="E286" s="171" t="s">
        <v>21</v>
      </c>
      <c r="F286" s="172" t="s">
        <v>2237</v>
      </c>
      <c r="H286" s="171" t="s">
        <v>21</v>
      </c>
      <c r="I286" s="173"/>
      <c r="L286" s="170"/>
      <c r="M286" s="174"/>
      <c r="T286" s="175"/>
      <c r="AT286" s="171" t="s">
        <v>278</v>
      </c>
      <c r="AU286" s="171" t="s">
        <v>87</v>
      </c>
      <c r="AV286" s="14" t="s">
        <v>85</v>
      </c>
      <c r="AW286" s="14" t="s">
        <v>38</v>
      </c>
      <c r="AX286" s="14" t="s">
        <v>77</v>
      </c>
      <c r="AY286" s="171" t="s">
        <v>137</v>
      </c>
    </row>
    <row r="287" spans="2:65" s="12" customFormat="1" ht="11.25">
      <c r="B287" s="154"/>
      <c r="D287" s="140" t="s">
        <v>278</v>
      </c>
      <c r="E287" s="155" t="s">
        <v>21</v>
      </c>
      <c r="F287" s="156" t="s">
        <v>2238</v>
      </c>
      <c r="H287" s="157">
        <v>86.4</v>
      </c>
      <c r="I287" s="158"/>
      <c r="L287" s="154"/>
      <c r="M287" s="159"/>
      <c r="T287" s="160"/>
      <c r="AT287" s="155" t="s">
        <v>278</v>
      </c>
      <c r="AU287" s="155" t="s">
        <v>87</v>
      </c>
      <c r="AV287" s="12" t="s">
        <v>87</v>
      </c>
      <c r="AW287" s="12" t="s">
        <v>38</v>
      </c>
      <c r="AX287" s="12" t="s">
        <v>85</v>
      </c>
      <c r="AY287" s="155" t="s">
        <v>137</v>
      </c>
    </row>
    <row r="288" spans="2:65" s="1" customFormat="1" ht="16.5" customHeight="1">
      <c r="B288" s="33"/>
      <c r="C288" s="126" t="s">
        <v>197</v>
      </c>
      <c r="D288" s="126" t="s">
        <v>138</v>
      </c>
      <c r="E288" s="127" t="s">
        <v>2239</v>
      </c>
      <c r="F288" s="128" t="s">
        <v>2240</v>
      </c>
      <c r="G288" s="129" t="s">
        <v>228</v>
      </c>
      <c r="H288" s="130">
        <v>98.4</v>
      </c>
      <c r="I288" s="131"/>
      <c r="J288" s="132">
        <f>ROUND(I288*H288,2)</f>
        <v>0</v>
      </c>
      <c r="K288" s="128" t="s">
        <v>21</v>
      </c>
      <c r="L288" s="133"/>
      <c r="M288" s="134" t="s">
        <v>21</v>
      </c>
      <c r="N288" s="135" t="s">
        <v>48</v>
      </c>
      <c r="P288" s="136">
        <f>O288*H288</f>
        <v>0</v>
      </c>
      <c r="Q288" s="136">
        <v>7.9799999999999996E-2</v>
      </c>
      <c r="R288" s="136">
        <f>Q288*H288</f>
        <v>7.8523199999999997</v>
      </c>
      <c r="S288" s="136">
        <v>0</v>
      </c>
      <c r="T288" s="137">
        <f>S288*H288</f>
        <v>0</v>
      </c>
      <c r="AR288" s="138" t="s">
        <v>142</v>
      </c>
      <c r="AT288" s="138" t="s">
        <v>138</v>
      </c>
      <c r="AU288" s="138" t="s">
        <v>87</v>
      </c>
      <c r="AY288" s="18" t="s">
        <v>137</v>
      </c>
      <c r="BE288" s="139">
        <f>IF(N288="základní",J288,0)</f>
        <v>0</v>
      </c>
      <c r="BF288" s="139">
        <f>IF(N288="snížená",J288,0)</f>
        <v>0</v>
      </c>
      <c r="BG288" s="139">
        <f>IF(N288="zákl. přenesená",J288,0)</f>
        <v>0</v>
      </c>
      <c r="BH288" s="139">
        <f>IF(N288="sníž. přenesená",J288,0)</f>
        <v>0</v>
      </c>
      <c r="BI288" s="139">
        <f>IF(N288="nulová",J288,0)</f>
        <v>0</v>
      </c>
      <c r="BJ288" s="18" t="s">
        <v>85</v>
      </c>
      <c r="BK288" s="139">
        <f>ROUND(I288*H288,2)</f>
        <v>0</v>
      </c>
      <c r="BL288" s="18" t="s">
        <v>143</v>
      </c>
      <c r="BM288" s="138" t="s">
        <v>2241</v>
      </c>
    </row>
    <row r="289" spans="2:65" s="1" customFormat="1" ht="11.25">
      <c r="B289" s="33"/>
      <c r="D289" s="140" t="s">
        <v>144</v>
      </c>
      <c r="F289" s="141" t="s">
        <v>2240</v>
      </c>
      <c r="I289" s="142"/>
      <c r="L289" s="33"/>
      <c r="M289" s="143"/>
      <c r="T289" s="54"/>
      <c r="AT289" s="18" t="s">
        <v>144</v>
      </c>
      <c r="AU289" s="18" t="s">
        <v>87</v>
      </c>
    </row>
    <row r="290" spans="2:65" s="14" customFormat="1" ht="11.25">
      <c r="B290" s="170"/>
      <c r="D290" s="140" t="s">
        <v>278</v>
      </c>
      <c r="E290" s="171" t="s">
        <v>21</v>
      </c>
      <c r="F290" s="172" t="s">
        <v>2237</v>
      </c>
      <c r="H290" s="171" t="s">
        <v>21</v>
      </c>
      <c r="I290" s="173"/>
      <c r="L290" s="170"/>
      <c r="M290" s="174"/>
      <c r="T290" s="175"/>
      <c r="AT290" s="171" t="s">
        <v>278</v>
      </c>
      <c r="AU290" s="171" t="s">
        <v>87</v>
      </c>
      <c r="AV290" s="14" t="s">
        <v>85</v>
      </c>
      <c r="AW290" s="14" t="s">
        <v>38</v>
      </c>
      <c r="AX290" s="14" t="s">
        <v>77</v>
      </c>
      <c r="AY290" s="171" t="s">
        <v>137</v>
      </c>
    </row>
    <row r="291" spans="2:65" s="12" customFormat="1" ht="11.25">
      <c r="B291" s="154"/>
      <c r="D291" s="140" t="s">
        <v>278</v>
      </c>
      <c r="E291" s="155" t="s">
        <v>1990</v>
      </c>
      <c r="F291" s="156" t="s">
        <v>2242</v>
      </c>
      <c r="H291" s="157">
        <v>98.4</v>
      </c>
      <c r="I291" s="158"/>
      <c r="L291" s="154"/>
      <c r="M291" s="159"/>
      <c r="T291" s="160"/>
      <c r="AT291" s="155" t="s">
        <v>278</v>
      </c>
      <c r="AU291" s="155" t="s">
        <v>87</v>
      </c>
      <c r="AV291" s="12" t="s">
        <v>87</v>
      </c>
      <c r="AW291" s="12" t="s">
        <v>38</v>
      </c>
      <c r="AX291" s="12" t="s">
        <v>85</v>
      </c>
      <c r="AY291" s="155" t="s">
        <v>137</v>
      </c>
    </row>
    <row r="292" spans="2:65" s="1" customFormat="1" ht="16.5" customHeight="1">
      <c r="B292" s="33"/>
      <c r="C292" s="145" t="s">
        <v>261</v>
      </c>
      <c r="D292" s="145" t="s">
        <v>153</v>
      </c>
      <c r="E292" s="146" t="s">
        <v>2243</v>
      </c>
      <c r="F292" s="147" t="s">
        <v>2244</v>
      </c>
      <c r="G292" s="148" t="s">
        <v>228</v>
      </c>
      <c r="H292" s="149">
        <v>402.2</v>
      </c>
      <c r="I292" s="150"/>
      <c r="J292" s="151">
        <f>ROUND(I292*H292,2)</f>
        <v>0</v>
      </c>
      <c r="K292" s="147" t="s">
        <v>809</v>
      </c>
      <c r="L292" s="33"/>
      <c r="M292" s="152" t="s">
        <v>21</v>
      </c>
      <c r="N292" s="153" t="s">
        <v>48</v>
      </c>
      <c r="P292" s="136">
        <f>O292*H292</f>
        <v>0</v>
      </c>
      <c r="Q292" s="136">
        <v>1.6000000000000001E-4</v>
      </c>
      <c r="R292" s="136">
        <f>Q292*H292</f>
        <v>6.4352000000000006E-2</v>
      </c>
      <c r="S292" s="136">
        <v>0</v>
      </c>
      <c r="T292" s="137">
        <f>S292*H292</f>
        <v>0</v>
      </c>
      <c r="AR292" s="138" t="s">
        <v>143</v>
      </c>
      <c r="AT292" s="138" t="s">
        <v>153</v>
      </c>
      <c r="AU292" s="138" t="s">
        <v>87</v>
      </c>
      <c r="AY292" s="18" t="s">
        <v>137</v>
      </c>
      <c r="BE292" s="139">
        <f>IF(N292="základní",J292,0)</f>
        <v>0</v>
      </c>
      <c r="BF292" s="139">
        <f>IF(N292="snížená",J292,0)</f>
        <v>0</v>
      </c>
      <c r="BG292" s="139">
        <f>IF(N292="zákl. přenesená",J292,0)</f>
        <v>0</v>
      </c>
      <c r="BH292" s="139">
        <f>IF(N292="sníž. přenesená",J292,0)</f>
        <v>0</v>
      </c>
      <c r="BI292" s="139">
        <f>IF(N292="nulová",J292,0)</f>
        <v>0</v>
      </c>
      <c r="BJ292" s="18" t="s">
        <v>85</v>
      </c>
      <c r="BK292" s="139">
        <f>ROUND(I292*H292,2)</f>
        <v>0</v>
      </c>
      <c r="BL292" s="18" t="s">
        <v>143</v>
      </c>
      <c r="BM292" s="138" t="s">
        <v>2245</v>
      </c>
    </row>
    <row r="293" spans="2:65" s="1" customFormat="1" ht="19.5">
      <c r="B293" s="33"/>
      <c r="D293" s="140" t="s">
        <v>144</v>
      </c>
      <c r="F293" s="141" t="s">
        <v>2246</v>
      </c>
      <c r="I293" s="142"/>
      <c r="L293" s="33"/>
      <c r="M293" s="143"/>
      <c r="T293" s="54"/>
      <c r="AT293" s="18" t="s">
        <v>144</v>
      </c>
      <c r="AU293" s="18" t="s">
        <v>87</v>
      </c>
    </row>
    <row r="294" spans="2:65" s="1" customFormat="1" ht="11.25">
      <c r="B294" s="33"/>
      <c r="D294" s="183" t="s">
        <v>812</v>
      </c>
      <c r="F294" s="184" t="s">
        <v>2247</v>
      </c>
      <c r="I294" s="142"/>
      <c r="L294" s="33"/>
      <c r="M294" s="143"/>
      <c r="T294" s="54"/>
      <c r="AT294" s="18" t="s">
        <v>812</v>
      </c>
      <c r="AU294" s="18" t="s">
        <v>87</v>
      </c>
    </row>
    <row r="295" spans="2:65" s="14" customFormat="1" ht="11.25">
      <c r="B295" s="170"/>
      <c r="D295" s="140" t="s">
        <v>278</v>
      </c>
      <c r="E295" s="171" t="s">
        <v>21</v>
      </c>
      <c r="F295" s="172" t="s">
        <v>2248</v>
      </c>
      <c r="H295" s="171" t="s">
        <v>21</v>
      </c>
      <c r="I295" s="173"/>
      <c r="L295" s="170"/>
      <c r="M295" s="174"/>
      <c r="T295" s="175"/>
      <c r="AT295" s="171" t="s">
        <v>278</v>
      </c>
      <c r="AU295" s="171" t="s">
        <v>87</v>
      </c>
      <c r="AV295" s="14" t="s">
        <v>85</v>
      </c>
      <c r="AW295" s="14" t="s">
        <v>38</v>
      </c>
      <c r="AX295" s="14" t="s">
        <v>77</v>
      </c>
      <c r="AY295" s="171" t="s">
        <v>137</v>
      </c>
    </row>
    <row r="296" spans="2:65" s="14" customFormat="1" ht="11.25">
      <c r="B296" s="170"/>
      <c r="D296" s="140" t="s">
        <v>278</v>
      </c>
      <c r="E296" s="171" t="s">
        <v>21</v>
      </c>
      <c r="F296" s="172" t="s">
        <v>2249</v>
      </c>
      <c r="H296" s="171" t="s">
        <v>21</v>
      </c>
      <c r="I296" s="173"/>
      <c r="L296" s="170"/>
      <c r="M296" s="174"/>
      <c r="T296" s="175"/>
      <c r="AT296" s="171" t="s">
        <v>278</v>
      </c>
      <c r="AU296" s="171" t="s">
        <v>87</v>
      </c>
      <c r="AV296" s="14" t="s">
        <v>85</v>
      </c>
      <c r="AW296" s="14" t="s">
        <v>38</v>
      </c>
      <c r="AX296" s="14" t="s">
        <v>77</v>
      </c>
      <c r="AY296" s="171" t="s">
        <v>137</v>
      </c>
    </row>
    <row r="297" spans="2:65" s="14" customFormat="1" ht="11.25">
      <c r="B297" s="170"/>
      <c r="D297" s="140" t="s">
        <v>278</v>
      </c>
      <c r="E297" s="171" t="s">
        <v>21</v>
      </c>
      <c r="F297" s="172" t="s">
        <v>2250</v>
      </c>
      <c r="H297" s="171" t="s">
        <v>21</v>
      </c>
      <c r="I297" s="173"/>
      <c r="L297" s="170"/>
      <c r="M297" s="174"/>
      <c r="T297" s="175"/>
      <c r="AT297" s="171" t="s">
        <v>278</v>
      </c>
      <c r="AU297" s="171" t="s">
        <v>87</v>
      </c>
      <c r="AV297" s="14" t="s">
        <v>85</v>
      </c>
      <c r="AW297" s="14" t="s">
        <v>38</v>
      </c>
      <c r="AX297" s="14" t="s">
        <v>77</v>
      </c>
      <c r="AY297" s="171" t="s">
        <v>137</v>
      </c>
    </row>
    <row r="298" spans="2:65" s="12" customFormat="1" ht="11.25">
      <c r="B298" s="154"/>
      <c r="D298" s="140" t="s">
        <v>278</v>
      </c>
      <c r="E298" s="155" t="s">
        <v>21</v>
      </c>
      <c r="F298" s="156" t="s">
        <v>2251</v>
      </c>
      <c r="H298" s="157">
        <v>219.6</v>
      </c>
      <c r="I298" s="158"/>
      <c r="L298" s="154"/>
      <c r="M298" s="159"/>
      <c r="T298" s="160"/>
      <c r="AT298" s="155" t="s">
        <v>278</v>
      </c>
      <c r="AU298" s="155" t="s">
        <v>87</v>
      </c>
      <c r="AV298" s="12" t="s">
        <v>87</v>
      </c>
      <c r="AW298" s="12" t="s">
        <v>38</v>
      </c>
      <c r="AX298" s="12" t="s">
        <v>77</v>
      </c>
      <c r="AY298" s="155" t="s">
        <v>137</v>
      </c>
    </row>
    <row r="299" spans="2:65" s="14" customFormat="1" ht="11.25">
      <c r="B299" s="170"/>
      <c r="D299" s="140" t="s">
        <v>278</v>
      </c>
      <c r="E299" s="171" t="s">
        <v>21</v>
      </c>
      <c r="F299" s="172" t="s">
        <v>2252</v>
      </c>
      <c r="H299" s="171" t="s">
        <v>21</v>
      </c>
      <c r="I299" s="173"/>
      <c r="L299" s="170"/>
      <c r="M299" s="174"/>
      <c r="T299" s="175"/>
      <c r="AT299" s="171" t="s">
        <v>278</v>
      </c>
      <c r="AU299" s="171" t="s">
        <v>87</v>
      </c>
      <c r="AV299" s="14" t="s">
        <v>85</v>
      </c>
      <c r="AW299" s="14" t="s">
        <v>38</v>
      </c>
      <c r="AX299" s="14" t="s">
        <v>77</v>
      </c>
      <c r="AY299" s="171" t="s">
        <v>137</v>
      </c>
    </row>
    <row r="300" spans="2:65" s="14" customFormat="1" ht="11.25">
      <c r="B300" s="170"/>
      <c r="D300" s="140" t="s">
        <v>278</v>
      </c>
      <c r="E300" s="171" t="s">
        <v>21</v>
      </c>
      <c r="F300" s="172" t="s">
        <v>2253</v>
      </c>
      <c r="H300" s="171" t="s">
        <v>21</v>
      </c>
      <c r="I300" s="173"/>
      <c r="L300" s="170"/>
      <c r="M300" s="174"/>
      <c r="T300" s="175"/>
      <c r="AT300" s="171" t="s">
        <v>278</v>
      </c>
      <c r="AU300" s="171" t="s">
        <v>87</v>
      </c>
      <c r="AV300" s="14" t="s">
        <v>85</v>
      </c>
      <c r="AW300" s="14" t="s">
        <v>38</v>
      </c>
      <c r="AX300" s="14" t="s">
        <v>77</v>
      </c>
      <c r="AY300" s="171" t="s">
        <v>137</v>
      </c>
    </row>
    <row r="301" spans="2:65" s="12" customFormat="1" ht="11.25">
      <c r="B301" s="154"/>
      <c r="D301" s="140" t="s">
        <v>278</v>
      </c>
      <c r="E301" s="155" t="s">
        <v>21</v>
      </c>
      <c r="F301" s="156" t="s">
        <v>2254</v>
      </c>
      <c r="H301" s="157">
        <v>181.2</v>
      </c>
      <c r="I301" s="158"/>
      <c r="L301" s="154"/>
      <c r="M301" s="159"/>
      <c r="T301" s="160"/>
      <c r="AT301" s="155" t="s">
        <v>278</v>
      </c>
      <c r="AU301" s="155" t="s">
        <v>87</v>
      </c>
      <c r="AV301" s="12" t="s">
        <v>87</v>
      </c>
      <c r="AW301" s="12" t="s">
        <v>38</v>
      </c>
      <c r="AX301" s="12" t="s">
        <v>77</v>
      </c>
      <c r="AY301" s="155" t="s">
        <v>137</v>
      </c>
    </row>
    <row r="302" spans="2:65" s="12" customFormat="1" ht="11.25">
      <c r="B302" s="154"/>
      <c r="D302" s="140" t="s">
        <v>278</v>
      </c>
      <c r="E302" s="155" t="s">
        <v>21</v>
      </c>
      <c r="F302" s="156" t="s">
        <v>2255</v>
      </c>
      <c r="H302" s="157">
        <v>1.4</v>
      </c>
      <c r="I302" s="158"/>
      <c r="L302" s="154"/>
      <c r="M302" s="159"/>
      <c r="T302" s="160"/>
      <c r="AT302" s="155" t="s">
        <v>278</v>
      </c>
      <c r="AU302" s="155" t="s">
        <v>87</v>
      </c>
      <c r="AV302" s="12" t="s">
        <v>87</v>
      </c>
      <c r="AW302" s="12" t="s">
        <v>38</v>
      </c>
      <c r="AX302" s="12" t="s">
        <v>77</v>
      </c>
      <c r="AY302" s="155" t="s">
        <v>137</v>
      </c>
    </row>
    <row r="303" spans="2:65" s="13" customFormat="1" ht="11.25">
      <c r="B303" s="161"/>
      <c r="D303" s="140" t="s">
        <v>278</v>
      </c>
      <c r="E303" s="162" t="s">
        <v>21</v>
      </c>
      <c r="F303" s="163" t="s">
        <v>280</v>
      </c>
      <c r="H303" s="164">
        <v>402.2</v>
      </c>
      <c r="I303" s="165"/>
      <c r="L303" s="161"/>
      <c r="M303" s="166"/>
      <c r="T303" s="167"/>
      <c r="AT303" s="162" t="s">
        <v>278</v>
      </c>
      <c r="AU303" s="162" t="s">
        <v>87</v>
      </c>
      <c r="AV303" s="13" t="s">
        <v>143</v>
      </c>
      <c r="AW303" s="13" t="s">
        <v>38</v>
      </c>
      <c r="AX303" s="13" t="s">
        <v>85</v>
      </c>
      <c r="AY303" s="162" t="s">
        <v>137</v>
      </c>
    </row>
    <row r="304" spans="2:65" s="1" customFormat="1" ht="16.5" customHeight="1">
      <c r="B304" s="33"/>
      <c r="C304" s="145" t="s">
        <v>201</v>
      </c>
      <c r="D304" s="145" t="s">
        <v>153</v>
      </c>
      <c r="E304" s="146" t="s">
        <v>2256</v>
      </c>
      <c r="F304" s="147" t="s">
        <v>2257</v>
      </c>
      <c r="G304" s="148" t="s">
        <v>228</v>
      </c>
      <c r="H304" s="149">
        <v>408.24</v>
      </c>
      <c r="I304" s="150"/>
      <c r="J304" s="151">
        <f>ROUND(I304*H304,2)</f>
        <v>0</v>
      </c>
      <c r="K304" s="147" t="s">
        <v>809</v>
      </c>
      <c r="L304" s="33"/>
      <c r="M304" s="152" t="s">
        <v>21</v>
      </c>
      <c r="N304" s="153" t="s">
        <v>48</v>
      </c>
      <c r="P304" s="136">
        <f>O304*H304</f>
        <v>0</v>
      </c>
      <c r="Q304" s="136">
        <v>1.7000000000000001E-4</v>
      </c>
      <c r="R304" s="136">
        <f>Q304*H304</f>
        <v>6.9400800000000012E-2</v>
      </c>
      <c r="S304" s="136">
        <v>0</v>
      </c>
      <c r="T304" s="137">
        <f>S304*H304</f>
        <v>0</v>
      </c>
      <c r="AR304" s="138" t="s">
        <v>143</v>
      </c>
      <c r="AT304" s="138" t="s">
        <v>153</v>
      </c>
      <c r="AU304" s="138" t="s">
        <v>87</v>
      </c>
      <c r="AY304" s="18" t="s">
        <v>137</v>
      </c>
      <c r="BE304" s="139">
        <f>IF(N304="základní",J304,0)</f>
        <v>0</v>
      </c>
      <c r="BF304" s="139">
        <f>IF(N304="snížená",J304,0)</f>
        <v>0</v>
      </c>
      <c r="BG304" s="139">
        <f>IF(N304="zákl. přenesená",J304,0)</f>
        <v>0</v>
      </c>
      <c r="BH304" s="139">
        <f>IF(N304="sníž. přenesená",J304,0)</f>
        <v>0</v>
      </c>
      <c r="BI304" s="139">
        <f>IF(N304="nulová",J304,0)</f>
        <v>0</v>
      </c>
      <c r="BJ304" s="18" t="s">
        <v>85</v>
      </c>
      <c r="BK304" s="139">
        <f>ROUND(I304*H304,2)</f>
        <v>0</v>
      </c>
      <c r="BL304" s="18" t="s">
        <v>143</v>
      </c>
      <c r="BM304" s="138" t="s">
        <v>2258</v>
      </c>
    </row>
    <row r="305" spans="2:65" s="1" customFormat="1" ht="19.5">
      <c r="B305" s="33"/>
      <c r="D305" s="140" t="s">
        <v>144</v>
      </c>
      <c r="F305" s="141" t="s">
        <v>2259</v>
      </c>
      <c r="I305" s="142"/>
      <c r="L305" s="33"/>
      <c r="M305" s="143"/>
      <c r="T305" s="54"/>
      <c r="AT305" s="18" t="s">
        <v>144</v>
      </c>
      <c r="AU305" s="18" t="s">
        <v>87</v>
      </c>
    </row>
    <row r="306" spans="2:65" s="1" customFormat="1" ht="11.25">
      <c r="B306" s="33"/>
      <c r="D306" s="183" t="s">
        <v>812</v>
      </c>
      <c r="F306" s="184" t="s">
        <v>2260</v>
      </c>
      <c r="I306" s="142"/>
      <c r="L306" s="33"/>
      <c r="M306" s="143"/>
      <c r="T306" s="54"/>
      <c r="AT306" s="18" t="s">
        <v>812</v>
      </c>
      <c r="AU306" s="18" t="s">
        <v>87</v>
      </c>
    </row>
    <row r="307" spans="2:65" s="14" customFormat="1" ht="11.25">
      <c r="B307" s="170"/>
      <c r="D307" s="140" t="s">
        <v>278</v>
      </c>
      <c r="E307" s="171" t="s">
        <v>21</v>
      </c>
      <c r="F307" s="172" t="s">
        <v>2248</v>
      </c>
      <c r="H307" s="171" t="s">
        <v>21</v>
      </c>
      <c r="I307" s="173"/>
      <c r="L307" s="170"/>
      <c r="M307" s="174"/>
      <c r="T307" s="175"/>
      <c r="AT307" s="171" t="s">
        <v>278</v>
      </c>
      <c r="AU307" s="171" t="s">
        <v>87</v>
      </c>
      <c r="AV307" s="14" t="s">
        <v>85</v>
      </c>
      <c r="AW307" s="14" t="s">
        <v>38</v>
      </c>
      <c r="AX307" s="14" t="s">
        <v>77</v>
      </c>
      <c r="AY307" s="171" t="s">
        <v>137</v>
      </c>
    </row>
    <row r="308" spans="2:65" s="14" customFormat="1" ht="11.25">
      <c r="B308" s="170"/>
      <c r="D308" s="140" t="s">
        <v>278</v>
      </c>
      <c r="E308" s="171" t="s">
        <v>21</v>
      </c>
      <c r="F308" s="172" t="s">
        <v>2249</v>
      </c>
      <c r="H308" s="171" t="s">
        <v>21</v>
      </c>
      <c r="I308" s="173"/>
      <c r="L308" s="170"/>
      <c r="M308" s="174"/>
      <c r="T308" s="175"/>
      <c r="AT308" s="171" t="s">
        <v>278</v>
      </c>
      <c r="AU308" s="171" t="s">
        <v>87</v>
      </c>
      <c r="AV308" s="14" t="s">
        <v>85</v>
      </c>
      <c r="AW308" s="14" t="s">
        <v>38</v>
      </c>
      <c r="AX308" s="14" t="s">
        <v>77</v>
      </c>
      <c r="AY308" s="171" t="s">
        <v>137</v>
      </c>
    </row>
    <row r="309" spans="2:65" s="14" customFormat="1" ht="11.25">
      <c r="B309" s="170"/>
      <c r="D309" s="140" t="s">
        <v>278</v>
      </c>
      <c r="E309" s="171" t="s">
        <v>21</v>
      </c>
      <c r="F309" s="172" t="s">
        <v>2261</v>
      </c>
      <c r="H309" s="171" t="s">
        <v>21</v>
      </c>
      <c r="I309" s="173"/>
      <c r="L309" s="170"/>
      <c r="M309" s="174"/>
      <c r="T309" s="175"/>
      <c r="AT309" s="171" t="s">
        <v>278</v>
      </c>
      <c r="AU309" s="171" t="s">
        <v>87</v>
      </c>
      <c r="AV309" s="14" t="s">
        <v>85</v>
      </c>
      <c r="AW309" s="14" t="s">
        <v>38</v>
      </c>
      <c r="AX309" s="14" t="s">
        <v>77</v>
      </c>
      <c r="AY309" s="171" t="s">
        <v>137</v>
      </c>
    </row>
    <row r="310" spans="2:65" s="12" customFormat="1" ht="11.25">
      <c r="B310" s="154"/>
      <c r="D310" s="140" t="s">
        <v>278</v>
      </c>
      <c r="E310" s="155" t="s">
        <v>21</v>
      </c>
      <c r="F310" s="156" t="s">
        <v>2262</v>
      </c>
      <c r="H310" s="157">
        <v>185.04</v>
      </c>
      <c r="I310" s="158"/>
      <c r="L310" s="154"/>
      <c r="M310" s="159"/>
      <c r="T310" s="160"/>
      <c r="AT310" s="155" t="s">
        <v>278</v>
      </c>
      <c r="AU310" s="155" t="s">
        <v>87</v>
      </c>
      <c r="AV310" s="12" t="s">
        <v>87</v>
      </c>
      <c r="AW310" s="12" t="s">
        <v>38</v>
      </c>
      <c r="AX310" s="12" t="s">
        <v>77</v>
      </c>
      <c r="AY310" s="155" t="s">
        <v>137</v>
      </c>
    </row>
    <row r="311" spans="2:65" s="14" customFormat="1" ht="11.25">
      <c r="B311" s="170"/>
      <c r="D311" s="140" t="s">
        <v>278</v>
      </c>
      <c r="E311" s="171" t="s">
        <v>21</v>
      </c>
      <c r="F311" s="172" t="s">
        <v>2252</v>
      </c>
      <c r="H311" s="171" t="s">
        <v>21</v>
      </c>
      <c r="I311" s="173"/>
      <c r="L311" s="170"/>
      <c r="M311" s="174"/>
      <c r="T311" s="175"/>
      <c r="AT311" s="171" t="s">
        <v>278</v>
      </c>
      <c r="AU311" s="171" t="s">
        <v>87</v>
      </c>
      <c r="AV311" s="14" t="s">
        <v>85</v>
      </c>
      <c r="AW311" s="14" t="s">
        <v>38</v>
      </c>
      <c r="AX311" s="14" t="s">
        <v>77</v>
      </c>
      <c r="AY311" s="171" t="s">
        <v>137</v>
      </c>
    </row>
    <row r="312" spans="2:65" s="14" customFormat="1" ht="11.25">
      <c r="B312" s="170"/>
      <c r="D312" s="140" t="s">
        <v>278</v>
      </c>
      <c r="E312" s="171" t="s">
        <v>21</v>
      </c>
      <c r="F312" s="172" t="s">
        <v>2263</v>
      </c>
      <c r="H312" s="171" t="s">
        <v>21</v>
      </c>
      <c r="I312" s="173"/>
      <c r="L312" s="170"/>
      <c r="M312" s="174"/>
      <c r="T312" s="175"/>
      <c r="AT312" s="171" t="s">
        <v>278</v>
      </c>
      <c r="AU312" s="171" t="s">
        <v>87</v>
      </c>
      <c r="AV312" s="14" t="s">
        <v>85</v>
      </c>
      <c r="AW312" s="14" t="s">
        <v>38</v>
      </c>
      <c r="AX312" s="14" t="s">
        <v>77</v>
      </c>
      <c r="AY312" s="171" t="s">
        <v>137</v>
      </c>
    </row>
    <row r="313" spans="2:65" s="12" customFormat="1" ht="11.25">
      <c r="B313" s="154"/>
      <c r="D313" s="140" t="s">
        <v>278</v>
      </c>
      <c r="E313" s="155" t="s">
        <v>21</v>
      </c>
      <c r="F313" s="156" t="s">
        <v>2264</v>
      </c>
      <c r="H313" s="157">
        <v>223.2</v>
      </c>
      <c r="I313" s="158"/>
      <c r="L313" s="154"/>
      <c r="M313" s="159"/>
      <c r="T313" s="160"/>
      <c r="AT313" s="155" t="s">
        <v>278</v>
      </c>
      <c r="AU313" s="155" t="s">
        <v>87</v>
      </c>
      <c r="AV313" s="12" t="s">
        <v>87</v>
      </c>
      <c r="AW313" s="12" t="s">
        <v>38</v>
      </c>
      <c r="AX313" s="12" t="s">
        <v>77</v>
      </c>
      <c r="AY313" s="155" t="s">
        <v>137</v>
      </c>
    </row>
    <row r="314" spans="2:65" s="13" customFormat="1" ht="11.25">
      <c r="B314" s="161"/>
      <c r="D314" s="140" t="s">
        <v>278</v>
      </c>
      <c r="E314" s="162" t="s">
        <v>21</v>
      </c>
      <c r="F314" s="163" t="s">
        <v>280</v>
      </c>
      <c r="H314" s="164">
        <v>408.24</v>
      </c>
      <c r="I314" s="165"/>
      <c r="L314" s="161"/>
      <c r="M314" s="166"/>
      <c r="T314" s="167"/>
      <c r="AT314" s="162" t="s">
        <v>278</v>
      </c>
      <c r="AU314" s="162" t="s">
        <v>87</v>
      </c>
      <c r="AV314" s="13" t="s">
        <v>143</v>
      </c>
      <c r="AW314" s="13" t="s">
        <v>38</v>
      </c>
      <c r="AX314" s="13" t="s">
        <v>85</v>
      </c>
      <c r="AY314" s="162" t="s">
        <v>137</v>
      </c>
    </row>
    <row r="315" spans="2:65" s="1" customFormat="1" ht="24.2" customHeight="1">
      <c r="B315" s="33"/>
      <c r="C315" s="145" t="s">
        <v>269</v>
      </c>
      <c r="D315" s="145" t="s">
        <v>153</v>
      </c>
      <c r="E315" s="146" t="s">
        <v>2265</v>
      </c>
      <c r="F315" s="147" t="s">
        <v>2266</v>
      </c>
      <c r="G315" s="148" t="s">
        <v>228</v>
      </c>
      <c r="H315" s="149">
        <v>816</v>
      </c>
      <c r="I315" s="150"/>
      <c r="J315" s="151">
        <f>ROUND(I315*H315,2)</f>
        <v>0</v>
      </c>
      <c r="K315" s="147" t="s">
        <v>21</v>
      </c>
      <c r="L315" s="33"/>
      <c r="M315" s="152" t="s">
        <v>21</v>
      </c>
      <c r="N315" s="153" t="s">
        <v>48</v>
      </c>
      <c r="P315" s="136">
        <f>O315*H315</f>
        <v>0</v>
      </c>
      <c r="Q315" s="136">
        <v>0</v>
      </c>
      <c r="R315" s="136">
        <f>Q315*H315</f>
        <v>0</v>
      </c>
      <c r="S315" s="136">
        <v>0</v>
      </c>
      <c r="T315" s="137">
        <f>S315*H315</f>
        <v>0</v>
      </c>
      <c r="AR315" s="138" t="s">
        <v>143</v>
      </c>
      <c r="AT315" s="138" t="s">
        <v>153</v>
      </c>
      <c r="AU315" s="138" t="s">
        <v>87</v>
      </c>
      <c r="AY315" s="18" t="s">
        <v>137</v>
      </c>
      <c r="BE315" s="139">
        <f>IF(N315="základní",J315,0)</f>
        <v>0</v>
      </c>
      <c r="BF315" s="139">
        <f>IF(N315="snížená",J315,0)</f>
        <v>0</v>
      </c>
      <c r="BG315" s="139">
        <f>IF(N315="zákl. přenesená",J315,0)</f>
        <v>0</v>
      </c>
      <c r="BH315" s="139">
        <f>IF(N315="sníž. přenesená",J315,0)</f>
        <v>0</v>
      </c>
      <c r="BI315" s="139">
        <f>IF(N315="nulová",J315,0)</f>
        <v>0</v>
      </c>
      <c r="BJ315" s="18" t="s">
        <v>85</v>
      </c>
      <c r="BK315" s="139">
        <f>ROUND(I315*H315,2)</f>
        <v>0</v>
      </c>
      <c r="BL315" s="18" t="s">
        <v>143</v>
      </c>
      <c r="BM315" s="138" t="s">
        <v>2267</v>
      </c>
    </row>
    <row r="316" spans="2:65" s="1" customFormat="1" ht="19.5">
      <c r="B316" s="33"/>
      <c r="D316" s="140" t="s">
        <v>144</v>
      </c>
      <c r="F316" s="141" t="s">
        <v>2268</v>
      </c>
      <c r="I316" s="142"/>
      <c r="L316" s="33"/>
      <c r="M316" s="143"/>
      <c r="T316" s="54"/>
      <c r="AT316" s="18" t="s">
        <v>144</v>
      </c>
      <c r="AU316" s="18" t="s">
        <v>87</v>
      </c>
    </row>
    <row r="317" spans="2:65" s="14" customFormat="1" ht="11.25">
      <c r="B317" s="170"/>
      <c r="D317" s="140" t="s">
        <v>278</v>
      </c>
      <c r="E317" s="171" t="s">
        <v>21</v>
      </c>
      <c r="F317" s="172" t="s">
        <v>2248</v>
      </c>
      <c r="H317" s="171" t="s">
        <v>21</v>
      </c>
      <c r="I317" s="173"/>
      <c r="L317" s="170"/>
      <c r="M317" s="174"/>
      <c r="T317" s="175"/>
      <c r="AT317" s="171" t="s">
        <v>278</v>
      </c>
      <c r="AU317" s="171" t="s">
        <v>87</v>
      </c>
      <c r="AV317" s="14" t="s">
        <v>85</v>
      </c>
      <c r="AW317" s="14" t="s">
        <v>38</v>
      </c>
      <c r="AX317" s="14" t="s">
        <v>77</v>
      </c>
      <c r="AY317" s="171" t="s">
        <v>137</v>
      </c>
    </row>
    <row r="318" spans="2:65" s="12" customFormat="1" ht="11.25">
      <c r="B318" s="154"/>
      <c r="D318" s="140" t="s">
        <v>278</v>
      </c>
      <c r="E318" s="155" t="s">
        <v>21</v>
      </c>
      <c r="F318" s="156" t="s">
        <v>2269</v>
      </c>
      <c r="H318" s="157">
        <v>816</v>
      </c>
      <c r="I318" s="158"/>
      <c r="L318" s="154"/>
      <c r="M318" s="159"/>
      <c r="T318" s="160"/>
      <c r="AT318" s="155" t="s">
        <v>278</v>
      </c>
      <c r="AU318" s="155" t="s">
        <v>87</v>
      </c>
      <c r="AV318" s="12" t="s">
        <v>87</v>
      </c>
      <c r="AW318" s="12" t="s">
        <v>38</v>
      </c>
      <c r="AX318" s="12" t="s">
        <v>85</v>
      </c>
      <c r="AY318" s="155" t="s">
        <v>137</v>
      </c>
    </row>
    <row r="319" spans="2:65" s="1" customFormat="1" ht="16.5" customHeight="1">
      <c r="B319" s="33"/>
      <c r="C319" s="126" t="s">
        <v>205</v>
      </c>
      <c r="D319" s="126" t="s">
        <v>138</v>
      </c>
      <c r="E319" s="127" t="s">
        <v>2270</v>
      </c>
      <c r="F319" s="128" t="s">
        <v>2271</v>
      </c>
      <c r="G319" s="129" t="s">
        <v>569</v>
      </c>
      <c r="H319" s="130">
        <v>519.11699999999996</v>
      </c>
      <c r="I319" s="131"/>
      <c r="J319" s="132">
        <f>ROUND(I319*H319,2)</f>
        <v>0</v>
      </c>
      <c r="K319" s="128" t="s">
        <v>21</v>
      </c>
      <c r="L319" s="133"/>
      <c r="M319" s="134" t="s">
        <v>21</v>
      </c>
      <c r="N319" s="135" t="s">
        <v>48</v>
      </c>
      <c r="P319" s="136">
        <f>O319*H319</f>
        <v>0</v>
      </c>
      <c r="Q319" s="136">
        <v>0.76863999999999999</v>
      </c>
      <c r="R319" s="136">
        <f>Q319*H319</f>
        <v>399.01409087999997</v>
      </c>
      <c r="S319" s="136">
        <v>0</v>
      </c>
      <c r="T319" s="137">
        <f>S319*H319</f>
        <v>0</v>
      </c>
      <c r="AR319" s="138" t="s">
        <v>142</v>
      </c>
      <c r="AT319" s="138" t="s">
        <v>138</v>
      </c>
      <c r="AU319" s="138" t="s">
        <v>87</v>
      </c>
      <c r="AY319" s="18" t="s">
        <v>137</v>
      </c>
      <c r="BE319" s="139">
        <f>IF(N319="základní",J319,0)</f>
        <v>0</v>
      </c>
      <c r="BF319" s="139">
        <f>IF(N319="snížená",J319,0)</f>
        <v>0</v>
      </c>
      <c r="BG319" s="139">
        <f>IF(N319="zákl. přenesená",J319,0)</f>
        <v>0</v>
      </c>
      <c r="BH319" s="139">
        <f>IF(N319="sníž. přenesená",J319,0)</f>
        <v>0</v>
      </c>
      <c r="BI319" s="139">
        <f>IF(N319="nulová",J319,0)</f>
        <v>0</v>
      </c>
      <c r="BJ319" s="18" t="s">
        <v>85</v>
      </c>
      <c r="BK319" s="139">
        <f>ROUND(I319*H319,2)</f>
        <v>0</v>
      </c>
      <c r="BL319" s="18" t="s">
        <v>143</v>
      </c>
      <c r="BM319" s="138" t="s">
        <v>2272</v>
      </c>
    </row>
    <row r="320" spans="2:65" s="1" customFormat="1" ht="11.25">
      <c r="B320" s="33"/>
      <c r="D320" s="140" t="s">
        <v>144</v>
      </c>
      <c r="F320" s="141" t="s">
        <v>2271</v>
      </c>
      <c r="I320" s="142"/>
      <c r="L320" s="33"/>
      <c r="M320" s="143"/>
      <c r="T320" s="54"/>
      <c r="AT320" s="18" t="s">
        <v>144</v>
      </c>
      <c r="AU320" s="18" t="s">
        <v>87</v>
      </c>
    </row>
    <row r="321" spans="2:65" s="14" customFormat="1" ht="11.25">
      <c r="B321" s="170"/>
      <c r="D321" s="140" t="s">
        <v>278</v>
      </c>
      <c r="E321" s="171" t="s">
        <v>21</v>
      </c>
      <c r="F321" s="172" t="s">
        <v>2248</v>
      </c>
      <c r="H321" s="171" t="s">
        <v>21</v>
      </c>
      <c r="I321" s="173"/>
      <c r="L321" s="170"/>
      <c r="M321" s="174"/>
      <c r="T321" s="175"/>
      <c r="AT321" s="171" t="s">
        <v>278</v>
      </c>
      <c r="AU321" s="171" t="s">
        <v>87</v>
      </c>
      <c r="AV321" s="14" t="s">
        <v>85</v>
      </c>
      <c r="AW321" s="14" t="s">
        <v>38</v>
      </c>
      <c r="AX321" s="14" t="s">
        <v>77</v>
      </c>
      <c r="AY321" s="171" t="s">
        <v>137</v>
      </c>
    </row>
    <row r="322" spans="2:65" s="12" customFormat="1" ht="11.25">
      <c r="B322" s="154"/>
      <c r="D322" s="140" t="s">
        <v>278</v>
      </c>
      <c r="E322" s="155" t="s">
        <v>21</v>
      </c>
      <c r="F322" s="156" t="s">
        <v>2273</v>
      </c>
      <c r="H322" s="157">
        <v>519.11699999999996</v>
      </c>
      <c r="I322" s="158"/>
      <c r="L322" s="154"/>
      <c r="M322" s="159"/>
      <c r="T322" s="160"/>
      <c r="AT322" s="155" t="s">
        <v>278</v>
      </c>
      <c r="AU322" s="155" t="s">
        <v>87</v>
      </c>
      <c r="AV322" s="12" t="s">
        <v>87</v>
      </c>
      <c r="AW322" s="12" t="s">
        <v>38</v>
      </c>
      <c r="AX322" s="12" t="s">
        <v>85</v>
      </c>
      <c r="AY322" s="155" t="s">
        <v>137</v>
      </c>
    </row>
    <row r="323" spans="2:65" s="1" customFormat="1" ht="16.5" customHeight="1">
      <c r="B323" s="33"/>
      <c r="C323" s="145" t="s">
        <v>281</v>
      </c>
      <c r="D323" s="145" t="s">
        <v>153</v>
      </c>
      <c r="E323" s="146" t="s">
        <v>2274</v>
      </c>
      <c r="F323" s="147" t="s">
        <v>2275</v>
      </c>
      <c r="G323" s="148" t="s">
        <v>228</v>
      </c>
      <c r="H323" s="149">
        <v>92.4</v>
      </c>
      <c r="I323" s="150"/>
      <c r="J323" s="151">
        <f>ROUND(I323*H323,2)</f>
        <v>0</v>
      </c>
      <c r="K323" s="147" t="s">
        <v>809</v>
      </c>
      <c r="L323" s="33"/>
      <c r="M323" s="152" t="s">
        <v>21</v>
      </c>
      <c r="N323" s="153" t="s">
        <v>48</v>
      </c>
      <c r="P323" s="136">
        <f>O323*H323</f>
        <v>0</v>
      </c>
      <c r="Q323" s="136">
        <v>0</v>
      </c>
      <c r="R323" s="136">
        <f>Q323*H323</f>
        <v>0</v>
      </c>
      <c r="S323" s="136">
        <v>0</v>
      </c>
      <c r="T323" s="137">
        <f>S323*H323</f>
        <v>0</v>
      </c>
      <c r="AR323" s="138" t="s">
        <v>143</v>
      </c>
      <c r="AT323" s="138" t="s">
        <v>153</v>
      </c>
      <c r="AU323" s="138" t="s">
        <v>87</v>
      </c>
      <c r="AY323" s="18" t="s">
        <v>137</v>
      </c>
      <c r="BE323" s="139">
        <f>IF(N323="základní",J323,0)</f>
        <v>0</v>
      </c>
      <c r="BF323" s="139">
        <f>IF(N323="snížená",J323,0)</f>
        <v>0</v>
      </c>
      <c r="BG323" s="139">
        <f>IF(N323="zákl. přenesená",J323,0)</f>
        <v>0</v>
      </c>
      <c r="BH323" s="139">
        <f>IF(N323="sníž. přenesená",J323,0)</f>
        <v>0</v>
      </c>
      <c r="BI323" s="139">
        <f>IF(N323="nulová",J323,0)</f>
        <v>0</v>
      </c>
      <c r="BJ323" s="18" t="s">
        <v>85</v>
      </c>
      <c r="BK323" s="139">
        <f>ROUND(I323*H323,2)</f>
        <v>0</v>
      </c>
      <c r="BL323" s="18" t="s">
        <v>143</v>
      </c>
      <c r="BM323" s="138" t="s">
        <v>2276</v>
      </c>
    </row>
    <row r="324" spans="2:65" s="1" customFormat="1" ht="19.5">
      <c r="B324" s="33"/>
      <c r="D324" s="140" t="s">
        <v>144</v>
      </c>
      <c r="F324" s="141" t="s">
        <v>2277</v>
      </c>
      <c r="I324" s="142"/>
      <c r="L324" s="33"/>
      <c r="M324" s="143"/>
      <c r="T324" s="54"/>
      <c r="AT324" s="18" t="s">
        <v>144</v>
      </c>
      <c r="AU324" s="18" t="s">
        <v>87</v>
      </c>
    </row>
    <row r="325" spans="2:65" s="1" customFormat="1" ht="11.25">
      <c r="B325" s="33"/>
      <c r="D325" s="183" t="s">
        <v>812</v>
      </c>
      <c r="F325" s="184" t="s">
        <v>2278</v>
      </c>
      <c r="I325" s="142"/>
      <c r="L325" s="33"/>
      <c r="M325" s="143"/>
      <c r="T325" s="54"/>
      <c r="AT325" s="18" t="s">
        <v>812</v>
      </c>
      <c r="AU325" s="18" t="s">
        <v>87</v>
      </c>
    </row>
    <row r="326" spans="2:65" s="14" customFormat="1" ht="11.25">
      <c r="B326" s="170"/>
      <c r="D326" s="140" t="s">
        <v>278</v>
      </c>
      <c r="E326" s="171" t="s">
        <v>21</v>
      </c>
      <c r="F326" s="172" t="s">
        <v>2115</v>
      </c>
      <c r="H326" s="171" t="s">
        <v>21</v>
      </c>
      <c r="I326" s="173"/>
      <c r="L326" s="170"/>
      <c r="M326" s="174"/>
      <c r="T326" s="175"/>
      <c r="AT326" s="171" t="s">
        <v>278</v>
      </c>
      <c r="AU326" s="171" t="s">
        <v>87</v>
      </c>
      <c r="AV326" s="14" t="s">
        <v>85</v>
      </c>
      <c r="AW326" s="14" t="s">
        <v>38</v>
      </c>
      <c r="AX326" s="14" t="s">
        <v>77</v>
      </c>
      <c r="AY326" s="171" t="s">
        <v>137</v>
      </c>
    </row>
    <row r="327" spans="2:65" s="12" customFormat="1" ht="11.25">
      <c r="B327" s="154"/>
      <c r="D327" s="140" t="s">
        <v>278</v>
      </c>
      <c r="E327" s="155" t="s">
        <v>21</v>
      </c>
      <c r="F327" s="156" t="s">
        <v>2279</v>
      </c>
      <c r="H327" s="157">
        <v>92.4</v>
      </c>
      <c r="I327" s="158"/>
      <c r="L327" s="154"/>
      <c r="M327" s="159"/>
      <c r="T327" s="160"/>
      <c r="AT327" s="155" t="s">
        <v>278</v>
      </c>
      <c r="AU327" s="155" t="s">
        <v>87</v>
      </c>
      <c r="AV327" s="12" t="s">
        <v>87</v>
      </c>
      <c r="AW327" s="12" t="s">
        <v>38</v>
      </c>
      <c r="AX327" s="12" t="s">
        <v>85</v>
      </c>
      <c r="AY327" s="155" t="s">
        <v>137</v>
      </c>
    </row>
    <row r="328" spans="2:65" s="1" customFormat="1" ht="16.5" customHeight="1">
      <c r="B328" s="33"/>
      <c r="C328" s="126" t="s">
        <v>208</v>
      </c>
      <c r="D328" s="126" t="s">
        <v>138</v>
      </c>
      <c r="E328" s="127" t="s">
        <v>2280</v>
      </c>
      <c r="F328" s="128" t="s">
        <v>2281</v>
      </c>
      <c r="G328" s="129" t="s">
        <v>763</v>
      </c>
      <c r="H328" s="130">
        <v>3.1139999999999999</v>
      </c>
      <c r="I328" s="131"/>
      <c r="J328" s="132">
        <f>ROUND(I328*H328,2)</f>
        <v>0</v>
      </c>
      <c r="K328" s="128" t="s">
        <v>809</v>
      </c>
      <c r="L328" s="133"/>
      <c r="M328" s="134" t="s">
        <v>21</v>
      </c>
      <c r="N328" s="135" t="s">
        <v>48</v>
      </c>
      <c r="P328" s="136">
        <f>O328*H328</f>
        <v>0</v>
      </c>
      <c r="Q328" s="136">
        <v>1</v>
      </c>
      <c r="R328" s="136">
        <f>Q328*H328</f>
        <v>3.1139999999999999</v>
      </c>
      <c r="S328" s="136">
        <v>0</v>
      </c>
      <c r="T328" s="137">
        <f>S328*H328</f>
        <v>0</v>
      </c>
      <c r="AR328" s="138" t="s">
        <v>142</v>
      </c>
      <c r="AT328" s="138" t="s">
        <v>138</v>
      </c>
      <c r="AU328" s="138" t="s">
        <v>87</v>
      </c>
      <c r="AY328" s="18" t="s">
        <v>137</v>
      </c>
      <c r="BE328" s="139">
        <f>IF(N328="základní",J328,0)</f>
        <v>0</v>
      </c>
      <c r="BF328" s="139">
        <f>IF(N328="snížená",J328,0)</f>
        <v>0</v>
      </c>
      <c r="BG328" s="139">
        <f>IF(N328="zákl. přenesená",J328,0)</f>
        <v>0</v>
      </c>
      <c r="BH328" s="139">
        <f>IF(N328="sníž. přenesená",J328,0)</f>
        <v>0</v>
      </c>
      <c r="BI328" s="139">
        <f>IF(N328="nulová",J328,0)</f>
        <v>0</v>
      </c>
      <c r="BJ328" s="18" t="s">
        <v>85</v>
      </c>
      <c r="BK328" s="139">
        <f>ROUND(I328*H328,2)</f>
        <v>0</v>
      </c>
      <c r="BL328" s="18" t="s">
        <v>143</v>
      </c>
      <c r="BM328" s="138" t="s">
        <v>2282</v>
      </c>
    </row>
    <row r="329" spans="2:65" s="1" customFormat="1" ht="11.25">
      <c r="B329" s="33"/>
      <c r="D329" s="140" t="s">
        <v>144</v>
      </c>
      <c r="F329" s="141" t="s">
        <v>2281</v>
      </c>
      <c r="I329" s="142"/>
      <c r="L329" s="33"/>
      <c r="M329" s="143"/>
      <c r="T329" s="54"/>
      <c r="AT329" s="18" t="s">
        <v>144</v>
      </c>
      <c r="AU329" s="18" t="s">
        <v>87</v>
      </c>
    </row>
    <row r="330" spans="2:65" s="14" customFormat="1" ht="11.25">
      <c r="B330" s="170"/>
      <c r="D330" s="140" t="s">
        <v>278</v>
      </c>
      <c r="E330" s="171" t="s">
        <v>21</v>
      </c>
      <c r="F330" s="172" t="s">
        <v>2115</v>
      </c>
      <c r="H330" s="171" t="s">
        <v>21</v>
      </c>
      <c r="I330" s="173"/>
      <c r="L330" s="170"/>
      <c r="M330" s="174"/>
      <c r="T330" s="175"/>
      <c r="AT330" s="171" t="s">
        <v>278</v>
      </c>
      <c r="AU330" s="171" t="s">
        <v>87</v>
      </c>
      <c r="AV330" s="14" t="s">
        <v>85</v>
      </c>
      <c r="AW330" s="14" t="s">
        <v>38</v>
      </c>
      <c r="AX330" s="14" t="s">
        <v>77</v>
      </c>
      <c r="AY330" s="171" t="s">
        <v>137</v>
      </c>
    </row>
    <row r="331" spans="2:65" s="12" customFormat="1" ht="11.25">
      <c r="B331" s="154"/>
      <c r="D331" s="140" t="s">
        <v>278</v>
      </c>
      <c r="E331" s="155" t="s">
        <v>21</v>
      </c>
      <c r="F331" s="156" t="s">
        <v>2283</v>
      </c>
      <c r="H331" s="157">
        <v>3.1139999999999999</v>
      </c>
      <c r="I331" s="158"/>
      <c r="L331" s="154"/>
      <c r="M331" s="159"/>
      <c r="T331" s="160"/>
      <c r="AT331" s="155" t="s">
        <v>278</v>
      </c>
      <c r="AU331" s="155" t="s">
        <v>87</v>
      </c>
      <c r="AV331" s="12" t="s">
        <v>87</v>
      </c>
      <c r="AW331" s="12" t="s">
        <v>38</v>
      </c>
      <c r="AX331" s="12" t="s">
        <v>85</v>
      </c>
      <c r="AY331" s="155" t="s">
        <v>137</v>
      </c>
    </row>
    <row r="332" spans="2:65" s="1" customFormat="1" ht="16.5" customHeight="1">
      <c r="B332" s="33"/>
      <c r="C332" s="145" t="s">
        <v>291</v>
      </c>
      <c r="D332" s="145" t="s">
        <v>153</v>
      </c>
      <c r="E332" s="146" t="s">
        <v>2284</v>
      </c>
      <c r="F332" s="147" t="s">
        <v>2285</v>
      </c>
      <c r="G332" s="148" t="s">
        <v>228</v>
      </c>
      <c r="H332" s="149">
        <v>92.4</v>
      </c>
      <c r="I332" s="150"/>
      <c r="J332" s="151">
        <f>ROUND(I332*H332,2)</f>
        <v>0</v>
      </c>
      <c r="K332" s="147" t="s">
        <v>809</v>
      </c>
      <c r="L332" s="33"/>
      <c r="M332" s="152" t="s">
        <v>21</v>
      </c>
      <c r="N332" s="153" t="s">
        <v>48</v>
      </c>
      <c r="P332" s="136">
        <f>O332*H332</f>
        <v>0</v>
      </c>
      <c r="Q332" s="136">
        <v>0</v>
      </c>
      <c r="R332" s="136">
        <f>Q332*H332</f>
        <v>0</v>
      </c>
      <c r="S332" s="136">
        <v>0</v>
      </c>
      <c r="T332" s="137">
        <f>S332*H332</f>
        <v>0</v>
      </c>
      <c r="AR332" s="138" t="s">
        <v>143</v>
      </c>
      <c r="AT332" s="138" t="s">
        <v>153</v>
      </c>
      <c r="AU332" s="138" t="s">
        <v>87</v>
      </c>
      <c r="AY332" s="18" t="s">
        <v>137</v>
      </c>
      <c r="BE332" s="139">
        <f>IF(N332="základní",J332,0)</f>
        <v>0</v>
      </c>
      <c r="BF332" s="139">
        <f>IF(N332="snížená",J332,0)</f>
        <v>0</v>
      </c>
      <c r="BG332" s="139">
        <f>IF(N332="zákl. přenesená",J332,0)</f>
        <v>0</v>
      </c>
      <c r="BH332" s="139">
        <f>IF(N332="sníž. přenesená",J332,0)</f>
        <v>0</v>
      </c>
      <c r="BI332" s="139">
        <f>IF(N332="nulová",J332,0)</f>
        <v>0</v>
      </c>
      <c r="BJ332" s="18" t="s">
        <v>85</v>
      </c>
      <c r="BK332" s="139">
        <f>ROUND(I332*H332,2)</f>
        <v>0</v>
      </c>
      <c r="BL332" s="18" t="s">
        <v>143</v>
      </c>
      <c r="BM332" s="138" t="s">
        <v>2286</v>
      </c>
    </row>
    <row r="333" spans="2:65" s="1" customFormat="1" ht="19.5">
      <c r="B333" s="33"/>
      <c r="D333" s="140" t="s">
        <v>144</v>
      </c>
      <c r="F333" s="141" t="s">
        <v>2287</v>
      </c>
      <c r="I333" s="142"/>
      <c r="L333" s="33"/>
      <c r="M333" s="143"/>
      <c r="T333" s="54"/>
      <c r="AT333" s="18" t="s">
        <v>144</v>
      </c>
      <c r="AU333" s="18" t="s">
        <v>87</v>
      </c>
    </row>
    <row r="334" spans="2:65" s="1" customFormat="1" ht="11.25">
      <c r="B334" s="33"/>
      <c r="D334" s="183" t="s">
        <v>812</v>
      </c>
      <c r="F334" s="184" t="s">
        <v>2288</v>
      </c>
      <c r="I334" s="142"/>
      <c r="L334" s="33"/>
      <c r="M334" s="143"/>
      <c r="T334" s="54"/>
      <c r="AT334" s="18" t="s">
        <v>812</v>
      </c>
      <c r="AU334" s="18" t="s">
        <v>87</v>
      </c>
    </row>
    <row r="335" spans="2:65" s="14" customFormat="1" ht="11.25">
      <c r="B335" s="170"/>
      <c r="D335" s="140" t="s">
        <v>278</v>
      </c>
      <c r="E335" s="171" t="s">
        <v>21</v>
      </c>
      <c r="F335" s="172" t="s">
        <v>2115</v>
      </c>
      <c r="H335" s="171" t="s">
        <v>21</v>
      </c>
      <c r="I335" s="173"/>
      <c r="L335" s="170"/>
      <c r="M335" s="174"/>
      <c r="T335" s="175"/>
      <c r="AT335" s="171" t="s">
        <v>278</v>
      </c>
      <c r="AU335" s="171" t="s">
        <v>87</v>
      </c>
      <c r="AV335" s="14" t="s">
        <v>85</v>
      </c>
      <c r="AW335" s="14" t="s">
        <v>38</v>
      </c>
      <c r="AX335" s="14" t="s">
        <v>77</v>
      </c>
      <c r="AY335" s="171" t="s">
        <v>137</v>
      </c>
    </row>
    <row r="336" spans="2:65" s="12" customFormat="1" ht="11.25">
      <c r="B336" s="154"/>
      <c r="D336" s="140" t="s">
        <v>278</v>
      </c>
      <c r="E336" s="155" t="s">
        <v>21</v>
      </c>
      <c r="F336" s="156" t="s">
        <v>2279</v>
      </c>
      <c r="H336" s="157">
        <v>92.4</v>
      </c>
      <c r="I336" s="158"/>
      <c r="L336" s="154"/>
      <c r="M336" s="159"/>
      <c r="T336" s="160"/>
      <c r="AT336" s="155" t="s">
        <v>278</v>
      </c>
      <c r="AU336" s="155" t="s">
        <v>87</v>
      </c>
      <c r="AV336" s="12" t="s">
        <v>87</v>
      </c>
      <c r="AW336" s="12" t="s">
        <v>38</v>
      </c>
      <c r="AX336" s="12" t="s">
        <v>85</v>
      </c>
      <c r="AY336" s="155" t="s">
        <v>137</v>
      </c>
    </row>
    <row r="337" spans="2:65" s="1" customFormat="1" ht="16.5" customHeight="1">
      <c r="B337" s="33"/>
      <c r="C337" s="145" t="s">
        <v>213</v>
      </c>
      <c r="D337" s="145" t="s">
        <v>153</v>
      </c>
      <c r="E337" s="146" t="s">
        <v>2289</v>
      </c>
      <c r="F337" s="147" t="s">
        <v>2290</v>
      </c>
      <c r="G337" s="148" t="s">
        <v>569</v>
      </c>
      <c r="H337" s="149">
        <v>2.0760000000000001</v>
      </c>
      <c r="I337" s="150"/>
      <c r="J337" s="151">
        <f>ROUND(I337*H337,2)</f>
        <v>0</v>
      </c>
      <c r="K337" s="147" t="s">
        <v>809</v>
      </c>
      <c r="L337" s="33"/>
      <c r="M337" s="152" t="s">
        <v>21</v>
      </c>
      <c r="N337" s="153" t="s">
        <v>48</v>
      </c>
      <c r="P337" s="136">
        <f>O337*H337</f>
        <v>0</v>
      </c>
      <c r="Q337" s="136">
        <v>2.3010199999999998</v>
      </c>
      <c r="R337" s="136">
        <f>Q337*H337</f>
        <v>4.7769175199999996</v>
      </c>
      <c r="S337" s="136">
        <v>0</v>
      </c>
      <c r="T337" s="137">
        <f>S337*H337</f>
        <v>0</v>
      </c>
      <c r="AR337" s="138" t="s">
        <v>143</v>
      </c>
      <c r="AT337" s="138" t="s">
        <v>153</v>
      </c>
      <c r="AU337" s="138" t="s">
        <v>87</v>
      </c>
      <c r="AY337" s="18" t="s">
        <v>137</v>
      </c>
      <c r="BE337" s="139">
        <f>IF(N337="základní",J337,0)</f>
        <v>0</v>
      </c>
      <c r="BF337" s="139">
        <f>IF(N337="snížená",J337,0)</f>
        <v>0</v>
      </c>
      <c r="BG337" s="139">
        <f>IF(N337="zákl. přenesená",J337,0)</f>
        <v>0</v>
      </c>
      <c r="BH337" s="139">
        <f>IF(N337="sníž. přenesená",J337,0)</f>
        <v>0</v>
      </c>
      <c r="BI337" s="139">
        <f>IF(N337="nulová",J337,0)</f>
        <v>0</v>
      </c>
      <c r="BJ337" s="18" t="s">
        <v>85</v>
      </c>
      <c r="BK337" s="139">
        <f>ROUND(I337*H337,2)</f>
        <v>0</v>
      </c>
      <c r="BL337" s="18" t="s">
        <v>143</v>
      </c>
      <c r="BM337" s="138" t="s">
        <v>2291</v>
      </c>
    </row>
    <row r="338" spans="2:65" s="1" customFormat="1" ht="11.25">
      <c r="B338" s="33"/>
      <c r="D338" s="140" t="s">
        <v>144</v>
      </c>
      <c r="F338" s="141" t="s">
        <v>2292</v>
      </c>
      <c r="I338" s="142"/>
      <c r="L338" s="33"/>
      <c r="M338" s="143"/>
      <c r="T338" s="54"/>
      <c r="AT338" s="18" t="s">
        <v>144</v>
      </c>
      <c r="AU338" s="18" t="s">
        <v>87</v>
      </c>
    </row>
    <row r="339" spans="2:65" s="1" customFormat="1" ht="11.25">
      <c r="B339" s="33"/>
      <c r="D339" s="183" t="s">
        <v>812</v>
      </c>
      <c r="F339" s="184" t="s">
        <v>2293</v>
      </c>
      <c r="I339" s="142"/>
      <c r="L339" s="33"/>
      <c r="M339" s="143"/>
      <c r="T339" s="54"/>
      <c r="AT339" s="18" t="s">
        <v>812</v>
      </c>
      <c r="AU339" s="18" t="s">
        <v>87</v>
      </c>
    </row>
    <row r="340" spans="2:65" s="14" customFormat="1" ht="11.25">
      <c r="B340" s="170"/>
      <c r="D340" s="140" t="s">
        <v>278</v>
      </c>
      <c r="E340" s="171" t="s">
        <v>21</v>
      </c>
      <c r="F340" s="172" t="s">
        <v>2294</v>
      </c>
      <c r="H340" s="171" t="s">
        <v>21</v>
      </c>
      <c r="I340" s="173"/>
      <c r="L340" s="170"/>
      <c r="M340" s="174"/>
      <c r="T340" s="175"/>
      <c r="AT340" s="171" t="s">
        <v>278</v>
      </c>
      <c r="AU340" s="171" t="s">
        <v>87</v>
      </c>
      <c r="AV340" s="14" t="s">
        <v>85</v>
      </c>
      <c r="AW340" s="14" t="s">
        <v>38</v>
      </c>
      <c r="AX340" s="14" t="s">
        <v>77</v>
      </c>
      <c r="AY340" s="171" t="s">
        <v>137</v>
      </c>
    </row>
    <row r="341" spans="2:65" s="14" customFormat="1" ht="11.25">
      <c r="B341" s="170"/>
      <c r="D341" s="140" t="s">
        <v>278</v>
      </c>
      <c r="E341" s="171" t="s">
        <v>21</v>
      </c>
      <c r="F341" s="172" t="s">
        <v>2295</v>
      </c>
      <c r="H341" s="171" t="s">
        <v>21</v>
      </c>
      <c r="I341" s="173"/>
      <c r="L341" s="170"/>
      <c r="M341" s="174"/>
      <c r="T341" s="175"/>
      <c r="AT341" s="171" t="s">
        <v>278</v>
      </c>
      <c r="AU341" s="171" t="s">
        <v>87</v>
      </c>
      <c r="AV341" s="14" t="s">
        <v>85</v>
      </c>
      <c r="AW341" s="14" t="s">
        <v>38</v>
      </c>
      <c r="AX341" s="14" t="s">
        <v>77</v>
      </c>
      <c r="AY341" s="171" t="s">
        <v>137</v>
      </c>
    </row>
    <row r="342" spans="2:65" s="12" customFormat="1" ht="11.25">
      <c r="B342" s="154"/>
      <c r="D342" s="140" t="s">
        <v>278</v>
      </c>
      <c r="E342" s="155" t="s">
        <v>21</v>
      </c>
      <c r="F342" s="156" t="s">
        <v>2296</v>
      </c>
      <c r="H342" s="157">
        <v>1.448</v>
      </c>
      <c r="I342" s="158"/>
      <c r="L342" s="154"/>
      <c r="M342" s="159"/>
      <c r="T342" s="160"/>
      <c r="AT342" s="155" t="s">
        <v>278</v>
      </c>
      <c r="AU342" s="155" t="s">
        <v>87</v>
      </c>
      <c r="AV342" s="12" t="s">
        <v>87</v>
      </c>
      <c r="AW342" s="12" t="s">
        <v>38</v>
      </c>
      <c r="AX342" s="12" t="s">
        <v>77</v>
      </c>
      <c r="AY342" s="155" t="s">
        <v>137</v>
      </c>
    </row>
    <row r="343" spans="2:65" s="12" customFormat="1" ht="11.25">
      <c r="B343" s="154"/>
      <c r="D343" s="140" t="s">
        <v>278</v>
      </c>
      <c r="E343" s="155" t="s">
        <v>21</v>
      </c>
      <c r="F343" s="156" t="s">
        <v>2297</v>
      </c>
      <c r="H343" s="157">
        <v>0.628</v>
      </c>
      <c r="I343" s="158"/>
      <c r="L343" s="154"/>
      <c r="M343" s="159"/>
      <c r="T343" s="160"/>
      <c r="AT343" s="155" t="s">
        <v>278</v>
      </c>
      <c r="AU343" s="155" t="s">
        <v>87</v>
      </c>
      <c r="AV343" s="12" t="s">
        <v>87</v>
      </c>
      <c r="AW343" s="12" t="s">
        <v>38</v>
      </c>
      <c r="AX343" s="12" t="s">
        <v>77</v>
      </c>
      <c r="AY343" s="155" t="s">
        <v>137</v>
      </c>
    </row>
    <row r="344" spans="2:65" s="13" customFormat="1" ht="11.25">
      <c r="B344" s="161"/>
      <c r="D344" s="140" t="s">
        <v>278</v>
      </c>
      <c r="E344" s="162" t="s">
        <v>21</v>
      </c>
      <c r="F344" s="163" t="s">
        <v>280</v>
      </c>
      <c r="H344" s="164">
        <v>2.0760000000000001</v>
      </c>
      <c r="I344" s="165"/>
      <c r="L344" s="161"/>
      <c r="M344" s="166"/>
      <c r="T344" s="167"/>
      <c r="AT344" s="162" t="s">
        <v>278</v>
      </c>
      <c r="AU344" s="162" t="s">
        <v>87</v>
      </c>
      <c r="AV344" s="13" t="s">
        <v>143</v>
      </c>
      <c r="AW344" s="13" t="s">
        <v>38</v>
      </c>
      <c r="AX344" s="13" t="s">
        <v>85</v>
      </c>
      <c r="AY344" s="162" t="s">
        <v>137</v>
      </c>
    </row>
    <row r="345" spans="2:65" s="1" customFormat="1" ht="16.5" customHeight="1">
      <c r="B345" s="33"/>
      <c r="C345" s="145" t="s">
        <v>298</v>
      </c>
      <c r="D345" s="145" t="s">
        <v>153</v>
      </c>
      <c r="E345" s="146" t="s">
        <v>2298</v>
      </c>
      <c r="F345" s="147" t="s">
        <v>2299</v>
      </c>
      <c r="G345" s="148" t="s">
        <v>196</v>
      </c>
      <c r="H345" s="149">
        <v>9.16</v>
      </c>
      <c r="I345" s="150"/>
      <c r="J345" s="151">
        <f>ROUND(I345*H345,2)</f>
        <v>0</v>
      </c>
      <c r="K345" s="147" t="s">
        <v>809</v>
      </c>
      <c r="L345" s="33"/>
      <c r="M345" s="152" t="s">
        <v>21</v>
      </c>
      <c r="N345" s="153" t="s">
        <v>48</v>
      </c>
      <c r="P345" s="136">
        <f>O345*H345</f>
        <v>0</v>
      </c>
      <c r="Q345" s="136">
        <v>2.6900000000000001E-3</v>
      </c>
      <c r="R345" s="136">
        <f>Q345*H345</f>
        <v>2.46404E-2</v>
      </c>
      <c r="S345" s="136">
        <v>0</v>
      </c>
      <c r="T345" s="137">
        <f>S345*H345</f>
        <v>0</v>
      </c>
      <c r="AR345" s="138" t="s">
        <v>143</v>
      </c>
      <c r="AT345" s="138" t="s">
        <v>153</v>
      </c>
      <c r="AU345" s="138" t="s">
        <v>87</v>
      </c>
      <c r="AY345" s="18" t="s">
        <v>137</v>
      </c>
      <c r="BE345" s="139">
        <f>IF(N345="základní",J345,0)</f>
        <v>0</v>
      </c>
      <c r="BF345" s="139">
        <f>IF(N345="snížená",J345,0)</f>
        <v>0</v>
      </c>
      <c r="BG345" s="139">
        <f>IF(N345="zákl. přenesená",J345,0)</f>
        <v>0</v>
      </c>
      <c r="BH345" s="139">
        <f>IF(N345="sníž. přenesená",J345,0)</f>
        <v>0</v>
      </c>
      <c r="BI345" s="139">
        <f>IF(N345="nulová",J345,0)</f>
        <v>0</v>
      </c>
      <c r="BJ345" s="18" t="s">
        <v>85</v>
      </c>
      <c r="BK345" s="139">
        <f>ROUND(I345*H345,2)</f>
        <v>0</v>
      </c>
      <c r="BL345" s="18" t="s">
        <v>143</v>
      </c>
      <c r="BM345" s="138" t="s">
        <v>2300</v>
      </c>
    </row>
    <row r="346" spans="2:65" s="1" customFormat="1" ht="11.25">
      <c r="B346" s="33"/>
      <c r="D346" s="140" t="s">
        <v>144</v>
      </c>
      <c r="F346" s="141" t="s">
        <v>2301</v>
      </c>
      <c r="I346" s="142"/>
      <c r="L346" s="33"/>
      <c r="M346" s="143"/>
      <c r="T346" s="54"/>
      <c r="AT346" s="18" t="s">
        <v>144</v>
      </c>
      <c r="AU346" s="18" t="s">
        <v>87</v>
      </c>
    </row>
    <row r="347" spans="2:65" s="1" customFormat="1" ht="11.25">
      <c r="B347" s="33"/>
      <c r="D347" s="183" t="s">
        <v>812</v>
      </c>
      <c r="F347" s="184" t="s">
        <v>2302</v>
      </c>
      <c r="I347" s="142"/>
      <c r="L347" s="33"/>
      <c r="M347" s="143"/>
      <c r="T347" s="54"/>
      <c r="AT347" s="18" t="s">
        <v>812</v>
      </c>
      <c r="AU347" s="18" t="s">
        <v>87</v>
      </c>
    </row>
    <row r="348" spans="2:65" s="14" customFormat="1" ht="11.25">
      <c r="B348" s="170"/>
      <c r="D348" s="140" t="s">
        <v>278</v>
      </c>
      <c r="E348" s="171" t="s">
        <v>21</v>
      </c>
      <c r="F348" s="172" t="s">
        <v>2303</v>
      </c>
      <c r="H348" s="171" t="s">
        <v>21</v>
      </c>
      <c r="I348" s="173"/>
      <c r="L348" s="170"/>
      <c r="M348" s="174"/>
      <c r="T348" s="175"/>
      <c r="AT348" s="171" t="s">
        <v>278</v>
      </c>
      <c r="AU348" s="171" t="s">
        <v>87</v>
      </c>
      <c r="AV348" s="14" t="s">
        <v>85</v>
      </c>
      <c r="AW348" s="14" t="s">
        <v>38</v>
      </c>
      <c r="AX348" s="14" t="s">
        <v>77</v>
      </c>
      <c r="AY348" s="171" t="s">
        <v>137</v>
      </c>
    </row>
    <row r="349" spans="2:65" s="12" customFormat="1" ht="11.25">
      <c r="B349" s="154"/>
      <c r="D349" s="140" t="s">
        <v>278</v>
      </c>
      <c r="E349" s="155" t="s">
        <v>21</v>
      </c>
      <c r="F349" s="156" t="s">
        <v>2304</v>
      </c>
      <c r="H349" s="157">
        <v>2</v>
      </c>
      <c r="I349" s="158"/>
      <c r="L349" s="154"/>
      <c r="M349" s="159"/>
      <c r="T349" s="160"/>
      <c r="AT349" s="155" t="s">
        <v>278</v>
      </c>
      <c r="AU349" s="155" t="s">
        <v>87</v>
      </c>
      <c r="AV349" s="12" t="s">
        <v>87</v>
      </c>
      <c r="AW349" s="12" t="s">
        <v>38</v>
      </c>
      <c r="AX349" s="12" t="s">
        <v>77</v>
      </c>
      <c r="AY349" s="155" t="s">
        <v>137</v>
      </c>
    </row>
    <row r="350" spans="2:65" s="12" customFormat="1" ht="11.25">
      <c r="B350" s="154"/>
      <c r="D350" s="140" t="s">
        <v>278</v>
      </c>
      <c r="E350" s="155" t="s">
        <v>21</v>
      </c>
      <c r="F350" s="156" t="s">
        <v>2305</v>
      </c>
      <c r="H350" s="157">
        <v>2</v>
      </c>
      <c r="I350" s="158"/>
      <c r="L350" s="154"/>
      <c r="M350" s="159"/>
      <c r="T350" s="160"/>
      <c r="AT350" s="155" t="s">
        <v>278</v>
      </c>
      <c r="AU350" s="155" t="s">
        <v>87</v>
      </c>
      <c r="AV350" s="12" t="s">
        <v>87</v>
      </c>
      <c r="AW350" s="12" t="s">
        <v>38</v>
      </c>
      <c r="AX350" s="12" t="s">
        <v>77</v>
      </c>
      <c r="AY350" s="155" t="s">
        <v>137</v>
      </c>
    </row>
    <row r="351" spans="2:65" s="12" customFormat="1" ht="11.25">
      <c r="B351" s="154"/>
      <c r="D351" s="140" t="s">
        <v>278</v>
      </c>
      <c r="E351" s="155" t="s">
        <v>21</v>
      </c>
      <c r="F351" s="156" t="s">
        <v>2306</v>
      </c>
      <c r="H351" s="157">
        <v>2.2400000000000002</v>
      </c>
      <c r="I351" s="158"/>
      <c r="L351" s="154"/>
      <c r="M351" s="159"/>
      <c r="T351" s="160"/>
      <c r="AT351" s="155" t="s">
        <v>278</v>
      </c>
      <c r="AU351" s="155" t="s">
        <v>87</v>
      </c>
      <c r="AV351" s="12" t="s">
        <v>87</v>
      </c>
      <c r="AW351" s="12" t="s">
        <v>38</v>
      </c>
      <c r="AX351" s="12" t="s">
        <v>77</v>
      </c>
      <c r="AY351" s="155" t="s">
        <v>137</v>
      </c>
    </row>
    <row r="352" spans="2:65" s="12" customFormat="1" ht="11.25">
      <c r="B352" s="154"/>
      <c r="D352" s="140" t="s">
        <v>278</v>
      </c>
      <c r="E352" s="155" t="s">
        <v>21</v>
      </c>
      <c r="F352" s="156" t="s">
        <v>2307</v>
      </c>
      <c r="H352" s="157">
        <v>1.28</v>
      </c>
      <c r="I352" s="158"/>
      <c r="L352" s="154"/>
      <c r="M352" s="159"/>
      <c r="T352" s="160"/>
      <c r="AT352" s="155" t="s">
        <v>278</v>
      </c>
      <c r="AU352" s="155" t="s">
        <v>87</v>
      </c>
      <c r="AV352" s="12" t="s">
        <v>87</v>
      </c>
      <c r="AW352" s="12" t="s">
        <v>38</v>
      </c>
      <c r="AX352" s="12" t="s">
        <v>77</v>
      </c>
      <c r="AY352" s="155" t="s">
        <v>137</v>
      </c>
    </row>
    <row r="353" spans="2:65" s="12" customFormat="1" ht="11.25">
      <c r="B353" s="154"/>
      <c r="D353" s="140" t="s">
        <v>278</v>
      </c>
      <c r="E353" s="155" t="s">
        <v>21</v>
      </c>
      <c r="F353" s="156" t="s">
        <v>2308</v>
      </c>
      <c r="H353" s="157">
        <v>1</v>
      </c>
      <c r="I353" s="158"/>
      <c r="L353" s="154"/>
      <c r="M353" s="159"/>
      <c r="T353" s="160"/>
      <c r="AT353" s="155" t="s">
        <v>278</v>
      </c>
      <c r="AU353" s="155" t="s">
        <v>87</v>
      </c>
      <c r="AV353" s="12" t="s">
        <v>87</v>
      </c>
      <c r="AW353" s="12" t="s">
        <v>38</v>
      </c>
      <c r="AX353" s="12" t="s">
        <v>77</v>
      </c>
      <c r="AY353" s="155" t="s">
        <v>137</v>
      </c>
    </row>
    <row r="354" spans="2:65" s="12" customFormat="1" ht="11.25">
      <c r="B354" s="154"/>
      <c r="D354" s="140" t="s">
        <v>278</v>
      </c>
      <c r="E354" s="155" t="s">
        <v>21</v>
      </c>
      <c r="F354" s="156" t="s">
        <v>2309</v>
      </c>
      <c r="H354" s="157">
        <v>0.64</v>
      </c>
      <c r="I354" s="158"/>
      <c r="L354" s="154"/>
      <c r="M354" s="159"/>
      <c r="T354" s="160"/>
      <c r="AT354" s="155" t="s">
        <v>278</v>
      </c>
      <c r="AU354" s="155" t="s">
        <v>87</v>
      </c>
      <c r="AV354" s="12" t="s">
        <v>87</v>
      </c>
      <c r="AW354" s="12" t="s">
        <v>38</v>
      </c>
      <c r="AX354" s="12" t="s">
        <v>77</v>
      </c>
      <c r="AY354" s="155" t="s">
        <v>137</v>
      </c>
    </row>
    <row r="355" spans="2:65" s="13" customFormat="1" ht="11.25">
      <c r="B355" s="161"/>
      <c r="D355" s="140" t="s">
        <v>278</v>
      </c>
      <c r="E355" s="162" t="s">
        <v>1924</v>
      </c>
      <c r="F355" s="163" t="s">
        <v>280</v>
      </c>
      <c r="H355" s="164">
        <v>9.16</v>
      </c>
      <c r="I355" s="165"/>
      <c r="L355" s="161"/>
      <c r="M355" s="166"/>
      <c r="T355" s="167"/>
      <c r="AT355" s="162" t="s">
        <v>278</v>
      </c>
      <c r="AU355" s="162" t="s">
        <v>87</v>
      </c>
      <c r="AV355" s="13" t="s">
        <v>143</v>
      </c>
      <c r="AW355" s="13" t="s">
        <v>38</v>
      </c>
      <c r="AX355" s="13" t="s">
        <v>85</v>
      </c>
      <c r="AY355" s="162" t="s">
        <v>137</v>
      </c>
    </row>
    <row r="356" spans="2:65" s="1" customFormat="1" ht="16.5" customHeight="1">
      <c r="B356" s="33"/>
      <c r="C356" s="145" t="s">
        <v>217</v>
      </c>
      <c r="D356" s="145" t="s">
        <v>153</v>
      </c>
      <c r="E356" s="146" t="s">
        <v>2310</v>
      </c>
      <c r="F356" s="147" t="s">
        <v>2311</v>
      </c>
      <c r="G356" s="148" t="s">
        <v>196</v>
      </c>
      <c r="H356" s="149">
        <v>9.16</v>
      </c>
      <c r="I356" s="150"/>
      <c r="J356" s="151">
        <f>ROUND(I356*H356,2)</f>
        <v>0</v>
      </c>
      <c r="K356" s="147" t="s">
        <v>809</v>
      </c>
      <c r="L356" s="33"/>
      <c r="M356" s="152" t="s">
        <v>21</v>
      </c>
      <c r="N356" s="153" t="s">
        <v>48</v>
      </c>
      <c r="P356" s="136">
        <f>O356*H356</f>
        <v>0</v>
      </c>
      <c r="Q356" s="136">
        <v>0</v>
      </c>
      <c r="R356" s="136">
        <f>Q356*H356</f>
        <v>0</v>
      </c>
      <c r="S356" s="136">
        <v>0</v>
      </c>
      <c r="T356" s="137">
        <f>S356*H356</f>
        <v>0</v>
      </c>
      <c r="AR356" s="138" t="s">
        <v>143</v>
      </c>
      <c r="AT356" s="138" t="s">
        <v>153</v>
      </c>
      <c r="AU356" s="138" t="s">
        <v>87</v>
      </c>
      <c r="AY356" s="18" t="s">
        <v>137</v>
      </c>
      <c r="BE356" s="139">
        <f>IF(N356="základní",J356,0)</f>
        <v>0</v>
      </c>
      <c r="BF356" s="139">
        <f>IF(N356="snížená",J356,0)</f>
        <v>0</v>
      </c>
      <c r="BG356" s="139">
        <f>IF(N356="zákl. přenesená",J356,0)</f>
        <v>0</v>
      </c>
      <c r="BH356" s="139">
        <f>IF(N356="sníž. přenesená",J356,0)</f>
        <v>0</v>
      </c>
      <c r="BI356" s="139">
        <f>IF(N356="nulová",J356,0)</f>
        <v>0</v>
      </c>
      <c r="BJ356" s="18" t="s">
        <v>85</v>
      </c>
      <c r="BK356" s="139">
        <f>ROUND(I356*H356,2)</f>
        <v>0</v>
      </c>
      <c r="BL356" s="18" t="s">
        <v>143</v>
      </c>
      <c r="BM356" s="138" t="s">
        <v>2312</v>
      </c>
    </row>
    <row r="357" spans="2:65" s="1" customFormat="1" ht="11.25">
      <c r="B357" s="33"/>
      <c r="D357" s="140" t="s">
        <v>144</v>
      </c>
      <c r="F357" s="141" t="s">
        <v>2313</v>
      </c>
      <c r="I357" s="142"/>
      <c r="L357" s="33"/>
      <c r="M357" s="143"/>
      <c r="T357" s="54"/>
      <c r="AT357" s="18" t="s">
        <v>144</v>
      </c>
      <c r="AU357" s="18" t="s">
        <v>87</v>
      </c>
    </row>
    <row r="358" spans="2:65" s="1" customFormat="1" ht="11.25">
      <c r="B358" s="33"/>
      <c r="D358" s="183" t="s">
        <v>812</v>
      </c>
      <c r="F358" s="184" t="s">
        <v>2314</v>
      </c>
      <c r="I358" s="142"/>
      <c r="L358" s="33"/>
      <c r="M358" s="143"/>
      <c r="T358" s="54"/>
      <c r="AT358" s="18" t="s">
        <v>812</v>
      </c>
      <c r="AU358" s="18" t="s">
        <v>87</v>
      </c>
    </row>
    <row r="359" spans="2:65" s="12" customFormat="1" ht="11.25">
      <c r="B359" s="154"/>
      <c r="D359" s="140" t="s">
        <v>278</v>
      </c>
      <c r="E359" s="155" t="s">
        <v>21</v>
      </c>
      <c r="F359" s="156" t="s">
        <v>1924</v>
      </c>
      <c r="H359" s="157">
        <v>9.16</v>
      </c>
      <c r="I359" s="158"/>
      <c r="L359" s="154"/>
      <c r="M359" s="159"/>
      <c r="T359" s="160"/>
      <c r="AT359" s="155" t="s">
        <v>278</v>
      </c>
      <c r="AU359" s="155" t="s">
        <v>87</v>
      </c>
      <c r="AV359" s="12" t="s">
        <v>87</v>
      </c>
      <c r="AW359" s="12" t="s">
        <v>38</v>
      </c>
      <c r="AX359" s="12" t="s">
        <v>85</v>
      </c>
      <c r="AY359" s="155" t="s">
        <v>137</v>
      </c>
    </row>
    <row r="360" spans="2:65" s="11" customFormat="1" ht="22.9" customHeight="1">
      <c r="B360" s="116"/>
      <c r="D360" s="117" t="s">
        <v>76</v>
      </c>
      <c r="E360" s="168" t="s">
        <v>149</v>
      </c>
      <c r="F360" s="168" t="s">
        <v>1050</v>
      </c>
      <c r="I360" s="119"/>
      <c r="J360" s="169">
        <f>BK360</f>
        <v>0</v>
      </c>
      <c r="L360" s="116"/>
      <c r="M360" s="121"/>
      <c r="P360" s="122">
        <f>SUM(P361:P454)</f>
        <v>0</v>
      </c>
      <c r="R360" s="122">
        <f>SUM(R361:R454)</f>
        <v>18.766118609999999</v>
      </c>
      <c r="T360" s="123">
        <f>SUM(T361:T454)</f>
        <v>0</v>
      </c>
      <c r="AR360" s="117" t="s">
        <v>85</v>
      </c>
      <c r="AT360" s="124" t="s">
        <v>76</v>
      </c>
      <c r="AU360" s="124" t="s">
        <v>85</v>
      </c>
      <c r="AY360" s="117" t="s">
        <v>137</v>
      </c>
      <c r="BK360" s="125">
        <f>SUM(BK361:BK454)</f>
        <v>0</v>
      </c>
    </row>
    <row r="361" spans="2:65" s="1" customFormat="1" ht="21.75" customHeight="1">
      <c r="B361" s="33"/>
      <c r="C361" s="145" t="s">
        <v>305</v>
      </c>
      <c r="D361" s="145" t="s">
        <v>153</v>
      </c>
      <c r="E361" s="146" t="s">
        <v>2315</v>
      </c>
      <c r="F361" s="147" t="s">
        <v>2316</v>
      </c>
      <c r="G361" s="148" t="s">
        <v>569</v>
      </c>
      <c r="H361" s="149">
        <v>24.75</v>
      </c>
      <c r="I361" s="150"/>
      <c r="J361" s="151">
        <f>ROUND(I361*H361,2)</f>
        <v>0</v>
      </c>
      <c r="K361" s="147" t="s">
        <v>21</v>
      </c>
      <c r="L361" s="33"/>
      <c r="M361" s="152" t="s">
        <v>21</v>
      </c>
      <c r="N361" s="153" t="s">
        <v>48</v>
      </c>
      <c r="P361" s="136">
        <f>O361*H361</f>
        <v>0</v>
      </c>
      <c r="Q361" s="136">
        <v>0</v>
      </c>
      <c r="R361" s="136">
        <f>Q361*H361</f>
        <v>0</v>
      </c>
      <c r="S361" s="136">
        <v>0</v>
      </c>
      <c r="T361" s="137">
        <f>S361*H361</f>
        <v>0</v>
      </c>
      <c r="AR361" s="138" t="s">
        <v>143</v>
      </c>
      <c r="AT361" s="138" t="s">
        <v>153</v>
      </c>
      <c r="AU361" s="138" t="s">
        <v>87</v>
      </c>
      <c r="AY361" s="18" t="s">
        <v>137</v>
      </c>
      <c r="BE361" s="139">
        <f>IF(N361="základní",J361,0)</f>
        <v>0</v>
      </c>
      <c r="BF361" s="139">
        <f>IF(N361="snížená",J361,0)</f>
        <v>0</v>
      </c>
      <c r="BG361" s="139">
        <f>IF(N361="zákl. přenesená",J361,0)</f>
        <v>0</v>
      </c>
      <c r="BH361" s="139">
        <f>IF(N361="sníž. přenesená",J361,0)</f>
        <v>0</v>
      </c>
      <c r="BI361" s="139">
        <f>IF(N361="nulová",J361,0)</f>
        <v>0</v>
      </c>
      <c r="BJ361" s="18" t="s">
        <v>85</v>
      </c>
      <c r="BK361" s="139">
        <f>ROUND(I361*H361,2)</f>
        <v>0</v>
      </c>
      <c r="BL361" s="18" t="s">
        <v>143</v>
      </c>
      <c r="BM361" s="138" t="s">
        <v>2317</v>
      </c>
    </row>
    <row r="362" spans="2:65" s="1" customFormat="1" ht="29.25">
      <c r="B362" s="33"/>
      <c r="D362" s="140" t="s">
        <v>144</v>
      </c>
      <c r="F362" s="141" t="s">
        <v>2318</v>
      </c>
      <c r="I362" s="142"/>
      <c r="L362" s="33"/>
      <c r="M362" s="143"/>
      <c r="T362" s="54"/>
      <c r="AT362" s="18" t="s">
        <v>144</v>
      </c>
      <c r="AU362" s="18" t="s">
        <v>87</v>
      </c>
    </row>
    <row r="363" spans="2:65" s="1" customFormat="1" ht="39">
      <c r="B363" s="33"/>
      <c r="D363" s="140" t="s">
        <v>145</v>
      </c>
      <c r="F363" s="144" t="s">
        <v>1185</v>
      </c>
      <c r="I363" s="142"/>
      <c r="L363" s="33"/>
      <c r="M363" s="143"/>
      <c r="T363" s="54"/>
      <c r="AT363" s="18" t="s">
        <v>145</v>
      </c>
      <c r="AU363" s="18" t="s">
        <v>87</v>
      </c>
    </row>
    <row r="364" spans="2:65" s="14" customFormat="1" ht="11.25">
      <c r="B364" s="170"/>
      <c r="D364" s="140" t="s">
        <v>278</v>
      </c>
      <c r="E364" s="171" t="s">
        <v>21</v>
      </c>
      <c r="F364" s="172" t="s">
        <v>2319</v>
      </c>
      <c r="H364" s="171" t="s">
        <v>21</v>
      </c>
      <c r="I364" s="173"/>
      <c r="L364" s="170"/>
      <c r="M364" s="174"/>
      <c r="T364" s="175"/>
      <c r="AT364" s="171" t="s">
        <v>278</v>
      </c>
      <c r="AU364" s="171" t="s">
        <v>87</v>
      </c>
      <c r="AV364" s="14" t="s">
        <v>85</v>
      </c>
      <c r="AW364" s="14" t="s">
        <v>38</v>
      </c>
      <c r="AX364" s="14" t="s">
        <v>77</v>
      </c>
      <c r="AY364" s="171" t="s">
        <v>137</v>
      </c>
    </row>
    <row r="365" spans="2:65" s="12" customFormat="1" ht="11.25">
      <c r="B365" s="154"/>
      <c r="D365" s="140" t="s">
        <v>278</v>
      </c>
      <c r="E365" s="155" t="s">
        <v>21</v>
      </c>
      <c r="F365" s="156" t="s">
        <v>2320</v>
      </c>
      <c r="H365" s="157">
        <v>24.75</v>
      </c>
      <c r="I365" s="158"/>
      <c r="L365" s="154"/>
      <c r="M365" s="159"/>
      <c r="T365" s="160"/>
      <c r="AT365" s="155" t="s">
        <v>278</v>
      </c>
      <c r="AU365" s="155" t="s">
        <v>87</v>
      </c>
      <c r="AV365" s="12" t="s">
        <v>87</v>
      </c>
      <c r="AW365" s="12" t="s">
        <v>38</v>
      </c>
      <c r="AX365" s="12" t="s">
        <v>77</v>
      </c>
      <c r="AY365" s="155" t="s">
        <v>137</v>
      </c>
    </row>
    <row r="366" spans="2:65" s="13" customFormat="1" ht="11.25">
      <c r="B366" s="161"/>
      <c r="D366" s="140" t="s">
        <v>278</v>
      </c>
      <c r="E366" s="162" t="s">
        <v>2019</v>
      </c>
      <c r="F366" s="163" t="s">
        <v>280</v>
      </c>
      <c r="H366" s="164">
        <v>24.75</v>
      </c>
      <c r="I366" s="165"/>
      <c r="L366" s="161"/>
      <c r="M366" s="166"/>
      <c r="T366" s="167"/>
      <c r="AT366" s="162" t="s">
        <v>278</v>
      </c>
      <c r="AU366" s="162" t="s">
        <v>87</v>
      </c>
      <c r="AV366" s="13" t="s">
        <v>143</v>
      </c>
      <c r="AW366" s="13" t="s">
        <v>38</v>
      </c>
      <c r="AX366" s="13" t="s">
        <v>85</v>
      </c>
      <c r="AY366" s="162" t="s">
        <v>137</v>
      </c>
    </row>
    <row r="367" spans="2:65" s="1" customFormat="1" ht="16.5" customHeight="1">
      <c r="B367" s="33"/>
      <c r="C367" s="145" t="s">
        <v>220</v>
      </c>
      <c r="D367" s="145" t="s">
        <v>153</v>
      </c>
      <c r="E367" s="146" t="s">
        <v>1062</v>
      </c>
      <c r="F367" s="147" t="s">
        <v>1063</v>
      </c>
      <c r="G367" s="148" t="s">
        <v>569</v>
      </c>
      <c r="H367" s="149">
        <v>258.05200000000002</v>
      </c>
      <c r="I367" s="150"/>
      <c r="J367" s="151">
        <f>ROUND(I367*H367,2)</f>
        <v>0</v>
      </c>
      <c r="K367" s="147" t="s">
        <v>809</v>
      </c>
      <c r="L367" s="33"/>
      <c r="M367" s="152" t="s">
        <v>21</v>
      </c>
      <c r="N367" s="153" t="s">
        <v>48</v>
      </c>
      <c r="P367" s="136">
        <f>O367*H367</f>
        <v>0</v>
      </c>
      <c r="Q367" s="136">
        <v>0</v>
      </c>
      <c r="R367" s="136">
        <f>Q367*H367</f>
        <v>0</v>
      </c>
      <c r="S367" s="136">
        <v>0</v>
      </c>
      <c r="T367" s="137">
        <f>S367*H367</f>
        <v>0</v>
      </c>
      <c r="AR367" s="138" t="s">
        <v>143</v>
      </c>
      <c r="AT367" s="138" t="s">
        <v>153</v>
      </c>
      <c r="AU367" s="138" t="s">
        <v>87</v>
      </c>
      <c r="AY367" s="18" t="s">
        <v>137</v>
      </c>
      <c r="BE367" s="139">
        <f>IF(N367="základní",J367,0)</f>
        <v>0</v>
      </c>
      <c r="BF367" s="139">
        <f>IF(N367="snížená",J367,0)</f>
        <v>0</v>
      </c>
      <c r="BG367" s="139">
        <f>IF(N367="zákl. přenesená",J367,0)</f>
        <v>0</v>
      </c>
      <c r="BH367" s="139">
        <f>IF(N367="sníž. přenesená",J367,0)</f>
        <v>0</v>
      </c>
      <c r="BI367" s="139">
        <f>IF(N367="nulová",J367,0)</f>
        <v>0</v>
      </c>
      <c r="BJ367" s="18" t="s">
        <v>85</v>
      </c>
      <c r="BK367" s="139">
        <f>ROUND(I367*H367,2)</f>
        <v>0</v>
      </c>
      <c r="BL367" s="18" t="s">
        <v>143</v>
      </c>
      <c r="BM367" s="138" t="s">
        <v>2321</v>
      </c>
    </row>
    <row r="368" spans="2:65" s="1" customFormat="1" ht="19.5">
      <c r="B368" s="33"/>
      <c r="D368" s="140" t="s">
        <v>144</v>
      </c>
      <c r="F368" s="141" t="s">
        <v>1065</v>
      </c>
      <c r="I368" s="142"/>
      <c r="L368" s="33"/>
      <c r="M368" s="143"/>
      <c r="T368" s="54"/>
      <c r="AT368" s="18" t="s">
        <v>144</v>
      </c>
      <c r="AU368" s="18" t="s">
        <v>87</v>
      </c>
    </row>
    <row r="369" spans="2:51" s="1" customFormat="1" ht="11.25">
      <c r="B369" s="33"/>
      <c r="D369" s="183" t="s">
        <v>812</v>
      </c>
      <c r="F369" s="184" t="s">
        <v>1066</v>
      </c>
      <c r="I369" s="142"/>
      <c r="L369" s="33"/>
      <c r="M369" s="143"/>
      <c r="T369" s="54"/>
      <c r="AT369" s="18" t="s">
        <v>812</v>
      </c>
      <c r="AU369" s="18" t="s">
        <v>87</v>
      </c>
    </row>
    <row r="370" spans="2:51" s="1" customFormat="1" ht="48.75">
      <c r="B370" s="33"/>
      <c r="D370" s="140" t="s">
        <v>145</v>
      </c>
      <c r="F370" s="144" t="s">
        <v>2322</v>
      </c>
      <c r="I370" s="142"/>
      <c r="L370" s="33"/>
      <c r="M370" s="143"/>
      <c r="T370" s="54"/>
      <c r="AT370" s="18" t="s">
        <v>145</v>
      </c>
      <c r="AU370" s="18" t="s">
        <v>87</v>
      </c>
    </row>
    <row r="371" spans="2:51" s="14" customFormat="1" ht="11.25">
      <c r="B371" s="170"/>
      <c r="D371" s="140" t="s">
        <v>278</v>
      </c>
      <c r="E371" s="171" t="s">
        <v>21</v>
      </c>
      <c r="F371" s="172" t="s">
        <v>2323</v>
      </c>
      <c r="H371" s="171" t="s">
        <v>21</v>
      </c>
      <c r="I371" s="173"/>
      <c r="L371" s="170"/>
      <c r="M371" s="174"/>
      <c r="T371" s="175"/>
      <c r="AT371" s="171" t="s">
        <v>278</v>
      </c>
      <c r="AU371" s="171" t="s">
        <v>87</v>
      </c>
      <c r="AV371" s="14" t="s">
        <v>85</v>
      </c>
      <c r="AW371" s="14" t="s">
        <v>38</v>
      </c>
      <c r="AX371" s="14" t="s">
        <v>77</v>
      </c>
      <c r="AY371" s="171" t="s">
        <v>137</v>
      </c>
    </row>
    <row r="372" spans="2:51" s="12" customFormat="1" ht="11.25">
      <c r="B372" s="154"/>
      <c r="D372" s="140" t="s">
        <v>278</v>
      </c>
      <c r="E372" s="155" t="s">
        <v>21</v>
      </c>
      <c r="F372" s="156" t="s">
        <v>2324</v>
      </c>
      <c r="H372" s="157">
        <v>7.8239999999999998</v>
      </c>
      <c r="I372" s="158"/>
      <c r="L372" s="154"/>
      <c r="M372" s="159"/>
      <c r="T372" s="160"/>
      <c r="AT372" s="155" t="s">
        <v>278</v>
      </c>
      <c r="AU372" s="155" t="s">
        <v>87</v>
      </c>
      <c r="AV372" s="12" t="s">
        <v>87</v>
      </c>
      <c r="AW372" s="12" t="s">
        <v>38</v>
      </c>
      <c r="AX372" s="12" t="s">
        <v>77</v>
      </c>
      <c r="AY372" s="155" t="s">
        <v>137</v>
      </c>
    </row>
    <row r="373" spans="2:51" s="12" customFormat="1" ht="11.25">
      <c r="B373" s="154"/>
      <c r="D373" s="140" t="s">
        <v>278</v>
      </c>
      <c r="E373" s="155" t="s">
        <v>21</v>
      </c>
      <c r="F373" s="156" t="s">
        <v>2325</v>
      </c>
      <c r="H373" s="157">
        <v>7.7480000000000002</v>
      </c>
      <c r="I373" s="158"/>
      <c r="L373" s="154"/>
      <c r="M373" s="159"/>
      <c r="T373" s="160"/>
      <c r="AT373" s="155" t="s">
        <v>278</v>
      </c>
      <c r="AU373" s="155" t="s">
        <v>87</v>
      </c>
      <c r="AV373" s="12" t="s">
        <v>87</v>
      </c>
      <c r="AW373" s="12" t="s">
        <v>38</v>
      </c>
      <c r="AX373" s="12" t="s">
        <v>77</v>
      </c>
      <c r="AY373" s="155" t="s">
        <v>137</v>
      </c>
    </row>
    <row r="374" spans="2:51" s="15" customFormat="1" ht="11.25">
      <c r="B374" s="185"/>
      <c r="D374" s="140" t="s">
        <v>278</v>
      </c>
      <c r="E374" s="186" t="s">
        <v>576</v>
      </c>
      <c r="F374" s="187" t="s">
        <v>851</v>
      </c>
      <c r="H374" s="188">
        <v>15.571999999999999</v>
      </c>
      <c r="I374" s="189"/>
      <c r="L374" s="185"/>
      <c r="M374" s="190"/>
      <c r="T374" s="191"/>
      <c r="AT374" s="186" t="s">
        <v>278</v>
      </c>
      <c r="AU374" s="186" t="s">
        <v>87</v>
      </c>
      <c r="AV374" s="15" t="s">
        <v>149</v>
      </c>
      <c r="AW374" s="15" t="s">
        <v>38</v>
      </c>
      <c r="AX374" s="15" t="s">
        <v>77</v>
      </c>
      <c r="AY374" s="186" t="s">
        <v>137</v>
      </c>
    </row>
    <row r="375" spans="2:51" s="14" customFormat="1" ht="11.25">
      <c r="B375" s="170"/>
      <c r="D375" s="140" t="s">
        <v>278</v>
      </c>
      <c r="E375" s="171" t="s">
        <v>21</v>
      </c>
      <c r="F375" s="172" t="s">
        <v>2326</v>
      </c>
      <c r="H375" s="171" t="s">
        <v>21</v>
      </c>
      <c r="I375" s="173"/>
      <c r="L375" s="170"/>
      <c r="M375" s="174"/>
      <c r="T375" s="175"/>
      <c r="AT375" s="171" t="s">
        <v>278</v>
      </c>
      <c r="AU375" s="171" t="s">
        <v>87</v>
      </c>
      <c r="AV375" s="14" t="s">
        <v>85</v>
      </c>
      <c r="AW375" s="14" t="s">
        <v>38</v>
      </c>
      <c r="AX375" s="14" t="s">
        <v>77</v>
      </c>
      <c r="AY375" s="171" t="s">
        <v>137</v>
      </c>
    </row>
    <row r="376" spans="2:51" s="12" customFormat="1" ht="11.25">
      <c r="B376" s="154"/>
      <c r="D376" s="140" t="s">
        <v>278</v>
      </c>
      <c r="E376" s="155" t="s">
        <v>21</v>
      </c>
      <c r="F376" s="156" t="s">
        <v>2327</v>
      </c>
      <c r="H376" s="157">
        <v>7.4880000000000004</v>
      </c>
      <c r="I376" s="158"/>
      <c r="L376" s="154"/>
      <c r="M376" s="159"/>
      <c r="T376" s="160"/>
      <c r="AT376" s="155" t="s">
        <v>278</v>
      </c>
      <c r="AU376" s="155" t="s">
        <v>87</v>
      </c>
      <c r="AV376" s="12" t="s">
        <v>87</v>
      </c>
      <c r="AW376" s="12" t="s">
        <v>38</v>
      </c>
      <c r="AX376" s="12" t="s">
        <v>77</v>
      </c>
      <c r="AY376" s="155" t="s">
        <v>137</v>
      </c>
    </row>
    <row r="377" spans="2:51" s="12" customFormat="1" ht="11.25">
      <c r="B377" s="154"/>
      <c r="D377" s="140" t="s">
        <v>278</v>
      </c>
      <c r="E377" s="155" t="s">
        <v>21</v>
      </c>
      <c r="F377" s="156" t="s">
        <v>2328</v>
      </c>
      <c r="H377" s="157">
        <v>0.17299999999999999</v>
      </c>
      <c r="I377" s="158"/>
      <c r="L377" s="154"/>
      <c r="M377" s="159"/>
      <c r="T377" s="160"/>
      <c r="AT377" s="155" t="s">
        <v>278</v>
      </c>
      <c r="AU377" s="155" t="s">
        <v>87</v>
      </c>
      <c r="AV377" s="12" t="s">
        <v>87</v>
      </c>
      <c r="AW377" s="12" t="s">
        <v>38</v>
      </c>
      <c r="AX377" s="12" t="s">
        <v>77</v>
      </c>
      <c r="AY377" s="155" t="s">
        <v>137</v>
      </c>
    </row>
    <row r="378" spans="2:51" s="12" customFormat="1" ht="11.25">
      <c r="B378" s="154"/>
      <c r="D378" s="140" t="s">
        <v>278</v>
      </c>
      <c r="E378" s="155" t="s">
        <v>21</v>
      </c>
      <c r="F378" s="156" t="s">
        <v>2329</v>
      </c>
      <c r="H378" s="157">
        <v>0.128</v>
      </c>
      <c r="I378" s="158"/>
      <c r="L378" s="154"/>
      <c r="M378" s="159"/>
      <c r="T378" s="160"/>
      <c r="AT378" s="155" t="s">
        <v>278</v>
      </c>
      <c r="AU378" s="155" t="s">
        <v>87</v>
      </c>
      <c r="AV378" s="12" t="s">
        <v>87</v>
      </c>
      <c r="AW378" s="12" t="s">
        <v>38</v>
      </c>
      <c r="AX378" s="12" t="s">
        <v>77</v>
      </c>
      <c r="AY378" s="155" t="s">
        <v>137</v>
      </c>
    </row>
    <row r="379" spans="2:51" s="15" customFormat="1" ht="11.25">
      <c r="B379" s="185"/>
      <c r="D379" s="140" t="s">
        <v>278</v>
      </c>
      <c r="E379" s="186" t="s">
        <v>21</v>
      </c>
      <c r="F379" s="187" t="s">
        <v>851</v>
      </c>
      <c r="H379" s="188">
        <v>7.7889999999999997</v>
      </c>
      <c r="I379" s="189"/>
      <c r="L379" s="185"/>
      <c r="M379" s="190"/>
      <c r="T379" s="191"/>
      <c r="AT379" s="186" t="s">
        <v>278</v>
      </c>
      <c r="AU379" s="186" t="s">
        <v>87</v>
      </c>
      <c r="AV379" s="15" t="s">
        <v>149</v>
      </c>
      <c r="AW379" s="15" t="s">
        <v>38</v>
      </c>
      <c r="AX379" s="15" t="s">
        <v>77</v>
      </c>
      <c r="AY379" s="186" t="s">
        <v>137</v>
      </c>
    </row>
    <row r="380" spans="2:51" s="14" customFormat="1" ht="11.25">
      <c r="B380" s="170"/>
      <c r="D380" s="140" t="s">
        <v>278</v>
      </c>
      <c r="E380" s="171" t="s">
        <v>21</v>
      </c>
      <c r="F380" s="172" t="s">
        <v>2330</v>
      </c>
      <c r="H380" s="171" t="s">
        <v>21</v>
      </c>
      <c r="I380" s="173"/>
      <c r="L380" s="170"/>
      <c r="M380" s="174"/>
      <c r="T380" s="175"/>
      <c r="AT380" s="171" t="s">
        <v>278</v>
      </c>
      <c r="AU380" s="171" t="s">
        <v>87</v>
      </c>
      <c r="AV380" s="14" t="s">
        <v>85</v>
      </c>
      <c r="AW380" s="14" t="s">
        <v>38</v>
      </c>
      <c r="AX380" s="14" t="s">
        <v>77</v>
      </c>
      <c r="AY380" s="171" t="s">
        <v>137</v>
      </c>
    </row>
    <row r="381" spans="2:51" s="14" customFormat="1" ht="11.25">
      <c r="B381" s="170"/>
      <c r="D381" s="140" t="s">
        <v>278</v>
      </c>
      <c r="E381" s="171" t="s">
        <v>21</v>
      </c>
      <c r="F381" s="172" t="s">
        <v>2237</v>
      </c>
      <c r="H381" s="171" t="s">
        <v>21</v>
      </c>
      <c r="I381" s="173"/>
      <c r="L381" s="170"/>
      <c r="M381" s="174"/>
      <c r="T381" s="175"/>
      <c r="AT381" s="171" t="s">
        <v>278</v>
      </c>
      <c r="AU381" s="171" t="s">
        <v>87</v>
      </c>
      <c r="AV381" s="14" t="s">
        <v>85</v>
      </c>
      <c r="AW381" s="14" t="s">
        <v>38</v>
      </c>
      <c r="AX381" s="14" t="s">
        <v>77</v>
      </c>
      <c r="AY381" s="171" t="s">
        <v>137</v>
      </c>
    </row>
    <row r="382" spans="2:51" s="12" customFormat="1" ht="11.25">
      <c r="B382" s="154"/>
      <c r="D382" s="140" t="s">
        <v>278</v>
      </c>
      <c r="E382" s="155" t="s">
        <v>21</v>
      </c>
      <c r="F382" s="156" t="s">
        <v>2331</v>
      </c>
      <c r="H382" s="157">
        <v>8.8680000000000003</v>
      </c>
      <c r="I382" s="158"/>
      <c r="L382" s="154"/>
      <c r="M382" s="159"/>
      <c r="T382" s="160"/>
      <c r="AT382" s="155" t="s">
        <v>278</v>
      </c>
      <c r="AU382" s="155" t="s">
        <v>87</v>
      </c>
      <c r="AV382" s="12" t="s">
        <v>87</v>
      </c>
      <c r="AW382" s="12" t="s">
        <v>38</v>
      </c>
      <c r="AX382" s="12" t="s">
        <v>77</v>
      </c>
      <c r="AY382" s="155" t="s">
        <v>137</v>
      </c>
    </row>
    <row r="383" spans="2:51" s="12" customFormat="1" ht="11.25">
      <c r="B383" s="154"/>
      <c r="D383" s="140" t="s">
        <v>278</v>
      </c>
      <c r="E383" s="155" t="s">
        <v>21</v>
      </c>
      <c r="F383" s="156" t="s">
        <v>2332</v>
      </c>
      <c r="H383" s="157">
        <v>8.8680000000000003</v>
      </c>
      <c r="I383" s="158"/>
      <c r="L383" s="154"/>
      <c r="M383" s="159"/>
      <c r="T383" s="160"/>
      <c r="AT383" s="155" t="s">
        <v>278</v>
      </c>
      <c r="AU383" s="155" t="s">
        <v>87</v>
      </c>
      <c r="AV383" s="12" t="s">
        <v>87</v>
      </c>
      <c r="AW383" s="12" t="s">
        <v>38</v>
      </c>
      <c r="AX383" s="12" t="s">
        <v>77</v>
      </c>
      <c r="AY383" s="155" t="s">
        <v>137</v>
      </c>
    </row>
    <row r="384" spans="2:51" s="12" customFormat="1" ht="11.25">
      <c r="B384" s="154"/>
      <c r="D384" s="140" t="s">
        <v>278</v>
      </c>
      <c r="E384" s="155" t="s">
        <v>21</v>
      </c>
      <c r="F384" s="156" t="s">
        <v>2333</v>
      </c>
      <c r="H384" s="157">
        <v>29.173999999999999</v>
      </c>
      <c r="I384" s="158"/>
      <c r="L384" s="154"/>
      <c r="M384" s="159"/>
      <c r="T384" s="160"/>
      <c r="AT384" s="155" t="s">
        <v>278</v>
      </c>
      <c r="AU384" s="155" t="s">
        <v>87</v>
      </c>
      <c r="AV384" s="12" t="s">
        <v>87</v>
      </c>
      <c r="AW384" s="12" t="s">
        <v>38</v>
      </c>
      <c r="AX384" s="12" t="s">
        <v>77</v>
      </c>
      <c r="AY384" s="155" t="s">
        <v>137</v>
      </c>
    </row>
    <row r="385" spans="2:65" s="12" customFormat="1" ht="11.25">
      <c r="B385" s="154"/>
      <c r="D385" s="140" t="s">
        <v>278</v>
      </c>
      <c r="E385" s="155" t="s">
        <v>21</v>
      </c>
      <c r="F385" s="156" t="s">
        <v>2334</v>
      </c>
      <c r="H385" s="157">
        <v>29.173999999999999</v>
      </c>
      <c r="I385" s="158"/>
      <c r="L385" s="154"/>
      <c r="M385" s="159"/>
      <c r="T385" s="160"/>
      <c r="AT385" s="155" t="s">
        <v>278</v>
      </c>
      <c r="AU385" s="155" t="s">
        <v>87</v>
      </c>
      <c r="AV385" s="12" t="s">
        <v>87</v>
      </c>
      <c r="AW385" s="12" t="s">
        <v>38</v>
      </c>
      <c r="AX385" s="12" t="s">
        <v>77</v>
      </c>
      <c r="AY385" s="155" t="s">
        <v>137</v>
      </c>
    </row>
    <row r="386" spans="2:65" s="12" customFormat="1" ht="11.25">
      <c r="B386" s="154"/>
      <c r="D386" s="140" t="s">
        <v>278</v>
      </c>
      <c r="E386" s="155" t="s">
        <v>21</v>
      </c>
      <c r="F386" s="156" t="s">
        <v>2335</v>
      </c>
      <c r="H386" s="157">
        <v>5.16</v>
      </c>
      <c r="I386" s="158"/>
      <c r="L386" s="154"/>
      <c r="M386" s="159"/>
      <c r="T386" s="160"/>
      <c r="AT386" s="155" t="s">
        <v>278</v>
      </c>
      <c r="AU386" s="155" t="s">
        <v>87</v>
      </c>
      <c r="AV386" s="12" t="s">
        <v>87</v>
      </c>
      <c r="AW386" s="12" t="s">
        <v>38</v>
      </c>
      <c r="AX386" s="12" t="s">
        <v>77</v>
      </c>
      <c r="AY386" s="155" t="s">
        <v>137</v>
      </c>
    </row>
    <row r="387" spans="2:65" s="12" customFormat="1" ht="11.25">
      <c r="B387" s="154"/>
      <c r="D387" s="140" t="s">
        <v>278</v>
      </c>
      <c r="E387" s="155" t="s">
        <v>21</v>
      </c>
      <c r="F387" s="156" t="s">
        <v>2336</v>
      </c>
      <c r="H387" s="157">
        <v>5.16</v>
      </c>
      <c r="I387" s="158"/>
      <c r="L387" s="154"/>
      <c r="M387" s="159"/>
      <c r="T387" s="160"/>
      <c r="AT387" s="155" t="s">
        <v>278</v>
      </c>
      <c r="AU387" s="155" t="s">
        <v>87</v>
      </c>
      <c r="AV387" s="12" t="s">
        <v>87</v>
      </c>
      <c r="AW387" s="12" t="s">
        <v>38</v>
      </c>
      <c r="AX387" s="12" t="s">
        <v>77</v>
      </c>
      <c r="AY387" s="155" t="s">
        <v>137</v>
      </c>
    </row>
    <row r="388" spans="2:65" s="15" customFormat="1" ht="11.25">
      <c r="B388" s="185"/>
      <c r="D388" s="140" t="s">
        <v>278</v>
      </c>
      <c r="E388" s="186" t="s">
        <v>1939</v>
      </c>
      <c r="F388" s="187" t="s">
        <v>851</v>
      </c>
      <c r="H388" s="188">
        <v>86.403999999999996</v>
      </c>
      <c r="I388" s="189"/>
      <c r="L388" s="185"/>
      <c r="M388" s="190"/>
      <c r="T388" s="191"/>
      <c r="AT388" s="186" t="s">
        <v>278</v>
      </c>
      <c r="AU388" s="186" t="s">
        <v>87</v>
      </c>
      <c r="AV388" s="15" t="s">
        <v>149</v>
      </c>
      <c r="AW388" s="15" t="s">
        <v>38</v>
      </c>
      <c r="AX388" s="15" t="s">
        <v>77</v>
      </c>
      <c r="AY388" s="186" t="s">
        <v>137</v>
      </c>
    </row>
    <row r="389" spans="2:65" s="14" customFormat="1" ht="11.25">
      <c r="B389" s="170"/>
      <c r="D389" s="140" t="s">
        <v>278</v>
      </c>
      <c r="E389" s="171" t="s">
        <v>21</v>
      </c>
      <c r="F389" s="172" t="s">
        <v>2337</v>
      </c>
      <c r="H389" s="171" t="s">
        <v>21</v>
      </c>
      <c r="I389" s="173"/>
      <c r="L389" s="170"/>
      <c r="M389" s="174"/>
      <c r="T389" s="175"/>
      <c r="AT389" s="171" t="s">
        <v>278</v>
      </c>
      <c r="AU389" s="171" t="s">
        <v>87</v>
      </c>
      <c r="AV389" s="14" t="s">
        <v>85</v>
      </c>
      <c r="AW389" s="14" t="s">
        <v>38</v>
      </c>
      <c r="AX389" s="14" t="s">
        <v>77</v>
      </c>
      <c r="AY389" s="171" t="s">
        <v>137</v>
      </c>
    </row>
    <row r="390" spans="2:65" s="14" customFormat="1" ht="11.25">
      <c r="B390" s="170"/>
      <c r="D390" s="140" t="s">
        <v>278</v>
      </c>
      <c r="E390" s="171" t="s">
        <v>21</v>
      </c>
      <c r="F390" s="172" t="s">
        <v>2237</v>
      </c>
      <c r="H390" s="171" t="s">
        <v>21</v>
      </c>
      <c r="I390" s="173"/>
      <c r="L390" s="170"/>
      <c r="M390" s="174"/>
      <c r="T390" s="175"/>
      <c r="AT390" s="171" t="s">
        <v>278</v>
      </c>
      <c r="AU390" s="171" t="s">
        <v>87</v>
      </c>
      <c r="AV390" s="14" t="s">
        <v>85</v>
      </c>
      <c r="AW390" s="14" t="s">
        <v>38</v>
      </c>
      <c r="AX390" s="14" t="s">
        <v>77</v>
      </c>
      <c r="AY390" s="171" t="s">
        <v>137</v>
      </c>
    </row>
    <row r="391" spans="2:65" s="12" customFormat="1" ht="11.25">
      <c r="B391" s="154"/>
      <c r="D391" s="140" t="s">
        <v>278</v>
      </c>
      <c r="E391" s="155" t="s">
        <v>21</v>
      </c>
      <c r="F391" s="156" t="s">
        <v>2338</v>
      </c>
      <c r="H391" s="157">
        <v>79.616</v>
      </c>
      <c r="I391" s="158"/>
      <c r="L391" s="154"/>
      <c r="M391" s="159"/>
      <c r="T391" s="160"/>
      <c r="AT391" s="155" t="s">
        <v>278</v>
      </c>
      <c r="AU391" s="155" t="s">
        <v>87</v>
      </c>
      <c r="AV391" s="12" t="s">
        <v>87</v>
      </c>
      <c r="AW391" s="12" t="s">
        <v>38</v>
      </c>
      <c r="AX391" s="12" t="s">
        <v>77</v>
      </c>
      <c r="AY391" s="155" t="s">
        <v>137</v>
      </c>
    </row>
    <row r="392" spans="2:65" s="12" customFormat="1" ht="11.25">
      <c r="B392" s="154"/>
      <c r="D392" s="140" t="s">
        <v>278</v>
      </c>
      <c r="E392" s="155" t="s">
        <v>21</v>
      </c>
      <c r="F392" s="156" t="s">
        <v>2339</v>
      </c>
      <c r="H392" s="157">
        <v>68.671000000000006</v>
      </c>
      <c r="I392" s="158"/>
      <c r="L392" s="154"/>
      <c r="M392" s="159"/>
      <c r="T392" s="160"/>
      <c r="AT392" s="155" t="s">
        <v>278</v>
      </c>
      <c r="AU392" s="155" t="s">
        <v>87</v>
      </c>
      <c r="AV392" s="12" t="s">
        <v>87</v>
      </c>
      <c r="AW392" s="12" t="s">
        <v>38</v>
      </c>
      <c r="AX392" s="12" t="s">
        <v>77</v>
      </c>
      <c r="AY392" s="155" t="s">
        <v>137</v>
      </c>
    </row>
    <row r="393" spans="2:65" s="15" customFormat="1" ht="11.25">
      <c r="B393" s="185"/>
      <c r="D393" s="140" t="s">
        <v>278</v>
      </c>
      <c r="E393" s="186" t="s">
        <v>21</v>
      </c>
      <c r="F393" s="187" t="s">
        <v>851</v>
      </c>
      <c r="H393" s="188">
        <v>148.28700000000001</v>
      </c>
      <c r="I393" s="189"/>
      <c r="L393" s="185"/>
      <c r="M393" s="190"/>
      <c r="T393" s="191"/>
      <c r="AT393" s="186" t="s">
        <v>278</v>
      </c>
      <c r="AU393" s="186" t="s">
        <v>87</v>
      </c>
      <c r="AV393" s="15" t="s">
        <v>149</v>
      </c>
      <c r="AW393" s="15" t="s">
        <v>38</v>
      </c>
      <c r="AX393" s="15" t="s">
        <v>77</v>
      </c>
      <c r="AY393" s="186" t="s">
        <v>137</v>
      </c>
    </row>
    <row r="394" spans="2:65" s="13" customFormat="1" ht="11.25">
      <c r="B394" s="161"/>
      <c r="D394" s="140" t="s">
        <v>278</v>
      </c>
      <c r="E394" s="162" t="s">
        <v>568</v>
      </c>
      <c r="F394" s="163" t="s">
        <v>280</v>
      </c>
      <c r="H394" s="164">
        <v>258.05200000000002</v>
      </c>
      <c r="I394" s="165"/>
      <c r="L394" s="161"/>
      <c r="M394" s="166"/>
      <c r="T394" s="167"/>
      <c r="AT394" s="162" t="s">
        <v>278</v>
      </c>
      <c r="AU394" s="162" t="s">
        <v>87</v>
      </c>
      <c r="AV394" s="13" t="s">
        <v>143</v>
      </c>
      <c r="AW394" s="13" t="s">
        <v>38</v>
      </c>
      <c r="AX394" s="13" t="s">
        <v>85</v>
      </c>
      <c r="AY394" s="162" t="s">
        <v>137</v>
      </c>
    </row>
    <row r="395" spans="2:65" s="1" customFormat="1" ht="16.5" customHeight="1">
      <c r="B395" s="33"/>
      <c r="C395" s="145" t="s">
        <v>312</v>
      </c>
      <c r="D395" s="145" t="s">
        <v>153</v>
      </c>
      <c r="E395" s="146" t="s">
        <v>1097</v>
      </c>
      <c r="F395" s="147" t="s">
        <v>1098</v>
      </c>
      <c r="G395" s="148" t="s">
        <v>196</v>
      </c>
      <c r="H395" s="149">
        <v>306.39999999999998</v>
      </c>
      <c r="I395" s="150"/>
      <c r="J395" s="151">
        <f>ROUND(I395*H395,2)</f>
        <v>0</v>
      </c>
      <c r="K395" s="147" t="s">
        <v>21</v>
      </c>
      <c r="L395" s="33"/>
      <c r="M395" s="152" t="s">
        <v>21</v>
      </c>
      <c r="N395" s="153" t="s">
        <v>48</v>
      </c>
      <c r="P395" s="136">
        <f>O395*H395</f>
        <v>0</v>
      </c>
      <c r="Q395" s="136">
        <v>8.6499999999999997E-3</v>
      </c>
      <c r="R395" s="136">
        <f>Q395*H395</f>
        <v>2.6503599999999996</v>
      </c>
      <c r="S395" s="136">
        <v>0</v>
      </c>
      <c r="T395" s="137">
        <f>S395*H395</f>
        <v>0</v>
      </c>
      <c r="AR395" s="138" t="s">
        <v>143</v>
      </c>
      <c r="AT395" s="138" t="s">
        <v>153</v>
      </c>
      <c r="AU395" s="138" t="s">
        <v>87</v>
      </c>
      <c r="AY395" s="18" t="s">
        <v>137</v>
      </c>
      <c r="BE395" s="139">
        <f>IF(N395="základní",J395,0)</f>
        <v>0</v>
      </c>
      <c r="BF395" s="139">
        <f>IF(N395="snížená",J395,0)</f>
        <v>0</v>
      </c>
      <c r="BG395" s="139">
        <f>IF(N395="zákl. přenesená",J395,0)</f>
        <v>0</v>
      </c>
      <c r="BH395" s="139">
        <f>IF(N395="sníž. přenesená",J395,0)</f>
        <v>0</v>
      </c>
      <c r="BI395" s="139">
        <f>IF(N395="nulová",J395,0)</f>
        <v>0</v>
      </c>
      <c r="BJ395" s="18" t="s">
        <v>85</v>
      </c>
      <c r="BK395" s="139">
        <f>ROUND(I395*H395,2)</f>
        <v>0</v>
      </c>
      <c r="BL395" s="18" t="s">
        <v>143</v>
      </c>
      <c r="BM395" s="138" t="s">
        <v>2340</v>
      </c>
    </row>
    <row r="396" spans="2:65" s="1" customFormat="1" ht="29.25">
      <c r="B396" s="33"/>
      <c r="D396" s="140" t="s">
        <v>144</v>
      </c>
      <c r="F396" s="141" t="s">
        <v>1100</v>
      </c>
      <c r="I396" s="142"/>
      <c r="L396" s="33"/>
      <c r="M396" s="143"/>
      <c r="T396" s="54"/>
      <c r="AT396" s="18" t="s">
        <v>144</v>
      </c>
      <c r="AU396" s="18" t="s">
        <v>87</v>
      </c>
    </row>
    <row r="397" spans="2:65" s="14" customFormat="1" ht="11.25">
      <c r="B397" s="170"/>
      <c r="D397" s="140" t="s">
        <v>278</v>
      </c>
      <c r="E397" s="171" t="s">
        <v>21</v>
      </c>
      <c r="F397" s="172" t="s">
        <v>2341</v>
      </c>
      <c r="H397" s="171" t="s">
        <v>21</v>
      </c>
      <c r="I397" s="173"/>
      <c r="L397" s="170"/>
      <c r="M397" s="174"/>
      <c r="T397" s="175"/>
      <c r="AT397" s="171" t="s">
        <v>278</v>
      </c>
      <c r="AU397" s="171" t="s">
        <v>87</v>
      </c>
      <c r="AV397" s="14" t="s">
        <v>85</v>
      </c>
      <c r="AW397" s="14" t="s">
        <v>38</v>
      </c>
      <c r="AX397" s="14" t="s">
        <v>77</v>
      </c>
      <c r="AY397" s="171" t="s">
        <v>137</v>
      </c>
    </row>
    <row r="398" spans="2:65" s="14" customFormat="1" ht="11.25">
      <c r="B398" s="170"/>
      <c r="D398" s="140" t="s">
        <v>278</v>
      </c>
      <c r="E398" s="171" t="s">
        <v>21</v>
      </c>
      <c r="F398" s="172" t="s">
        <v>861</v>
      </c>
      <c r="H398" s="171" t="s">
        <v>21</v>
      </c>
      <c r="I398" s="173"/>
      <c r="L398" s="170"/>
      <c r="M398" s="174"/>
      <c r="T398" s="175"/>
      <c r="AT398" s="171" t="s">
        <v>278</v>
      </c>
      <c r="AU398" s="171" t="s">
        <v>87</v>
      </c>
      <c r="AV398" s="14" t="s">
        <v>85</v>
      </c>
      <c r="AW398" s="14" t="s">
        <v>38</v>
      </c>
      <c r="AX398" s="14" t="s">
        <v>77</v>
      </c>
      <c r="AY398" s="171" t="s">
        <v>137</v>
      </c>
    </row>
    <row r="399" spans="2:65" s="12" customFormat="1" ht="11.25">
      <c r="B399" s="154"/>
      <c r="D399" s="140" t="s">
        <v>278</v>
      </c>
      <c r="E399" s="155" t="s">
        <v>21</v>
      </c>
      <c r="F399" s="156" t="s">
        <v>2342</v>
      </c>
      <c r="H399" s="157">
        <v>0.32</v>
      </c>
      <c r="I399" s="158"/>
      <c r="L399" s="154"/>
      <c r="M399" s="159"/>
      <c r="T399" s="160"/>
      <c r="AT399" s="155" t="s">
        <v>278</v>
      </c>
      <c r="AU399" s="155" t="s">
        <v>87</v>
      </c>
      <c r="AV399" s="12" t="s">
        <v>87</v>
      </c>
      <c r="AW399" s="12" t="s">
        <v>38</v>
      </c>
      <c r="AX399" s="12" t="s">
        <v>77</v>
      </c>
      <c r="AY399" s="155" t="s">
        <v>137</v>
      </c>
    </row>
    <row r="400" spans="2:65" s="12" customFormat="1" ht="11.25">
      <c r="B400" s="154"/>
      <c r="D400" s="140" t="s">
        <v>278</v>
      </c>
      <c r="E400" s="155" t="s">
        <v>21</v>
      </c>
      <c r="F400" s="156" t="s">
        <v>2343</v>
      </c>
      <c r="H400" s="157">
        <v>85.091999999999999</v>
      </c>
      <c r="I400" s="158"/>
      <c r="L400" s="154"/>
      <c r="M400" s="159"/>
      <c r="T400" s="160"/>
      <c r="AT400" s="155" t="s">
        <v>278</v>
      </c>
      <c r="AU400" s="155" t="s">
        <v>87</v>
      </c>
      <c r="AV400" s="12" t="s">
        <v>87</v>
      </c>
      <c r="AW400" s="12" t="s">
        <v>38</v>
      </c>
      <c r="AX400" s="12" t="s">
        <v>77</v>
      </c>
      <c r="AY400" s="155" t="s">
        <v>137</v>
      </c>
    </row>
    <row r="401" spans="2:51" s="12" customFormat="1" ht="11.25">
      <c r="B401" s="154"/>
      <c r="D401" s="140" t="s">
        <v>278</v>
      </c>
      <c r="E401" s="155" t="s">
        <v>21</v>
      </c>
      <c r="F401" s="156" t="s">
        <v>2344</v>
      </c>
      <c r="H401" s="157">
        <v>7.36</v>
      </c>
      <c r="I401" s="158"/>
      <c r="L401" s="154"/>
      <c r="M401" s="159"/>
      <c r="T401" s="160"/>
      <c r="AT401" s="155" t="s">
        <v>278</v>
      </c>
      <c r="AU401" s="155" t="s">
        <v>87</v>
      </c>
      <c r="AV401" s="12" t="s">
        <v>87</v>
      </c>
      <c r="AW401" s="12" t="s">
        <v>38</v>
      </c>
      <c r="AX401" s="12" t="s">
        <v>77</v>
      </c>
      <c r="AY401" s="155" t="s">
        <v>137</v>
      </c>
    </row>
    <row r="402" spans="2:51" s="12" customFormat="1" ht="11.25">
      <c r="B402" s="154"/>
      <c r="D402" s="140" t="s">
        <v>278</v>
      </c>
      <c r="E402" s="155" t="s">
        <v>21</v>
      </c>
      <c r="F402" s="156" t="s">
        <v>2345</v>
      </c>
      <c r="H402" s="157">
        <v>13.44</v>
      </c>
      <c r="I402" s="158"/>
      <c r="L402" s="154"/>
      <c r="M402" s="159"/>
      <c r="T402" s="160"/>
      <c r="AT402" s="155" t="s">
        <v>278</v>
      </c>
      <c r="AU402" s="155" t="s">
        <v>87</v>
      </c>
      <c r="AV402" s="12" t="s">
        <v>87</v>
      </c>
      <c r="AW402" s="12" t="s">
        <v>38</v>
      </c>
      <c r="AX402" s="12" t="s">
        <v>77</v>
      </c>
      <c r="AY402" s="155" t="s">
        <v>137</v>
      </c>
    </row>
    <row r="403" spans="2:51" s="14" customFormat="1" ht="11.25">
      <c r="B403" s="170"/>
      <c r="D403" s="140" t="s">
        <v>278</v>
      </c>
      <c r="E403" s="171" t="s">
        <v>21</v>
      </c>
      <c r="F403" s="172" t="s">
        <v>866</v>
      </c>
      <c r="H403" s="171" t="s">
        <v>21</v>
      </c>
      <c r="I403" s="173"/>
      <c r="L403" s="170"/>
      <c r="M403" s="174"/>
      <c r="T403" s="175"/>
      <c r="AT403" s="171" t="s">
        <v>278</v>
      </c>
      <c r="AU403" s="171" t="s">
        <v>87</v>
      </c>
      <c r="AV403" s="14" t="s">
        <v>85</v>
      </c>
      <c r="AW403" s="14" t="s">
        <v>38</v>
      </c>
      <c r="AX403" s="14" t="s">
        <v>77</v>
      </c>
      <c r="AY403" s="171" t="s">
        <v>137</v>
      </c>
    </row>
    <row r="404" spans="2:51" s="12" customFormat="1" ht="11.25">
      <c r="B404" s="154"/>
      <c r="D404" s="140" t="s">
        <v>278</v>
      </c>
      <c r="E404" s="155" t="s">
        <v>21</v>
      </c>
      <c r="F404" s="156" t="s">
        <v>2342</v>
      </c>
      <c r="H404" s="157">
        <v>0.32</v>
      </c>
      <c r="I404" s="158"/>
      <c r="L404" s="154"/>
      <c r="M404" s="159"/>
      <c r="T404" s="160"/>
      <c r="AT404" s="155" t="s">
        <v>278</v>
      </c>
      <c r="AU404" s="155" t="s">
        <v>87</v>
      </c>
      <c r="AV404" s="12" t="s">
        <v>87</v>
      </c>
      <c r="AW404" s="12" t="s">
        <v>38</v>
      </c>
      <c r="AX404" s="12" t="s">
        <v>77</v>
      </c>
      <c r="AY404" s="155" t="s">
        <v>137</v>
      </c>
    </row>
    <row r="405" spans="2:51" s="12" customFormat="1" ht="11.25">
      <c r="B405" s="154"/>
      <c r="D405" s="140" t="s">
        <v>278</v>
      </c>
      <c r="E405" s="155" t="s">
        <v>21</v>
      </c>
      <c r="F405" s="156" t="s">
        <v>2343</v>
      </c>
      <c r="H405" s="157">
        <v>85.091999999999999</v>
      </c>
      <c r="I405" s="158"/>
      <c r="L405" s="154"/>
      <c r="M405" s="159"/>
      <c r="T405" s="160"/>
      <c r="AT405" s="155" t="s">
        <v>278</v>
      </c>
      <c r="AU405" s="155" t="s">
        <v>87</v>
      </c>
      <c r="AV405" s="12" t="s">
        <v>87</v>
      </c>
      <c r="AW405" s="12" t="s">
        <v>38</v>
      </c>
      <c r="AX405" s="12" t="s">
        <v>77</v>
      </c>
      <c r="AY405" s="155" t="s">
        <v>137</v>
      </c>
    </row>
    <row r="406" spans="2:51" s="12" customFormat="1" ht="11.25">
      <c r="B406" s="154"/>
      <c r="D406" s="140" t="s">
        <v>278</v>
      </c>
      <c r="E406" s="155" t="s">
        <v>21</v>
      </c>
      <c r="F406" s="156" t="s">
        <v>2346</v>
      </c>
      <c r="H406" s="157">
        <v>7.36</v>
      </c>
      <c r="I406" s="158"/>
      <c r="L406" s="154"/>
      <c r="M406" s="159"/>
      <c r="T406" s="160"/>
      <c r="AT406" s="155" t="s">
        <v>278</v>
      </c>
      <c r="AU406" s="155" t="s">
        <v>87</v>
      </c>
      <c r="AV406" s="12" t="s">
        <v>87</v>
      </c>
      <c r="AW406" s="12" t="s">
        <v>38</v>
      </c>
      <c r="AX406" s="12" t="s">
        <v>77</v>
      </c>
      <c r="AY406" s="155" t="s">
        <v>137</v>
      </c>
    </row>
    <row r="407" spans="2:51" s="12" customFormat="1" ht="11.25">
      <c r="B407" s="154"/>
      <c r="D407" s="140" t="s">
        <v>278</v>
      </c>
      <c r="E407" s="155" t="s">
        <v>21</v>
      </c>
      <c r="F407" s="156" t="s">
        <v>2347</v>
      </c>
      <c r="H407" s="157">
        <v>13.44</v>
      </c>
      <c r="I407" s="158"/>
      <c r="L407" s="154"/>
      <c r="M407" s="159"/>
      <c r="T407" s="160"/>
      <c r="AT407" s="155" t="s">
        <v>278</v>
      </c>
      <c r="AU407" s="155" t="s">
        <v>87</v>
      </c>
      <c r="AV407" s="12" t="s">
        <v>87</v>
      </c>
      <c r="AW407" s="12" t="s">
        <v>38</v>
      </c>
      <c r="AX407" s="12" t="s">
        <v>77</v>
      </c>
      <c r="AY407" s="155" t="s">
        <v>137</v>
      </c>
    </row>
    <row r="408" spans="2:51" s="15" customFormat="1" ht="11.25">
      <c r="B408" s="185"/>
      <c r="D408" s="140" t="s">
        <v>278</v>
      </c>
      <c r="E408" s="186" t="s">
        <v>21</v>
      </c>
      <c r="F408" s="187" t="s">
        <v>851</v>
      </c>
      <c r="H408" s="188">
        <v>212.42400000000001</v>
      </c>
      <c r="I408" s="189"/>
      <c r="L408" s="185"/>
      <c r="M408" s="190"/>
      <c r="T408" s="191"/>
      <c r="AT408" s="186" t="s">
        <v>278</v>
      </c>
      <c r="AU408" s="186" t="s">
        <v>87</v>
      </c>
      <c r="AV408" s="15" t="s">
        <v>149</v>
      </c>
      <c r="AW408" s="15" t="s">
        <v>38</v>
      </c>
      <c r="AX408" s="15" t="s">
        <v>77</v>
      </c>
      <c r="AY408" s="186" t="s">
        <v>137</v>
      </c>
    </row>
    <row r="409" spans="2:51" s="14" customFormat="1" ht="11.25">
      <c r="B409" s="170"/>
      <c r="D409" s="140" t="s">
        <v>278</v>
      </c>
      <c r="E409" s="171" t="s">
        <v>21</v>
      </c>
      <c r="F409" s="172" t="s">
        <v>2323</v>
      </c>
      <c r="H409" s="171" t="s">
        <v>21</v>
      </c>
      <c r="I409" s="173"/>
      <c r="L409" s="170"/>
      <c r="M409" s="174"/>
      <c r="T409" s="175"/>
      <c r="AT409" s="171" t="s">
        <v>278</v>
      </c>
      <c r="AU409" s="171" t="s">
        <v>87</v>
      </c>
      <c r="AV409" s="14" t="s">
        <v>85</v>
      </c>
      <c r="AW409" s="14" t="s">
        <v>38</v>
      </c>
      <c r="AX409" s="14" t="s">
        <v>77</v>
      </c>
      <c r="AY409" s="171" t="s">
        <v>137</v>
      </c>
    </row>
    <row r="410" spans="2:51" s="12" customFormat="1" ht="11.25">
      <c r="B410" s="154"/>
      <c r="D410" s="140" t="s">
        <v>278</v>
      </c>
      <c r="E410" s="155" t="s">
        <v>21</v>
      </c>
      <c r="F410" s="156" t="s">
        <v>2348</v>
      </c>
      <c r="H410" s="157">
        <v>14.36</v>
      </c>
      <c r="I410" s="158"/>
      <c r="L410" s="154"/>
      <c r="M410" s="159"/>
      <c r="T410" s="160"/>
      <c r="AT410" s="155" t="s">
        <v>278</v>
      </c>
      <c r="AU410" s="155" t="s">
        <v>87</v>
      </c>
      <c r="AV410" s="12" t="s">
        <v>87</v>
      </c>
      <c r="AW410" s="12" t="s">
        <v>38</v>
      </c>
      <c r="AX410" s="12" t="s">
        <v>77</v>
      </c>
      <c r="AY410" s="155" t="s">
        <v>137</v>
      </c>
    </row>
    <row r="411" spans="2:51" s="12" customFormat="1" ht="11.25">
      <c r="B411" s="154"/>
      <c r="D411" s="140" t="s">
        <v>278</v>
      </c>
      <c r="E411" s="155" t="s">
        <v>21</v>
      </c>
      <c r="F411" s="156" t="s">
        <v>2349</v>
      </c>
      <c r="H411" s="157">
        <v>25.76</v>
      </c>
      <c r="I411" s="158"/>
      <c r="L411" s="154"/>
      <c r="M411" s="159"/>
      <c r="T411" s="160"/>
      <c r="AT411" s="155" t="s">
        <v>278</v>
      </c>
      <c r="AU411" s="155" t="s">
        <v>87</v>
      </c>
      <c r="AV411" s="12" t="s">
        <v>87</v>
      </c>
      <c r="AW411" s="12" t="s">
        <v>38</v>
      </c>
      <c r="AX411" s="12" t="s">
        <v>77</v>
      </c>
      <c r="AY411" s="155" t="s">
        <v>137</v>
      </c>
    </row>
    <row r="412" spans="2:51" s="14" customFormat="1" ht="11.25">
      <c r="B412" s="170"/>
      <c r="D412" s="140" t="s">
        <v>278</v>
      </c>
      <c r="E412" s="171" t="s">
        <v>21</v>
      </c>
      <c r="F412" s="172" t="s">
        <v>2350</v>
      </c>
      <c r="H412" s="171" t="s">
        <v>21</v>
      </c>
      <c r="I412" s="173"/>
      <c r="L412" s="170"/>
      <c r="M412" s="174"/>
      <c r="T412" s="175"/>
      <c r="AT412" s="171" t="s">
        <v>278</v>
      </c>
      <c r="AU412" s="171" t="s">
        <v>87</v>
      </c>
      <c r="AV412" s="14" t="s">
        <v>85</v>
      </c>
      <c r="AW412" s="14" t="s">
        <v>38</v>
      </c>
      <c r="AX412" s="14" t="s">
        <v>77</v>
      </c>
      <c r="AY412" s="171" t="s">
        <v>137</v>
      </c>
    </row>
    <row r="413" spans="2:51" s="12" customFormat="1" ht="11.25">
      <c r="B413" s="154"/>
      <c r="D413" s="140" t="s">
        <v>278</v>
      </c>
      <c r="E413" s="155" t="s">
        <v>21</v>
      </c>
      <c r="F413" s="156" t="s">
        <v>2351</v>
      </c>
      <c r="H413" s="157">
        <v>1.056</v>
      </c>
      <c r="I413" s="158"/>
      <c r="L413" s="154"/>
      <c r="M413" s="159"/>
      <c r="T413" s="160"/>
      <c r="AT413" s="155" t="s">
        <v>278</v>
      </c>
      <c r="AU413" s="155" t="s">
        <v>87</v>
      </c>
      <c r="AV413" s="12" t="s">
        <v>87</v>
      </c>
      <c r="AW413" s="12" t="s">
        <v>38</v>
      </c>
      <c r="AX413" s="12" t="s">
        <v>77</v>
      </c>
      <c r="AY413" s="155" t="s">
        <v>137</v>
      </c>
    </row>
    <row r="414" spans="2:51" s="14" customFormat="1" ht="11.25">
      <c r="B414" s="170"/>
      <c r="D414" s="140" t="s">
        <v>278</v>
      </c>
      <c r="E414" s="171" t="s">
        <v>21</v>
      </c>
      <c r="F414" s="172" t="s">
        <v>2352</v>
      </c>
      <c r="H414" s="171" t="s">
        <v>21</v>
      </c>
      <c r="I414" s="173"/>
      <c r="L414" s="170"/>
      <c r="M414" s="174"/>
      <c r="T414" s="175"/>
      <c r="AT414" s="171" t="s">
        <v>278</v>
      </c>
      <c r="AU414" s="171" t="s">
        <v>87</v>
      </c>
      <c r="AV414" s="14" t="s">
        <v>85</v>
      </c>
      <c r="AW414" s="14" t="s">
        <v>38</v>
      </c>
      <c r="AX414" s="14" t="s">
        <v>77</v>
      </c>
      <c r="AY414" s="171" t="s">
        <v>137</v>
      </c>
    </row>
    <row r="415" spans="2:51" s="14" customFormat="1" ht="11.25">
      <c r="B415" s="170"/>
      <c r="D415" s="140" t="s">
        <v>278</v>
      </c>
      <c r="E415" s="171" t="s">
        <v>21</v>
      </c>
      <c r="F415" s="172" t="s">
        <v>2353</v>
      </c>
      <c r="H415" s="171" t="s">
        <v>21</v>
      </c>
      <c r="I415" s="173"/>
      <c r="L415" s="170"/>
      <c r="M415" s="174"/>
      <c r="T415" s="175"/>
      <c r="AT415" s="171" t="s">
        <v>278</v>
      </c>
      <c r="AU415" s="171" t="s">
        <v>87</v>
      </c>
      <c r="AV415" s="14" t="s">
        <v>85</v>
      </c>
      <c r="AW415" s="14" t="s">
        <v>38</v>
      </c>
      <c r="AX415" s="14" t="s">
        <v>77</v>
      </c>
      <c r="AY415" s="171" t="s">
        <v>137</v>
      </c>
    </row>
    <row r="416" spans="2:51" s="12" customFormat="1" ht="11.25">
      <c r="B416" s="154"/>
      <c r="D416" s="140" t="s">
        <v>278</v>
      </c>
      <c r="E416" s="155" t="s">
        <v>21</v>
      </c>
      <c r="F416" s="156" t="s">
        <v>2354</v>
      </c>
      <c r="H416" s="157">
        <v>52.8</v>
      </c>
      <c r="I416" s="158"/>
      <c r="L416" s="154"/>
      <c r="M416" s="159"/>
      <c r="T416" s="160"/>
      <c r="AT416" s="155" t="s">
        <v>278</v>
      </c>
      <c r="AU416" s="155" t="s">
        <v>87</v>
      </c>
      <c r="AV416" s="12" t="s">
        <v>87</v>
      </c>
      <c r="AW416" s="12" t="s">
        <v>38</v>
      </c>
      <c r="AX416" s="12" t="s">
        <v>77</v>
      </c>
      <c r="AY416" s="155" t="s">
        <v>137</v>
      </c>
    </row>
    <row r="417" spans="2:65" s="13" customFormat="1" ht="11.25">
      <c r="B417" s="161"/>
      <c r="D417" s="140" t="s">
        <v>278</v>
      </c>
      <c r="E417" s="162" t="s">
        <v>1921</v>
      </c>
      <c r="F417" s="163" t="s">
        <v>280</v>
      </c>
      <c r="H417" s="164">
        <v>306.39999999999998</v>
      </c>
      <c r="I417" s="165"/>
      <c r="L417" s="161"/>
      <c r="M417" s="166"/>
      <c r="T417" s="167"/>
      <c r="AT417" s="162" t="s">
        <v>278</v>
      </c>
      <c r="AU417" s="162" t="s">
        <v>87</v>
      </c>
      <c r="AV417" s="13" t="s">
        <v>143</v>
      </c>
      <c r="AW417" s="13" t="s">
        <v>38</v>
      </c>
      <c r="AX417" s="13" t="s">
        <v>85</v>
      </c>
      <c r="AY417" s="162" t="s">
        <v>137</v>
      </c>
    </row>
    <row r="418" spans="2:65" s="1" customFormat="1" ht="16.5" customHeight="1">
      <c r="B418" s="33"/>
      <c r="C418" s="145" t="s">
        <v>222</v>
      </c>
      <c r="D418" s="145" t="s">
        <v>153</v>
      </c>
      <c r="E418" s="146" t="s">
        <v>2355</v>
      </c>
      <c r="F418" s="147" t="s">
        <v>2356</v>
      </c>
      <c r="G418" s="148" t="s">
        <v>196</v>
      </c>
      <c r="H418" s="149">
        <v>19.8</v>
      </c>
      <c r="I418" s="150"/>
      <c r="J418" s="151">
        <f>ROUND(I418*H418,2)</f>
        <v>0</v>
      </c>
      <c r="K418" s="147" t="s">
        <v>809</v>
      </c>
      <c r="L418" s="33"/>
      <c r="M418" s="152" t="s">
        <v>21</v>
      </c>
      <c r="N418" s="153" t="s">
        <v>48</v>
      </c>
      <c r="P418" s="136">
        <f>O418*H418</f>
        <v>0</v>
      </c>
      <c r="Q418" s="136">
        <v>9.7599999999999996E-3</v>
      </c>
      <c r="R418" s="136">
        <f>Q418*H418</f>
        <v>0.193248</v>
      </c>
      <c r="S418" s="136">
        <v>0</v>
      </c>
      <c r="T418" s="137">
        <f>S418*H418</f>
        <v>0</v>
      </c>
      <c r="AR418" s="138" t="s">
        <v>143</v>
      </c>
      <c r="AT418" s="138" t="s">
        <v>153</v>
      </c>
      <c r="AU418" s="138" t="s">
        <v>87</v>
      </c>
      <c r="AY418" s="18" t="s">
        <v>137</v>
      </c>
      <c r="BE418" s="139">
        <f>IF(N418="základní",J418,0)</f>
        <v>0</v>
      </c>
      <c r="BF418" s="139">
        <f>IF(N418="snížená",J418,0)</f>
        <v>0</v>
      </c>
      <c r="BG418" s="139">
        <f>IF(N418="zákl. přenesená",J418,0)</f>
        <v>0</v>
      </c>
      <c r="BH418" s="139">
        <f>IF(N418="sníž. přenesená",J418,0)</f>
        <v>0</v>
      </c>
      <c r="BI418" s="139">
        <f>IF(N418="nulová",J418,0)</f>
        <v>0</v>
      </c>
      <c r="BJ418" s="18" t="s">
        <v>85</v>
      </c>
      <c r="BK418" s="139">
        <f>ROUND(I418*H418,2)</f>
        <v>0</v>
      </c>
      <c r="BL418" s="18" t="s">
        <v>143</v>
      </c>
      <c r="BM418" s="138" t="s">
        <v>2357</v>
      </c>
    </row>
    <row r="419" spans="2:65" s="1" customFormat="1" ht="29.25">
      <c r="B419" s="33"/>
      <c r="D419" s="140" t="s">
        <v>144</v>
      </c>
      <c r="F419" s="141" t="s">
        <v>2358</v>
      </c>
      <c r="I419" s="142"/>
      <c r="L419" s="33"/>
      <c r="M419" s="143"/>
      <c r="T419" s="54"/>
      <c r="AT419" s="18" t="s">
        <v>144</v>
      </c>
      <c r="AU419" s="18" t="s">
        <v>87</v>
      </c>
    </row>
    <row r="420" spans="2:65" s="1" customFormat="1" ht="11.25">
      <c r="B420" s="33"/>
      <c r="D420" s="183" t="s">
        <v>812</v>
      </c>
      <c r="F420" s="184" t="s">
        <v>2359</v>
      </c>
      <c r="I420" s="142"/>
      <c r="L420" s="33"/>
      <c r="M420" s="143"/>
      <c r="T420" s="54"/>
      <c r="AT420" s="18" t="s">
        <v>812</v>
      </c>
      <c r="AU420" s="18" t="s">
        <v>87</v>
      </c>
    </row>
    <row r="421" spans="2:65" s="14" customFormat="1" ht="11.25">
      <c r="B421" s="170"/>
      <c r="D421" s="140" t="s">
        <v>278</v>
      </c>
      <c r="E421" s="171" t="s">
        <v>21</v>
      </c>
      <c r="F421" s="172" t="s">
        <v>2360</v>
      </c>
      <c r="H421" s="171" t="s">
        <v>21</v>
      </c>
      <c r="I421" s="173"/>
      <c r="L421" s="170"/>
      <c r="M421" s="174"/>
      <c r="T421" s="175"/>
      <c r="AT421" s="171" t="s">
        <v>278</v>
      </c>
      <c r="AU421" s="171" t="s">
        <v>87</v>
      </c>
      <c r="AV421" s="14" t="s">
        <v>85</v>
      </c>
      <c r="AW421" s="14" t="s">
        <v>38</v>
      </c>
      <c r="AX421" s="14" t="s">
        <v>77</v>
      </c>
      <c r="AY421" s="171" t="s">
        <v>137</v>
      </c>
    </row>
    <row r="422" spans="2:65" s="14" customFormat="1" ht="11.25">
      <c r="B422" s="170"/>
      <c r="D422" s="140" t="s">
        <v>278</v>
      </c>
      <c r="E422" s="171" t="s">
        <v>21</v>
      </c>
      <c r="F422" s="172" t="s">
        <v>2361</v>
      </c>
      <c r="H422" s="171" t="s">
        <v>21</v>
      </c>
      <c r="I422" s="173"/>
      <c r="L422" s="170"/>
      <c r="M422" s="174"/>
      <c r="T422" s="175"/>
      <c r="AT422" s="171" t="s">
        <v>278</v>
      </c>
      <c r="AU422" s="171" t="s">
        <v>87</v>
      </c>
      <c r="AV422" s="14" t="s">
        <v>85</v>
      </c>
      <c r="AW422" s="14" t="s">
        <v>38</v>
      </c>
      <c r="AX422" s="14" t="s">
        <v>77</v>
      </c>
      <c r="AY422" s="171" t="s">
        <v>137</v>
      </c>
    </row>
    <row r="423" spans="2:65" s="12" customFormat="1" ht="11.25">
      <c r="B423" s="154"/>
      <c r="D423" s="140" t="s">
        <v>278</v>
      </c>
      <c r="E423" s="155" t="s">
        <v>21</v>
      </c>
      <c r="F423" s="156" t="s">
        <v>2362</v>
      </c>
      <c r="H423" s="157">
        <v>6.6</v>
      </c>
      <c r="I423" s="158"/>
      <c r="L423" s="154"/>
      <c r="M423" s="159"/>
      <c r="T423" s="160"/>
      <c r="AT423" s="155" t="s">
        <v>278</v>
      </c>
      <c r="AU423" s="155" t="s">
        <v>87</v>
      </c>
      <c r="AV423" s="12" t="s">
        <v>87</v>
      </c>
      <c r="AW423" s="12" t="s">
        <v>38</v>
      </c>
      <c r="AX423" s="12" t="s">
        <v>77</v>
      </c>
      <c r="AY423" s="155" t="s">
        <v>137</v>
      </c>
    </row>
    <row r="424" spans="2:65" s="12" customFormat="1" ht="11.25">
      <c r="B424" s="154"/>
      <c r="D424" s="140" t="s">
        <v>278</v>
      </c>
      <c r="E424" s="155" t="s">
        <v>21</v>
      </c>
      <c r="F424" s="156" t="s">
        <v>2363</v>
      </c>
      <c r="H424" s="157">
        <v>13.2</v>
      </c>
      <c r="I424" s="158"/>
      <c r="L424" s="154"/>
      <c r="M424" s="159"/>
      <c r="T424" s="160"/>
      <c r="AT424" s="155" t="s">
        <v>278</v>
      </c>
      <c r="AU424" s="155" t="s">
        <v>87</v>
      </c>
      <c r="AV424" s="12" t="s">
        <v>87</v>
      </c>
      <c r="AW424" s="12" t="s">
        <v>38</v>
      </c>
      <c r="AX424" s="12" t="s">
        <v>77</v>
      </c>
      <c r="AY424" s="155" t="s">
        <v>137</v>
      </c>
    </row>
    <row r="425" spans="2:65" s="13" customFormat="1" ht="11.25">
      <c r="B425" s="161"/>
      <c r="D425" s="140" t="s">
        <v>278</v>
      </c>
      <c r="E425" s="162" t="s">
        <v>1927</v>
      </c>
      <c r="F425" s="163" t="s">
        <v>280</v>
      </c>
      <c r="H425" s="164">
        <v>19.8</v>
      </c>
      <c r="I425" s="165"/>
      <c r="L425" s="161"/>
      <c r="M425" s="166"/>
      <c r="T425" s="167"/>
      <c r="AT425" s="162" t="s">
        <v>278</v>
      </c>
      <c r="AU425" s="162" t="s">
        <v>87</v>
      </c>
      <c r="AV425" s="13" t="s">
        <v>143</v>
      </c>
      <c r="AW425" s="13" t="s">
        <v>38</v>
      </c>
      <c r="AX425" s="13" t="s">
        <v>85</v>
      </c>
      <c r="AY425" s="162" t="s">
        <v>137</v>
      </c>
    </row>
    <row r="426" spans="2:65" s="1" customFormat="1" ht="16.5" customHeight="1">
      <c r="B426" s="33"/>
      <c r="C426" s="145" t="s">
        <v>320</v>
      </c>
      <c r="D426" s="145" t="s">
        <v>153</v>
      </c>
      <c r="E426" s="146" t="s">
        <v>1121</v>
      </c>
      <c r="F426" s="147" t="s">
        <v>1122</v>
      </c>
      <c r="G426" s="148" t="s">
        <v>196</v>
      </c>
      <c r="H426" s="149">
        <v>306.39999999999998</v>
      </c>
      <c r="I426" s="150"/>
      <c r="J426" s="151">
        <f>ROUND(I426*H426,2)</f>
        <v>0</v>
      </c>
      <c r="K426" s="147" t="s">
        <v>21</v>
      </c>
      <c r="L426" s="33"/>
      <c r="M426" s="152" t="s">
        <v>21</v>
      </c>
      <c r="N426" s="153" t="s">
        <v>48</v>
      </c>
      <c r="P426" s="136">
        <f>O426*H426</f>
        <v>0</v>
      </c>
      <c r="Q426" s="136">
        <v>0</v>
      </c>
      <c r="R426" s="136">
        <f>Q426*H426</f>
        <v>0</v>
      </c>
      <c r="S426" s="136">
        <v>0</v>
      </c>
      <c r="T426" s="137">
        <f>S426*H426</f>
        <v>0</v>
      </c>
      <c r="AR426" s="138" t="s">
        <v>143</v>
      </c>
      <c r="AT426" s="138" t="s">
        <v>153</v>
      </c>
      <c r="AU426" s="138" t="s">
        <v>87</v>
      </c>
      <c r="AY426" s="18" t="s">
        <v>137</v>
      </c>
      <c r="BE426" s="139">
        <f>IF(N426="základní",J426,0)</f>
        <v>0</v>
      </c>
      <c r="BF426" s="139">
        <f>IF(N426="snížená",J426,0)</f>
        <v>0</v>
      </c>
      <c r="BG426" s="139">
        <f>IF(N426="zákl. přenesená",J426,0)</f>
        <v>0</v>
      </c>
      <c r="BH426" s="139">
        <f>IF(N426="sníž. přenesená",J426,0)</f>
        <v>0</v>
      </c>
      <c r="BI426" s="139">
        <f>IF(N426="nulová",J426,0)</f>
        <v>0</v>
      </c>
      <c r="BJ426" s="18" t="s">
        <v>85</v>
      </c>
      <c r="BK426" s="139">
        <f>ROUND(I426*H426,2)</f>
        <v>0</v>
      </c>
      <c r="BL426" s="18" t="s">
        <v>143</v>
      </c>
      <c r="BM426" s="138" t="s">
        <v>2364</v>
      </c>
    </row>
    <row r="427" spans="2:65" s="1" customFormat="1" ht="29.25">
      <c r="B427" s="33"/>
      <c r="D427" s="140" t="s">
        <v>144</v>
      </c>
      <c r="F427" s="141" t="s">
        <v>1124</v>
      </c>
      <c r="I427" s="142"/>
      <c r="L427" s="33"/>
      <c r="M427" s="143"/>
      <c r="T427" s="54"/>
      <c r="AT427" s="18" t="s">
        <v>144</v>
      </c>
      <c r="AU427" s="18" t="s">
        <v>87</v>
      </c>
    </row>
    <row r="428" spans="2:65" s="12" customFormat="1" ht="11.25">
      <c r="B428" s="154"/>
      <c r="D428" s="140" t="s">
        <v>278</v>
      </c>
      <c r="E428" s="155" t="s">
        <v>21</v>
      </c>
      <c r="F428" s="156" t="s">
        <v>1921</v>
      </c>
      <c r="H428" s="157">
        <v>306.39999999999998</v>
      </c>
      <c r="I428" s="158"/>
      <c r="L428" s="154"/>
      <c r="M428" s="159"/>
      <c r="T428" s="160"/>
      <c r="AT428" s="155" t="s">
        <v>278</v>
      </c>
      <c r="AU428" s="155" t="s">
        <v>87</v>
      </c>
      <c r="AV428" s="12" t="s">
        <v>87</v>
      </c>
      <c r="AW428" s="12" t="s">
        <v>38</v>
      </c>
      <c r="AX428" s="12" t="s">
        <v>85</v>
      </c>
      <c r="AY428" s="155" t="s">
        <v>137</v>
      </c>
    </row>
    <row r="429" spans="2:65" s="1" customFormat="1" ht="16.5" customHeight="1">
      <c r="B429" s="33"/>
      <c r="C429" s="145" t="s">
        <v>229</v>
      </c>
      <c r="D429" s="145" t="s">
        <v>153</v>
      </c>
      <c r="E429" s="146" t="s">
        <v>2365</v>
      </c>
      <c r="F429" s="147" t="s">
        <v>2366</v>
      </c>
      <c r="G429" s="148" t="s">
        <v>196</v>
      </c>
      <c r="H429" s="149">
        <v>19.8</v>
      </c>
      <c r="I429" s="150"/>
      <c r="J429" s="151">
        <f>ROUND(I429*H429,2)</f>
        <v>0</v>
      </c>
      <c r="K429" s="147" t="s">
        <v>809</v>
      </c>
      <c r="L429" s="33"/>
      <c r="M429" s="152" t="s">
        <v>21</v>
      </c>
      <c r="N429" s="153" t="s">
        <v>48</v>
      </c>
      <c r="P429" s="136">
        <f>O429*H429</f>
        <v>0</v>
      </c>
      <c r="Q429" s="136">
        <v>0</v>
      </c>
      <c r="R429" s="136">
        <f>Q429*H429</f>
        <v>0</v>
      </c>
      <c r="S429" s="136">
        <v>0</v>
      </c>
      <c r="T429" s="137">
        <f>S429*H429</f>
        <v>0</v>
      </c>
      <c r="AR429" s="138" t="s">
        <v>143</v>
      </c>
      <c r="AT429" s="138" t="s">
        <v>153</v>
      </c>
      <c r="AU429" s="138" t="s">
        <v>87</v>
      </c>
      <c r="AY429" s="18" t="s">
        <v>137</v>
      </c>
      <c r="BE429" s="139">
        <f>IF(N429="základní",J429,0)</f>
        <v>0</v>
      </c>
      <c r="BF429" s="139">
        <f>IF(N429="snížená",J429,0)</f>
        <v>0</v>
      </c>
      <c r="BG429" s="139">
        <f>IF(N429="zákl. přenesená",J429,0)</f>
        <v>0</v>
      </c>
      <c r="BH429" s="139">
        <f>IF(N429="sníž. přenesená",J429,0)</f>
        <v>0</v>
      </c>
      <c r="BI429" s="139">
        <f>IF(N429="nulová",J429,0)</f>
        <v>0</v>
      </c>
      <c r="BJ429" s="18" t="s">
        <v>85</v>
      </c>
      <c r="BK429" s="139">
        <f>ROUND(I429*H429,2)</f>
        <v>0</v>
      </c>
      <c r="BL429" s="18" t="s">
        <v>143</v>
      </c>
      <c r="BM429" s="138" t="s">
        <v>2367</v>
      </c>
    </row>
    <row r="430" spans="2:65" s="1" customFormat="1" ht="29.25">
      <c r="B430" s="33"/>
      <c r="D430" s="140" t="s">
        <v>144</v>
      </c>
      <c r="F430" s="141" t="s">
        <v>2368</v>
      </c>
      <c r="I430" s="142"/>
      <c r="L430" s="33"/>
      <c r="M430" s="143"/>
      <c r="T430" s="54"/>
      <c r="AT430" s="18" t="s">
        <v>144</v>
      </c>
      <c r="AU430" s="18" t="s">
        <v>87</v>
      </c>
    </row>
    <row r="431" spans="2:65" s="1" customFormat="1" ht="11.25">
      <c r="B431" s="33"/>
      <c r="D431" s="183" t="s">
        <v>812</v>
      </c>
      <c r="F431" s="184" t="s">
        <v>2369</v>
      </c>
      <c r="I431" s="142"/>
      <c r="L431" s="33"/>
      <c r="M431" s="143"/>
      <c r="T431" s="54"/>
      <c r="AT431" s="18" t="s">
        <v>812</v>
      </c>
      <c r="AU431" s="18" t="s">
        <v>87</v>
      </c>
    </row>
    <row r="432" spans="2:65" s="12" customFormat="1" ht="11.25">
      <c r="B432" s="154"/>
      <c r="D432" s="140" t="s">
        <v>278</v>
      </c>
      <c r="E432" s="155" t="s">
        <v>21</v>
      </c>
      <c r="F432" s="156" t="s">
        <v>1927</v>
      </c>
      <c r="H432" s="157">
        <v>19.8</v>
      </c>
      <c r="I432" s="158"/>
      <c r="L432" s="154"/>
      <c r="M432" s="159"/>
      <c r="T432" s="160"/>
      <c r="AT432" s="155" t="s">
        <v>278</v>
      </c>
      <c r="AU432" s="155" t="s">
        <v>87</v>
      </c>
      <c r="AV432" s="12" t="s">
        <v>87</v>
      </c>
      <c r="AW432" s="12" t="s">
        <v>38</v>
      </c>
      <c r="AX432" s="12" t="s">
        <v>85</v>
      </c>
      <c r="AY432" s="155" t="s">
        <v>137</v>
      </c>
    </row>
    <row r="433" spans="2:65" s="1" customFormat="1" ht="16.5" customHeight="1">
      <c r="B433" s="33"/>
      <c r="C433" s="145" t="s">
        <v>332</v>
      </c>
      <c r="D433" s="145" t="s">
        <v>153</v>
      </c>
      <c r="E433" s="146" t="s">
        <v>1126</v>
      </c>
      <c r="F433" s="147" t="s">
        <v>1127</v>
      </c>
      <c r="G433" s="148" t="s">
        <v>763</v>
      </c>
      <c r="H433" s="149">
        <v>10.196999999999999</v>
      </c>
      <c r="I433" s="150"/>
      <c r="J433" s="151">
        <f>ROUND(I433*H433,2)</f>
        <v>0</v>
      </c>
      <c r="K433" s="147" t="s">
        <v>809</v>
      </c>
      <c r="L433" s="33"/>
      <c r="M433" s="152" t="s">
        <v>21</v>
      </c>
      <c r="N433" s="153" t="s">
        <v>48</v>
      </c>
      <c r="P433" s="136">
        <f>O433*H433</f>
        <v>0</v>
      </c>
      <c r="Q433" s="136">
        <v>1.09528</v>
      </c>
      <c r="R433" s="136">
        <f>Q433*H433</f>
        <v>11.16857016</v>
      </c>
      <c r="S433" s="136">
        <v>0</v>
      </c>
      <c r="T433" s="137">
        <f>S433*H433</f>
        <v>0</v>
      </c>
      <c r="AR433" s="138" t="s">
        <v>143</v>
      </c>
      <c r="AT433" s="138" t="s">
        <v>153</v>
      </c>
      <c r="AU433" s="138" t="s">
        <v>87</v>
      </c>
      <c r="AY433" s="18" t="s">
        <v>137</v>
      </c>
      <c r="BE433" s="139">
        <f>IF(N433="základní",J433,0)</f>
        <v>0</v>
      </c>
      <c r="BF433" s="139">
        <f>IF(N433="snížená",J433,0)</f>
        <v>0</v>
      </c>
      <c r="BG433" s="139">
        <f>IF(N433="zákl. přenesená",J433,0)</f>
        <v>0</v>
      </c>
      <c r="BH433" s="139">
        <f>IF(N433="sníž. přenesená",J433,0)</f>
        <v>0</v>
      </c>
      <c r="BI433" s="139">
        <f>IF(N433="nulová",J433,0)</f>
        <v>0</v>
      </c>
      <c r="BJ433" s="18" t="s">
        <v>85</v>
      </c>
      <c r="BK433" s="139">
        <f>ROUND(I433*H433,2)</f>
        <v>0</v>
      </c>
      <c r="BL433" s="18" t="s">
        <v>143</v>
      </c>
      <c r="BM433" s="138" t="s">
        <v>2370</v>
      </c>
    </row>
    <row r="434" spans="2:65" s="1" customFormat="1" ht="29.25">
      <c r="B434" s="33"/>
      <c r="D434" s="140" t="s">
        <v>144</v>
      </c>
      <c r="F434" s="141" t="s">
        <v>1129</v>
      </c>
      <c r="I434" s="142"/>
      <c r="L434" s="33"/>
      <c r="M434" s="143"/>
      <c r="T434" s="54"/>
      <c r="AT434" s="18" t="s">
        <v>144</v>
      </c>
      <c r="AU434" s="18" t="s">
        <v>87</v>
      </c>
    </row>
    <row r="435" spans="2:65" s="1" customFormat="1" ht="11.25">
      <c r="B435" s="33"/>
      <c r="D435" s="183" t="s">
        <v>812</v>
      </c>
      <c r="F435" s="184" t="s">
        <v>1130</v>
      </c>
      <c r="I435" s="142"/>
      <c r="L435" s="33"/>
      <c r="M435" s="143"/>
      <c r="T435" s="54"/>
      <c r="AT435" s="18" t="s">
        <v>812</v>
      </c>
      <c r="AU435" s="18" t="s">
        <v>87</v>
      </c>
    </row>
    <row r="436" spans="2:65" s="14" customFormat="1" ht="11.25">
      <c r="B436" s="170"/>
      <c r="D436" s="140" t="s">
        <v>278</v>
      </c>
      <c r="E436" s="171" t="s">
        <v>21</v>
      </c>
      <c r="F436" s="172" t="s">
        <v>2371</v>
      </c>
      <c r="H436" s="171" t="s">
        <v>21</v>
      </c>
      <c r="I436" s="173"/>
      <c r="L436" s="170"/>
      <c r="M436" s="174"/>
      <c r="T436" s="175"/>
      <c r="AT436" s="171" t="s">
        <v>278</v>
      </c>
      <c r="AU436" s="171" t="s">
        <v>87</v>
      </c>
      <c r="AV436" s="14" t="s">
        <v>85</v>
      </c>
      <c r="AW436" s="14" t="s">
        <v>38</v>
      </c>
      <c r="AX436" s="14" t="s">
        <v>77</v>
      </c>
      <c r="AY436" s="171" t="s">
        <v>137</v>
      </c>
    </row>
    <row r="437" spans="2:65" s="12" customFormat="1" ht="11.25">
      <c r="B437" s="154"/>
      <c r="D437" s="140" t="s">
        <v>278</v>
      </c>
      <c r="E437" s="155" t="s">
        <v>21</v>
      </c>
      <c r="F437" s="156" t="s">
        <v>2372</v>
      </c>
      <c r="H437" s="157">
        <v>1.5569999999999999</v>
      </c>
      <c r="I437" s="158"/>
      <c r="L437" s="154"/>
      <c r="M437" s="159"/>
      <c r="T437" s="160"/>
      <c r="AT437" s="155" t="s">
        <v>278</v>
      </c>
      <c r="AU437" s="155" t="s">
        <v>87</v>
      </c>
      <c r="AV437" s="12" t="s">
        <v>87</v>
      </c>
      <c r="AW437" s="12" t="s">
        <v>38</v>
      </c>
      <c r="AX437" s="12" t="s">
        <v>77</v>
      </c>
      <c r="AY437" s="155" t="s">
        <v>137</v>
      </c>
    </row>
    <row r="438" spans="2:65" s="14" customFormat="1" ht="11.25">
      <c r="B438" s="170"/>
      <c r="D438" s="140" t="s">
        <v>278</v>
      </c>
      <c r="E438" s="171" t="s">
        <v>21</v>
      </c>
      <c r="F438" s="172" t="s">
        <v>2373</v>
      </c>
      <c r="H438" s="171" t="s">
        <v>21</v>
      </c>
      <c r="I438" s="173"/>
      <c r="L438" s="170"/>
      <c r="M438" s="174"/>
      <c r="T438" s="175"/>
      <c r="AT438" s="171" t="s">
        <v>278</v>
      </c>
      <c r="AU438" s="171" t="s">
        <v>87</v>
      </c>
      <c r="AV438" s="14" t="s">
        <v>85</v>
      </c>
      <c r="AW438" s="14" t="s">
        <v>38</v>
      </c>
      <c r="AX438" s="14" t="s">
        <v>77</v>
      </c>
      <c r="AY438" s="171" t="s">
        <v>137</v>
      </c>
    </row>
    <row r="439" spans="2:65" s="12" customFormat="1" ht="11.25">
      <c r="B439" s="154"/>
      <c r="D439" s="140" t="s">
        <v>278</v>
      </c>
      <c r="E439" s="155" t="s">
        <v>21</v>
      </c>
      <c r="F439" s="156" t="s">
        <v>2374</v>
      </c>
      <c r="H439" s="157">
        <v>8.64</v>
      </c>
      <c r="I439" s="158"/>
      <c r="L439" s="154"/>
      <c r="M439" s="159"/>
      <c r="T439" s="160"/>
      <c r="AT439" s="155" t="s">
        <v>278</v>
      </c>
      <c r="AU439" s="155" t="s">
        <v>87</v>
      </c>
      <c r="AV439" s="12" t="s">
        <v>87</v>
      </c>
      <c r="AW439" s="12" t="s">
        <v>38</v>
      </c>
      <c r="AX439" s="12" t="s">
        <v>77</v>
      </c>
      <c r="AY439" s="155" t="s">
        <v>137</v>
      </c>
    </row>
    <row r="440" spans="2:65" s="13" customFormat="1" ht="11.25">
      <c r="B440" s="161"/>
      <c r="D440" s="140" t="s">
        <v>278</v>
      </c>
      <c r="E440" s="162" t="s">
        <v>21</v>
      </c>
      <c r="F440" s="163" t="s">
        <v>280</v>
      </c>
      <c r="H440" s="164">
        <v>10.196999999999999</v>
      </c>
      <c r="I440" s="165"/>
      <c r="L440" s="161"/>
      <c r="M440" s="166"/>
      <c r="T440" s="167"/>
      <c r="AT440" s="162" t="s">
        <v>278</v>
      </c>
      <c r="AU440" s="162" t="s">
        <v>87</v>
      </c>
      <c r="AV440" s="13" t="s">
        <v>143</v>
      </c>
      <c r="AW440" s="13" t="s">
        <v>38</v>
      </c>
      <c r="AX440" s="13" t="s">
        <v>85</v>
      </c>
      <c r="AY440" s="162" t="s">
        <v>137</v>
      </c>
    </row>
    <row r="441" spans="2:65" s="1" customFormat="1" ht="16.5" customHeight="1">
      <c r="B441" s="33"/>
      <c r="C441" s="145" t="s">
        <v>233</v>
      </c>
      <c r="D441" s="145" t="s">
        <v>153</v>
      </c>
      <c r="E441" s="146" t="s">
        <v>1135</v>
      </c>
      <c r="F441" s="147" t="s">
        <v>1136</v>
      </c>
      <c r="G441" s="148" t="s">
        <v>763</v>
      </c>
      <c r="H441" s="149">
        <v>0.44900000000000001</v>
      </c>
      <c r="I441" s="150"/>
      <c r="J441" s="151">
        <f>ROUND(I441*H441,2)</f>
        <v>0</v>
      </c>
      <c r="K441" s="147" t="s">
        <v>809</v>
      </c>
      <c r="L441" s="33"/>
      <c r="M441" s="152" t="s">
        <v>21</v>
      </c>
      <c r="N441" s="153" t="s">
        <v>48</v>
      </c>
      <c r="P441" s="136">
        <f>O441*H441</f>
        <v>0</v>
      </c>
      <c r="Q441" s="136">
        <v>1.03955</v>
      </c>
      <c r="R441" s="136">
        <f>Q441*H441</f>
        <v>0.46675794999999998</v>
      </c>
      <c r="S441" s="136">
        <v>0</v>
      </c>
      <c r="T441" s="137">
        <f>S441*H441</f>
        <v>0</v>
      </c>
      <c r="AR441" s="138" t="s">
        <v>143</v>
      </c>
      <c r="AT441" s="138" t="s">
        <v>153</v>
      </c>
      <c r="AU441" s="138" t="s">
        <v>87</v>
      </c>
      <c r="AY441" s="18" t="s">
        <v>137</v>
      </c>
      <c r="BE441" s="139">
        <f>IF(N441="základní",J441,0)</f>
        <v>0</v>
      </c>
      <c r="BF441" s="139">
        <f>IF(N441="snížená",J441,0)</f>
        <v>0</v>
      </c>
      <c r="BG441" s="139">
        <f>IF(N441="zákl. přenesená",J441,0)</f>
        <v>0</v>
      </c>
      <c r="BH441" s="139">
        <f>IF(N441="sníž. přenesená",J441,0)</f>
        <v>0</v>
      </c>
      <c r="BI441" s="139">
        <f>IF(N441="nulová",J441,0)</f>
        <v>0</v>
      </c>
      <c r="BJ441" s="18" t="s">
        <v>85</v>
      </c>
      <c r="BK441" s="139">
        <f>ROUND(I441*H441,2)</f>
        <v>0</v>
      </c>
      <c r="BL441" s="18" t="s">
        <v>143</v>
      </c>
      <c r="BM441" s="138" t="s">
        <v>2375</v>
      </c>
    </row>
    <row r="442" spans="2:65" s="1" customFormat="1" ht="29.25">
      <c r="B442" s="33"/>
      <c r="D442" s="140" t="s">
        <v>144</v>
      </c>
      <c r="F442" s="141" t="s">
        <v>1138</v>
      </c>
      <c r="I442" s="142"/>
      <c r="L442" s="33"/>
      <c r="M442" s="143"/>
      <c r="T442" s="54"/>
      <c r="AT442" s="18" t="s">
        <v>144</v>
      </c>
      <c r="AU442" s="18" t="s">
        <v>87</v>
      </c>
    </row>
    <row r="443" spans="2:65" s="1" customFormat="1" ht="11.25">
      <c r="B443" s="33"/>
      <c r="D443" s="183" t="s">
        <v>812</v>
      </c>
      <c r="F443" s="184" t="s">
        <v>1139</v>
      </c>
      <c r="I443" s="142"/>
      <c r="L443" s="33"/>
      <c r="M443" s="143"/>
      <c r="T443" s="54"/>
      <c r="AT443" s="18" t="s">
        <v>812</v>
      </c>
      <c r="AU443" s="18" t="s">
        <v>87</v>
      </c>
    </row>
    <row r="444" spans="2:65" s="14" customFormat="1" ht="11.25">
      <c r="B444" s="170"/>
      <c r="D444" s="140" t="s">
        <v>278</v>
      </c>
      <c r="E444" s="171" t="s">
        <v>21</v>
      </c>
      <c r="F444" s="172" t="s">
        <v>2294</v>
      </c>
      <c r="H444" s="171" t="s">
        <v>21</v>
      </c>
      <c r="I444" s="173"/>
      <c r="L444" s="170"/>
      <c r="M444" s="174"/>
      <c r="T444" s="175"/>
      <c r="AT444" s="171" t="s">
        <v>278</v>
      </c>
      <c r="AU444" s="171" t="s">
        <v>87</v>
      </c>
      <c r="AV444" s="14" t="s">
        <v>85</v>
      </c>
      <c r="AW444" s="14" t="s">
        <v>38</v>
      </c>
      <c r="AX444" s="14" t="s">
        <v>77</v>
      </c>
      <c r="AY444" s="171" t="s">
        <v>137</v>
      </c>
    </row>
    <row r="445" spans="2:65" s="14" customFormat="1" ht="11.25">
      <c r="B445" s="170"/>
      <c r="D445" s="140" t="s">
        <v>278</v>
      </c>
      <c r="E445" s="171" t="s">
        <v>21</v>
      </c>
      <c r="F445" s="172" t="s">
        <v>2376</v>
      </c>
      <c r="H445" s="171" t="s">
        <v>21</v>
      </c>
      <c r="I445" s="173"/>
      <c r="L445" s="170"/>
      <c r="M445" s="174"/>
      <c r="T445" s="175"/>
      <c r="AT445" s="171" t="s">
        <v>278</v>
      </c>
      <c r="AU445" s="171" t="s">
        <v>87</v>
      </c>
      <c r="AV445" s="14" t="s">
        <v>85</v>
      </c>
      <c r="AW445" s="14" t="s">
        <v>38</v>
      </c>
      <c r="AX445" s="14" t="s">
        <v>77</v>
      </c>
      <c r="AY445" s="171" t="s">
        <v>137</v>
      </c>
    </row>
    <row r="446" spans="2:65" s="12" customFormat="1" ht="11.25">
      <c r="B446" s="154"/>
      <c r="D446" s="140" t="s">
        <v>278</v>
      </c>
      <c r="E446" s="155" t="s">
        <v>21</v>
      </c>
      <c r="F446" s="156" t="s">
        <v>2377</v>
      </c>
      <c r="H446" s="157">
        <v>0.44900000000000001</v>
      </c>
      <c r="I446" s="158"/>
      <c r="L446" s="154"/>
      <c r="M446" s="159"/>
      <c r="T446" s="160"/>
      <c r="AT446" s="155" t="s">
        <v>278</v>
      </c>
      <c r="AU446" s="155" t="s">
        <v>87</v>
      </c>
      <c r="AV446" s="12" t="s">
        <v>87</v>
      </c>
      <c r="AW446" s="12" t="s">
        <v>38</v>
      </c>
      <c r="AX446" s="12" t="s">
        <v>77</v>
      </c>
      <c r="AY446" s="155" t="s">
        <v>137</v>
      </c>
    </row>
    <row r="447" spans="2:65" s="13" customFormat="1" ht="11.25">
      <c r="B447" s="161"/>
      <c r="D447" s="140" t="s">
        <v>278</v>
      </c>
      <c r="E447" s="162" t="s">
        <v>21</v>
      </c>
      <c r="F447" s="163" t="s">
        <v>280</v>
      </c>
      <c r="H447" s="164">
        <v>0.44900000000000001</v>
      </c>
      <c r="I447" s="165"/>
      <c r="L447" s="161"/>
      <c r="M447" s="166"/>
      <c r="T447" s="167"/>
      <c r="AT447" s="162" t="s">
        <v>278</v>
      </c>
      <c r="AU447" s="162" t="s">
        <v>87</v>
      </c>
      <c r="AV447" s="13" t="s">
        <v>143</v>
      </c>
      <c r="AW447" s="13" t="s">
        <v>38</v>
      </c>
      <c r="AX447" s="13" t="s">
        <v>85</v>
      </c>
      <c r="AY447" s="162" t="s">
        <v>137</v>
      </c>
    </row>
    <row r="448" spans="2:65" s="1" customFormat="1" ht="16.5" customHeight="1">
      <c r="B448" s="33"/>
      <c r="C448" s="145" t="s">
        <v>339</v>
      </c>
      <c r="D448" s="145" t="s">
        <v>153</v>
      </c>
      <c r="E448" s="146" t="s">
        <v>2378</v>
      </c>
      <c r="F448" s="147" t="s">
        <v>2379</v>
      </c>
      <c r="G448" s="148" t="s">
        <v>228</v>
      </c>
      <c r="H448" s="149">
        <v>4.2249999999999996</v>
      </c>
      <c r="I448" s="150"/>
      <c r="J448" s="151">
        <f>ROUND(I448*H448,2)</f>
        <v>0</v>
      </c>
      <c r="K448" s="147" t="s">
        <v>809</v>
      </c>
      <c r="L448" s="33"/>
      <c r="M448" s="152" t="s">
        <v>21</v>
      </c>
      <c r="N448" s="153" t="s">
        <v>48</v>
      </c>
      <c r="P448" s="136">
        <f>O448*H448</f>
        <v>0</v>
      </c>
      <c r="Q448" s="136">
        <v>0.32169999999999999</v>
      </c>
      <c r="R448" s="136">
        <f>Q448*H448</f>
        <v>1.3591824999999997</v>
      </c>
      <c r="S448" s="136">
        <v>0</v>
      </c>
      <c r="T448" s="137">
        <f>S448*H448</f>
        <v>0</v>
      </c>
      <c r="AR448" s="138" t="s">
        <v>143</v>
      </c>
      <c r="AT448" s="138" t="s">
        <v>153</v>
      </c>
      <c r="AU448" s="138" t="s">
        <v>87</v>
      </c>
      <c r="AY448" s="18" t="s">
        <v>137</v>
      </c>
      <c r="BE448" s="139">
        <f>IF(N448="základní",J448,0)</f>
        <v>0</v>
      </c>
      <c r="BF448" s="139">
        <f>IF(N448="snížená",J448,0)</f>
        <v>0</v>
      </c>
      <c r="BG448" s="139">
        <f>IF(N448="zákl. přenesená",J448,0)</f>
        <v>0</v>
      </c>
      <c r="BH448" s="139">
        <f>IF(N448="sníž. přenesená",J448,0)</f>
        <v>0</v>
      </c>
      <c r="BI448" s="139">
        <f>IF(N448="nulová",J448,0)</f>
        <v>0</v>
      </c>
      <c r="BJ448" s="18" t="s">
        <v>85</v>
      </c>
      <c r="BK448" s="139">
        <f>ROUND(I448*H448,2)</f>
        <v>0</v>
      </c>
      <c r="BL448" s="18" t="s">
        <v>143</v>
      </c>
      <c r="BM448" s="138" t="s">
        <v>2380</v>
      </c>
    </row>
    <row r="449" spans="2:65" s="1" customFormat="1" ht="11.25">
      <c r="B449" s="33"/>
      <c r="D449" s="140" t="s">
        <v>144</v>
      </c>
      <c r="F449" s="141" t="s">
        <v>2381</v>
      </c>
      <c r="I449" s="142"/>
      <c r="L449" s="33"/>
      <c r="M449" s="143"/>
      <c r="T449" s="54"/>
      <c r="AT449" s="18" t="s">
        <v>144</v>
      </c>
      <c r="AU449" s="18" t="s">
        <v>87</v>
      </c>
    </row>
    <row r="450" spans="2:65" s="1" customFormat="1" ht="11.25">
      <c r="B450" s="33"/>
      <c r="D450" s="183" t="s">
        <v>812</v>
      </c>
      <c r="F450" s="184" t="s">
        <v>2382</v>
      </c>
      <c r="I450" s="142"/>
      <c r="L450" s="33"/>
      <c r="M450" s="143"/>
      <c r="T450" s="54"/>
      <c r="AT450" s="18" t="s">
        <v>812</v>
      </c>
      <c r="AU450" s="18" t="s">
        <v>87</v>
      </c>
    </row>
    <row r="451" spans="2:65" s="14" customFormat="1" ht="11.25">
      <c r="B451" s="170"/>
      <c r="D451" s="140" t="s">
        <v>278</v>
      </c>
      <c r="E451" s="171" t="s">
        <v>21</v>
      </c>
      <c r="F451" s="172" t="s">
        <v>1160</v>
      </c>
      <c r="H451" s="171" t="s">
        <v>21</v>
      </c>
      <c r="I451" s="173"/>
      <c r="L451" s="170"/>
      <c r="M451" s="174"/>
      <c r="T451" s="175"/>
      <c r="AT451" s="171" t="s">
        <v>278</v>
      </c>
      <c r="AU451" s="171" t="s">
        <v>87</v>
      </c>
      <c r="AV451" s="14" t="s">
        <v>85</v>
      </c>
      <c r="AW451" s="14" t="s">
        <v>38</v>
      </c>
      <c r="AX451" s="14" t="s">
        <v>77</v>
      </c>
      <c r="AY451" s="171" t="s">
        <v>137</v>
      </c>
    </row>
    <row r="452" spans="2:65" s="12" customFormat="1" ht="11.25">
      <c r="B452" s="154"/>
      <c r="D452" s="140" t="s">
        <v>278</v>
      </c>
      <c r="E452" s="155" t="s">
        <v>21</v>
      </c>
      <c r="F452" s="156" t="s">
        <v>2383</v>
      </c>
      <c r="H452" s="157">
        <v>4.2249999999999996</v>
      </c>
      <c r="I452" s="158"/>
      <c r="L452" s="154"/>
      <c r="M452" s="159"/>
      <c r="T452" s="160"/>
      <c r="AT452" s="155" t="s">
        <v>278</v>
      </c>
      <c r="AU452" s="155" t="s">
        <v>87</v>
      </c>
      <c r="AV452" s="12" t="s">
        <v>87</v>
      </c>
      <c r="AW452" s="12" t="s">
        <v>38</v>
      </c>
      <c r="AX452" s="12" t="s">
        <v>85</v>
      </c>
      <c r="AY452" s="155" t="s">
        <v>137</v>
      </c>
    </row>
    <row r="453" spans="2:65" s="1" customFormat="1" ht="16.5" customHeight="1">
      <c r="B453" s="33"/>
      <c r="C453" s="126" t="s">
        <v>238</v>
      </c>
      <c r="D453" s="126" t="s">
        <v>138</v>
      </c>
      <c r="E453" s="127" t="s">
        <v>2384</v>
      </c>
      <c r="F453" s="128" t="s">
        <v>2385</v>
      </c>
      <c r="G453" s="129" t="s">
        <v>492</v>
      </c>
      <c r="H453" s="130">
        <v>24</v>
      </c>
      <c r="I453" s="131"/>
      <c r="J453" s="132">
        <f>ROUND(I453*H453,2)</f>
        <v>0</v>
      </c>
      <c r="K453" s="128" t="s">
        <v>809</v>
      </c>
      <c r="L453" s="133"/>
      <c r="M453" s="134" t="s">
        <v>21</v>
      </c>
      <c r="N453" s="135" t="s">
        <v>48</v>
      </c>
      <c r="P453" s="136">
        <f>O453*H453</f>
        <v>0</v>
      </c>
      <c r="Q453" s="136">
        <v>0.122</v>
      </c>
      <c r="R453" s="136">
        <f>Q453*H453</f>
        <v>2.9279999999999999</v>
      </c>
      <c r="S453" s="136">
        <v>0</v>
      </c>
      <c r="T453" s="137">
        <f>S453*H453</f>
        <v>0</v>
      </c>
      <c r="AR453" s="138" t="s">
        <v>142</v>
      </c>
      <c r="AT453" s="138" t="s">
        <v>138</v>
      </c>
      <c r="AU453" s="138" t="s">
        <v>87</v>
      </c>
      <c r="AY453" s="18" t="s">
        <v>137</v>
      </c>
      <c r="BE453" s="139">
        <f>IF(N453="základní",J453,0)</f>
        <v>0</v>
      </c>
      <c r="BF453" s="139">
        <f>IF(N453="snížená",J453,0)</f>
        <v>0</v>
      </c>
      <c r="BG453" s="139">
        <f>IF(N453="zákl. přenesená",J453,0)</f>
        <v>0</v>
      </c>
      <c r="BH453" s="139">
        <f>IF(N453="sníž. přenesená",J453,0)</f>
        <v>0</v>
      </c>
      <c r="BI453" s="139">
        <f>IF(N453="nulová",J453,0)</f>
        <v>0</v>
      </c>
      <c r="BJ453" s="18" t="s">
        <v>85</v>
      </c>
      <c r="BK453" s="139">
        <f>ROUND(I453*H453,2)</f>
        <v>0</v>
      </c>
      <c r="BL453" s="18" t="s">
        <v>143</v>
      </c>
      <c r="BM453" s="138" t="s">
        <v>2386</v>
      </c>
    </row>
    <row r="454" spans="2:65" s="1" customFormat="1" ht="11.25">
      <c r="B454" s="33"/>
      <c r="D454" s="140" t="s">
        <v>144</v>
      </c>
      <c r="F454" s="141" t="s">
        <v>2385</v>
      </c>
      <c r="I454" s="142"/>
      <c r="L454" s="33"/>
      <c r="M454" s="143"/>
      <c r="T454" s="54"/>
      <c r="AT454" s="18" t="s">
        <v>144</v>
      </c>
      <c r="AU454" s="18" t="s">
        <v>87</v>
      </c>
    </row>
    <row r="455" spans="2:65" s="11" customFormat="1" ht="22.9" customHeight="1">
      <c r="B455" s="116"/>
      <c r="D455" s="117" t="s">
        <v>76</v>
      </c>
      <c r="E455" s="168" t="s">
        <v>143</v>
      </c>
      <c r="F455" s="168" t="s">
        <v>1179</v>
      </c>
      <c r="I455" s="119"/>
      <c r="J455" s="169">
        <f>BK455</f>
        <v>0</v>
      </c>
      <c r="L455" s="116"/>
      <c r="M455" s="121"/>
      <c r="P455" s="122">
        <f>SUM(P456:P534)</f>
        <v>0</v>
      </c>
      <c r="R455" s="122">
        <f>SUM(R456:R534)</f>
        <v>31.42513606</v>
      </c>
      <c r="T455" s="123">
        <f>SUM(T456:T534)</f>
        <v>0</v>
      </c>
      <c r="AR455" s="117" t="s">
        <v>85</v>
      </c>
      <c r="AT455" s="124" t="s">
        <v>76</v>
      </c>
      <c r="AU455" s="124" t="s">
        <v>85</v>
      </c>
      <c r="AY455" s="117" t="s">
        <v>137</v>
      </c>
      <c r="BK455" s="125">
        <f>SUM(BK456:BK534)</f>
        <v>0</v>
      </c>
    </row>
    <row r="456" spans="2:65" s="1" customFormat="1" ht="16.5" customHeight="1">
      <c r="B456" s="33"/>
      <c r="C456" s="145" t="s">
        <v>347</v>
      </c>
      <c r="D456" s="145" t="s">
        <v>153</v>
      </c>
      <c r="E456" s="146" t="s">
        <v>2387</v>
      </c>
      <c r="F456" s="147" t="s">
        <v>2388</v>
      </c>
      <c r="G456" s="148" t="s">
        <v>569</v>
      </c>
      <c r="H456" s="149">
        <v>4.09</v>
      </c>
      <c r="I456" s="150"/>
      <c r="J456" s="151">
        <f>ROUND(I456*H456,2)</f>
        <v>0</v>
      </c>
      <c r="K456" s="147" t="s">
        <v>809</v>
      </c>
      <c r="L456" s="33"/>
      <c r="M456" s="152" t="s">
        <v>21</v>
      </c>
      <c r="N456" s="153" t="s">
        <v>48</v>
      </c>
      <c r="P456" s="136">
        <f>O456*H456</f>
        <v>0</v>
      </c>
      <c r="Q456" s="136">
        <v>0</v>
      </c>
      <c r="R456" s="136">
        <f>Q456*H456</f>
        <v>0</v>
      </c>
      <c r="S456" s="136">
        <v>0</v>
      </c>
      <c r="T456" s="137">
        <f>S456*H456</f>
        <v>0</v>
      </c>
      <c r="AR456" s="138" t="s">
        <v>143</v>
      </c>
      <c r="AT456" s="138" t="s">
        <v>153</v>
      </c>
      <c r="AU456" s="138" t="s">
        <v>87</v>
      </c>
      <c r="AY456" s="18" t="s">
        <v>137</v>
      </c>
      <c r="BE456" s="139">
        <f>IF(N456="základní",J456,0)</f>
        <v>0</v>
      </c>
      <c r="BF456" s="139">
        <f>IF(N456="snížená",J456,0)</f>
        <v>0</v>
      </c>
      <c r="BG456" s="139">
        <f>IF(N456="zákl. přenesená",J456,0)</f>
        <v>0</v>
      </c>
      <c r="BH456" s="139">
        <f>IF(N456="sníž. přenesená",J456,0)</f>
        <v>0</v>
      </c>
      <c r="BI456" s="139">
        <f>IF(N456="nulová",J456,0)</f>
        <v>0</v>
      </c>
      <c r="BJ456" s="18" t="s">
        <v>85</v>
      </c>
      <c r="BK456" s="139">
        <f>ROUND(I456*H456,2)</f>
        <v>0</v>
      </c>
      <c r="BL456" s="18" t="s">
        <v>143</v>
      </c>
      <c r="BM456" s="138" t="s">
        <v>2389</v>
      </c>
    </row>
    <row r="457" spans="2:65" s="1" customFormat="1" ht="19.5">
      <c r="B457" s="33"/>
      <c r="D457" s="140" t="s">
        <v>144</v>
      </c>
      <c r="F457" s="141" t="s">
        <v>2390</v>
      </c>
      <c r="I457" s="142"/>
      <c r="L457" s="33"/>
      <c r="M457" s="143"/>
      <c r="T457" s="54"/>
      <c r="AT457" s="18" t="s">
        <v>144</v>
      </c>
      <c r="AU457" s="18" t="s">
        <v>87</v>
      </c>
    </row>
    <row r="458" spans="2:65" s="1" customFormat="1" ht="11.25">
      <c r="B458" s="33"/>
      <c r="D458" s="183" t="s">
        <v>812</v>
      </c>
      <c r="F458" s="184" t="s">
        <v>2391</v>
      </c>
      <c r="I458" s="142"/>
      <c r="L458" s="33"/>
      <c r="M458" s="143"/>
      <c r="T458" s="54"/>
      <c r="AT458" s="18" t="s">
        <v>812</v>
      </c>
      <c r="AU458" s="18" t="s">
        <v>87</v>
      </c>
    </row>
    <row r="459" spans="2:65" s="1" customFormat="1" ht="48.75">
      <c r="B459" s="33"/>
      <c r="D459" s="140" t="s">
        <v>145</v>
      </c>
      <c r="F459" s="144" t="s">
        <v>2392</v>
      </c>
      <c r="I459" s="142"/>
      <c r="L459" s="33"/>
      <c r="M459" s="143"/>
      <c r="T459" s="54"/>
      <c r="AT459" s="18" t="s">
        <v>145</v>
      </c>
      <c r="AU459" s="18" t="s">
        <v>87</v>
      </c>
    </row>
    <row r="460" spans="2:65" s="14" customFormat="1" ht="11.25">
      <c r="B460" s="170"/>
      <c r="D460" s="140" t="s">
        <v>278</v>
      </c>
      <c r="E460" s="171" t="s">
        <v>21</v>
      </c>
      <c r="F460" s="172" t="s">
        <v>2393</v>
      </c>
      <c r="H460" s="171" t="s">
        <v>21</v>
      </c>
      <c r="I460" s="173"/>
      <c r="L460" s="170"/>
      <c r="M460" s="174"/>
      <c r="T460" s="175"/>
      <c r="AT460" s="171" t="s">
        <v>278</v>
      </c>
      <c r="AU460" s="171" t="s">
        <v>87</v>
      </c>
      <c r="AV460" s="14" t="s">
        <v>85</v>
      </c>
      <c r="AW460" s="14" t="s">
        <v>38</v>
      </c>
      <c r="AX460" s="14" t="s">
        <v>77</v>
      </c>
      <c r="AY460" s="171" t="s">
        <v>137</v>
      </c>
    </row>
    <row r="461" spans="2:65" s="12" customFormat="1" ht="11.25">
      <c r="B461" s="154"/>
      <c r="D461" s="140" t="s">
        <v>278</v>
      </c>
      <c r="E461" s="155" t="s">
        <v>21</v>
      </c>
      <c r="F461" s="156" t="s">
        <v>2394</v>
      </c>
      <c r="H461" s="157">
        <v>3.96</v>
      </c>
      <c r="I461" s="158"/>
      <c r="L461" s="154"/>
      <c r="M461" s="159"/>
      <c r="T461" s="160"/>
      <c r="AT461" s="155" t="s">
        <v>278</v>
      </c>
      <c r="AU461" s="155" t="s">
        <v>87</v>
      </c>
      <c r="AV461" s="12" t="s">
        <v>87</v>
      </c>
      <c r="AW461" s="12" t="s">
        <v>38</v>
      </c>
      <c r="AX461" s="12" t="s">
        <v>77</v>
      </c>
      <c r="AY461" s="155" t="s">
        <v>137</v>
      </c>
    </row>
    <row r="462" spans="2:65" s="12" customFormat="1" ht="11.25">
      <c r="B462" s="154"/>
      <c r="D462" s="140" t="s">
        <v>278</v>
      </c>
      <c r="E462" s="155" t="s">
        <v>21</v>
      </c>
      <c r="F462" s="156" t="s">
        <v>2395</v>
      </c>
      <c r="H462" s="157">
        <v>0.13</v>
      </c>
      <c r="I462" s="158"/>
      <c r="L462" s="154"/>
      <c r="M462" s="159"/>
      <c r="T462" s="160"/>
      <c r="AT462" s="155" t="s">
        <v>278</v>
      </c>
      <c r="AU462" s="155" t="s">
        <v>87</v>
      </c>
      <c r="AV462" s="12" t="s">
        <v>87</v>
      </c>
      <c r="AW462" s="12" t="s">
        <v>38</v>
      </c>
      <c r="AX462" s="12" t="s">
        <v>77</v>
      </c>
      <c r="AY462" s="155" t="s">
        <v>137</v>
      </c>
    </row>
    <row r="463" spans="2:65" s="13" customFormat="1" ht="11.25">
      <c r="B463" s="161"/>
      <c r="D463" s="140" t="s">
        <v>278</v>
      </c>
      <c r="E463" s="162" t="s">
        <v>2001</v>
      </c>
      <c r="F463" s="163" t="s">
        <v>280</v>
      </c>
      <c r="H463" s="164">
        <v>4.09</v>
      </c>
      <c r="I463" s="165"/>
      <c r="L463" s="161"/>
      <c r="M463" s="166"/>
      <c r="T463" s="167"/>
      <c r="AT463" s="162" t="s">
        <v>278</v>
      </c>
      <c r="AU463" s="162" t="s">
        <v>87</v>
      </c>
      <c r="AV463" s="13" t="s">
        <v>143</v>
      </c>
      <c r="AW463" s="13" t="s">
        <v>38</v>
      </c>
      <c r="AX463" s="13" t="s">
        <v>85</v>
      </c>
      <c r="AY463" s="162" t="s">
        <v>137</v>
      </c>
    </row>
    <row r="464" spans="2:65" s="1" customFormat="1" ht="16.5" customHeight="1">
      <c r="B464" s="33"/>
      <c r="C464" s="145" t="s">
        <v>242</v>
      </c>
      <c r="D464" s="145" t="s">
        <v>153</v>
      </c>
      <c r="E464" s="146" t="s">
        <v>2396</v>
      </c>
      <c r="F464" s="147" t="s">
        <v>2397</v>
      </c>
      <c r="G464" s="148" t="s">
        <v>196</v>
      </c>
      <c r="H464" s="149">
        <v>18.344000000000001</v>
      </c>
      <c r="I464" s="150"/>
      <c r="J464" s="151">
        <f>ROUND(I464*H464,2)</f>
        <v>0</v>
      </c>
      <c r="K464" s="147" t="s">
        <v>809</v>
      </c>
      <c r="L464" s="33"/>
      <c r="M464" s="152" t="s">
        <v>21</v>
      </c>
      <c r="N464" s="153" t="s">
        <v>48</v>
      </c>
      <c r="P464" s="136">
        <f>O464*H464</f>
        <v>0</v>
      </c>
      <c r="Q464" s="136">
        <v>5.5199999999999997E-3</v>
      </c>
      <c r="R464" s="136">
        <f>Q464*H464</f>
        <v>0.10125888</v>
      </c>
      <c r="S464" s="136">
        <v>0</v>
      </c>
      <c r="T464" s="137">
        <f>S464*H464</f>
        <v>0</v>
      </c>
      <c r="AR464" s="138" t="s">
        <v>143</v>
      </c>
      <c r="AT464" s="138" t="s">
        <v>153</v>
      </c>
      <c r="AU464" s="138" t="s">
        <v>87</v>
      </c>
      <c r="AY464" s="18" t="s">
        <v>137</v>
      </c>
      <c r="BE464" s="139">
        <f>IF(N464="základní",J464,0)</f>
        <v>0</v>
      </c>
      <c r="BF464" s="139">
        <f>IF(N464="snížená",J464,0)</f>
        <v>0</v>
      </c>
      <c r="BG464" s="139">
        <f>IF(N464="zákl. přenesená",J464,0)</f>
        <v>0</v>
      </c>
      <c r="BH464" s="139">
        <f>IF(N464="sníž. přenesená",J464,0)</f>
        <v>0</v>
      </c>
      <c r="BI464" s="139">
        <f>IF(N464="nulová",J464,0)</f>
        <v>0</v>
      </c>
      <c r="BJ464" s="18" t="s">
        <v>85</v>
      </c>
      <c r="BK464" s="139">
        <f>ROUND(I464*H464,2)</f>
        <v>0</v>
      </c>
      <c r="BL464" s="18" t="s">
        <v>143</v>
      </c>
      <c r="BM464" s="138" t="s">
        <v>2398</v>
      </c>
    </row>
    <row r="465" spans="2:65" s="1" customFormat="1" ht="11.25">
      <c r="B465" s="33"/>
      <c r="D465" s="140" t="s">
        <v>144</v>
      </c>
      <c r="F465" s="141" t="s">
        <v>2399</v>
      </c>
      <c r="I465" s="142"/>
      <c r="L465" s="33"/>
      <c r="M465" s="143"/>
      <c r="T465" s="54"/>
      <c r="AT465" s="18" t="s">
        <v>144</v>
      </c>
      <c r="AU465" s="18" t="s">
        <v>87</v>
      </c>
    </row>
    <row r="466" spans="2:65" s="1" customFormat="1" ht="11.25">
      <c r="B466" s="33"/>
      <c r="D466" s="183" t="s">
        <v>812</v>
      </c>
      <c r="F466" s="184" t="s">
        <v>2400</v>
      </c>
      <c r="I466" s="142"/>
      <c r="L466" s="33"/>
      <c r="M466" s="143"/>
      <c r="T466" s="54"/>
      <c r="AT466" s="18" t="s">
        <v>812</v>
      </c>
      <c r="AU466" s="18" t="s">
        <v>87</v>
      </c>
    </row>
    <row r="467" spans="2:65" s="1" customFormat="1" ht="19.5">
      <c r="B467" s="33"/>
      <c r="D467" s="140" t="s">
        <v>145</v>
      </c>
      <c r="F467" s="144" t="s">
        <v>2401</v>
      </c>
      <c r="I467" s="142"/>
      <c r="L467" s="33"/>
      <c r="M467" s="143"/>
      <c r="T467" s="54"/>
      <c r="AT467" s="18" t="s">
        <v>145</v>
      </c>
      <c r="AU467" s="18" t="s">
        <v>87</v>
      </c>
    </row>
    <row r="468" spans="2:65" s="14" customFormat="1" ht="11.25">
      <c r="B468" s="170"/>
      <c r="D468" s="140" t="s">
        <v>278</v>
      </c>
      <c r="E468" s="171" t="s">
        <v>21</v>
      </c>
      <c r="F468" s="172" t="s">
        <v>2303</v>
      </c>
      <c r="H468" s="171" t="s">
        <v>21</v>
      </c>
      <c r="I468" s="173"/>
      <c r="L468" s="170"/>
      <c r="M468" s="174"/>
      <c r="T468" s="175"/>
      <c r="AT468" s="171" t="s">
        <v>278</v>
      </c>
      <c r="AU468" s="171" t="s">
        <v>87</v>
      </c>
      <c r="AV468" s="14" t="s">
        <v>85</v>
      </c>
      <c r="AW468" s="14" t="s">
        <v>38</v>
      </c>
      <c r="AX468" s="14" t="s">
        <v>77</v>
      </c>
      <c r="AY468" s="171" t="s">
        <v>137</v>
      </c>
    </row>
    <row r="469" spans="2:65" s="12" customFormat="1" ht="11.25">
      <c r="B469" s="154"/>
      <c r="D469" s="140" t="s">
        <v>278</v>
      </c>
      <c r="E469" s="155" t="s">
        <v>21</v>
      </c>
      <c r="F469" s="156" t="s">
        <v>2402</v>
      </c>
      <c r="H469" s="157">
        <v>17.984000000000002</v>
      </c>
      <c r="I469" s="158"/>
      <c r="L469" s="154"/>
      <c r="M469" s="159"/>
      <c r="T469" s="160"/>
      <c r="AT469" s="155" t="s">
        <v>278</v>
      </c>
      <c r="AU469" s="155" t="s">
        <v>87</v>
      </c>
      <c r="AV469" s="12" t="s">
        <v>87</v>
      </c>
      <c r="AW469" s="12" t="s">
        <v>38</v>
      </c>
      <c r="AX469" s="12" t="s">
        <v>77</v>
      </c>
      <c r="AY469" s="155" t="s">
        <v>137</v>
      </c>
    </row>
    <row r="470" spans="2:65" s="12" customFormat="1" ht="11.25">
      <c r="B470" s="154"/>
      <c r="D470" s="140" t="s">
        <v>278</v>
      </c>
      <c r="E470" s="155" t="s">
        <v>21</v>
      </c>
      <c r="F470" s="156" t="s">
        <v>2403</v>
      </c>
      <c r="H470" s="157">
        <v>-1.92</v>
      </c>
      <c r="I470" s="158"/>
      <c r="L470" s="154"/>
      <c r="M470" s="159"/>
      <c r="T470" s="160"/>
      <c r="AT470" s="155" t="s">
        <v>278</v>
      </c>
      <c r="AU470" s="155" t="s">
        <v>87</v>
      </c>
      <c r="AV470" s="12" t="s">
        <v>87</v>
      </c>
      <c r="AW470" s="12" t="s">
        <v>38</v>
      </c>
      <c r="AX470" s="12" t="s">
        <v>77</v>
      </c>
      <c r="AY470" s="155" t="s">
        <v>137</v>
      </c>
    </row>
    <row r="471" spans="2:65" s="12" customFormat="1" ht="11.25">
      <c r="B471" s="154"/>
      <c r="D471" s="140" t="s">
        <v>278</v>
      </c>
      <c r="E471" s="155" t="s">
        <v>21</v>
      </c>
      <c r="F471" s="156" t="s">
        <v>2404</v>
      </c>
      <c r="H471" s="157">
        <v>2.2799999999999998</v>
      </c>
      <c r="I471" s="158"/>
      <c r="L471" s="154"/>
      <c r="M471" s="159"/>
      <c r="T471" s="160"/>
      <c r="AT471" s="155" t="s">
        <v>278</v>
      </c>
      <c r="AU471" s="155" t="s">
        <v>87</v>
      </c>
      <c r="AV471" s="12" t="s">
        <v>87</v>
      </c>
      <c r="AW471" s="12" t="s">
        <v>38</v>
      </c>
      <c r="AX471" s="12" t="s">
        <v>77</v>
      </c>
      <c r="AY471" s="155" t="s">
        <v>137</v>
      </c>
    </row>
    <row r="472" spans="2:65" s="13" customFormat="1" ht="11.25">
      <c r="B472" s="161"/>
      <c r="D472" s="140" t="s">
        <v>278</v>
      </c>
      <c r="E472" s="162" t="s">
        <v>21</v>
      </c>
      <c r="F472" s="163" t="s">
        <v>280</v>
      </c>
      <c r="H472" s="164">
        <v>18.344000000000001</v>
      </c>
      <c r="I472" s="165"/>
      <c r="L472" s="161"/>
      <c r="M472" s="166"/>
      <c r="T472" s="167"/>
      <c r="AT472" s="162" t="s">
        <v>278</v>
      </c>
      <c r="AU472" s="162" t="s">
        <v>87</v>
      </c>
      <c r="AV472" s="13" t="s">
        <v>143</v>
      </c>
      <c r="AW472" s="13" t="s">
        <v>38</v>
      </c>
      <c r="AX472" s="13" t="s">
        <v>85</v>
      </c>
      <c r="AY472" s="162" t="s">
        <v>137</v>
      </c>
    </row>
    <row r="473" spans="2:65" s="1" customFormat="1" ht="16.5" customHeight="1">
      <c r="B473" s="33"/>
      <c r="C473" s="145" t="s">
        <v>354</v>
      </c>
      <c r="D473" s="145" t="s">
        <v>153</v>
      </c>
      <c r="E473" s="146" t="s">
        <v>2405</v>
      </c>
      <c r="F473" s="147" t="s">
        <v>2406</v>
      </c>
      <c r="G473" s="148" t="s">
        <v>196</v>
      </c>
      <c r="H473" s="149">
        <v>18.344000000000001</v>
      </c>
      <c r="I473" s="150"/>
      <c r="J473" s="151">
        <f>ROUND(I473*H473,2)</f>
        <v>0</v>
      </c>
      <c r="K473" s="147" t="s">
        <v>809</v>
      </c>
      <c r="L473" s="33"/>
      <c r="M473" s="152" t="s">
        <v>21</v>
      </c>
      <c r="N473" s="153" t="s">
        <v>48</v>
      </c>
      <c r="P473" s="136">
        <f>O473*H473</f>
        <v>0</v>
      </c>
      <c r="Q473" s="136">
        <v>0</v>
      </c>
      <c r="R473" s="136">
        <f>Q473*H473</f>
        <v>0</v>
      </c>
      <c r="S473" s="136">
        <v>0</v>
      </c>
      <c r="T473" s="137">
        <f>S473*H473</f>
        <v>0</v>
      </c>
      <c r="AR473" s="138" t="s">
        <v>143</v>
      </c>
      <c r="AT473" s="138" t="s">
        <v>153</v>
      </c>
      <c r="AU473" s="138" t="s">
        <v>87</v>
      </c>
      <c r="AY473" s="18" t="s">
        <v>137</v>
      </c>
      <c r="BE473" s="139">
        <f>IF(N473="základní",J473,0)</f>
        <v>0</v>
      </c>
      <c r="BF473" s="139">
        <f>IF(N473="snížená",J473,0)</f>
        <v>0</v>
      </c>
      <c r="BG473" s="139">
        <f>IF(N473="zákl. přenesená",J473,0)</f>
        <v>0</v>
      </c>
      <c r="BH473" s="139">
        <f>IF(N473="sníž. přenesená",J473,0)</f>
        <v>0</v>
      </c>
      <c r="BI473" s="139">
        <f>IF(N473="nulová",J473,0)</f>
        <v>0</v>
      </c>
      <c r="BJ473" s="18" t="s">
        <v>85</v>
      </c>
      <c r="BK473" s="139">
        <f>ROUND(I473*H473,2)</f>
        <v>0</v>
      </c>
      <c r="BL473" s="18" t="s">
        <v>143</v>
      </c>
      <c r="BM473" s="138" t="s">
        <v>2407</v>
      </c>
    </row>
    <row r="474" spans="2:65" s="1" customFormat="1" ht="11.25">
      <c r="B474" s="33"/>
      <c r="D474" s="140" t="s">
        <v>144</v>
      </c>
      <c r="F474" s="141" t="s">
        <v>2408</v>
      </c>
      <c r="I474" s="142"/>
      <c r="L474" s="33"/>
      <c r="M474" s="143"/>
      <c r="T474" s="54"/>
      <c r="AT474" s="18" t="s">
        <v>144</v>
      </c>
      <c r="AU474" s="18" t="s">
        <v>87</v>
      </c>
    </row>
    <row r="475" spans="2:65" s="1" customFormat="1" ht="11.25">
      <c r="B475" s="33"/>
      <c r="D475" s="183" t="s">
        <v>812</v>
      </c>
      <c r="F475" s="184" t="s">
        <v>2409</v>
      </c>
      <c r="I475" s="142"/>
      <c r="L475" s="33"/>
      <c r="M475" s="143"/>
      <c r="T475" s="54"/>
      <c r="AT475" s="18" t="s">
        <v>812</v>
      </c>
      <c r="AU475" s="18" t="s">
        <v>87</v>
      </c>
    </row>
    <row r="476" spans="2:65" s="14" customFormat="1" ht="11.25">
      <c r="B476" s="170"/>
      <c r="D476" s="140" t="s">
        <v>278</v>
      </c>
      <c r="E476" s="171" t="s">
        <v>21</v>
      </c>
      <c r="F476" s="172" t="s">
        <v>2303</v>
      </c>
      <c r="H476" s="171" t="s">
        <v>21</v>
      </c>
      <c r="I476" s="173"/>
      <c r="L476" s="170"/>
      <c r="M476" s="174"/>
      <c r="T476" s="175"/>
      <c r="AT476" s="171" t="s">
        <v>278</v>
      </c>
      <c r="AU476" s="171" t="s">
        <v>87</v>
      </c>
      <c r="AV476" s="14" t="s">
        <v>85</v>
      </c>
      <c r="AW476" s="14" t="s">
        <v>38</v>
      </c>
      <c r="AX476" s="14" t="s">
        <v>77</v>
      </c>
      <c r="AY476" s="171" t="s">
        <v>137</v>
      </c>
    </row>
    <row r="477" spans="2:65" s="12" customFormat="1" ht="11.25">
      <c r="B477" s="154"/>
      <c r="D477" s="140" t="s">
        <v>278</v>
      </c>
      <c r="E477" s="155" t="s">
        <v>21</v>
      </c>
      <c r="F477" s="156" t="s">
        <v>2402</v>
      </c>
      <c r="H477" s="157">
        <v>17.984000000000002</v>
      </c>
      <c r="I477" s="158"/>
      <c r="L477" s="154"/>
      <c r="M477" s="159"/>
      <c r="T477" s="160"/>
      <c r="AT477" s="155" t="s">
        <v>278</v>
      </c>
      <c r="AU477" s="155" t="s">
        <v>87</v>
      </c>
      <c r="AV477" s="12" t="s">
        <v>87</v>
      </c>
      <c r="AW477" s="12" t="s">
        <v>38</v>
      </c>
      <c r="AX477" s="12" t="s">
        <v>77</v>
      </c>
      <c r="AY477" s="155" t="s">
        <v>137</v>
      </c>
    </row>
    <row r="478" spans="2:65" s="12" customFormat="1" ht="11.25">
      <c r="B478" s="154"/>
      <c r="D478" s="140" t="s">
        <v>278</v>
      </c>
      <c r="E478" s="155" t="s">
        <v>21</v>
      </c>
      <c r="F478" s="156" t="s">
        <v>2403</v>
      </c>
      <c r="H478" s="157">
        <v>-1.92</v>
      </c>
      <c r="I478" s="158"/>
      <c r="L478" s="154"/>
      <c r="M478" s="159"/>
      <c r="T478" s="160"/>
      <c r="AT478" s="155" t="s">
        <v>278</v>
      </c>
      <c r="AU478" s="155" t="s">
        <v>87</v>
      </c>
      <c r="AV478" s="12" t="s">
        <v>87</v>
      </c>
      <c r="AW478" s="12" t="s">
        <v>38</v>
      </c>
      <c r="AX478" s="12" t="s">
        <v>77</v>
      </c>
      <c r="AY478" s="155" t="s">
        <v>137</v>
      </c>
    </row>
    <row r="479" spans="2:65" s="12" customFormat="1" ht="11.25">
      <c r="B479" s="154"/>
      <c r="D479" s="140" t="s">
        <v>278</v>
      </c>
      <c r="E479" s="155" t="s">
        <v>21</v>
      </c>
      <c r="F479" s="156" t="s">
        <v>2404</v>
      </c>
      <c r="H479" s="157">
        <v>2.2799999999999998</v>
      </c>
      <c r="I479" s="158"/>
      <c r="L479" s="154"/>
      <c r="M479" s="159"/>
      <c r="T479" s="160"/>
      <c r="AT479" s="155" t="s">
        <v>278</v>
      </c>
      <c r="AU479" s="155" t="s">
        <v>87</v>
      </c>
      <c r="AV479" s="12" t="s">
        <v>87</v>
      </c>
      <c r="AW479" s="12" t="s">
        <v>38</v>
      </c>
      <c r="AX479" s="12" t="s">
        <v>77</v>
      </c>
      <c r="AY479" s="155" t="s">
        <v>137</v>
      </c>
    </row>
    <row r="480" spans="2:65" s="13" customFormat="1" ht="11.25">
      <c r="B480" s="161"/>
      <c r="D480" s="140" t="s">
        <v>278</v>
      </c>
      <c r="E480" s="162" t="s">
        <v>21</v>
      </c>
      <c r="F480" s="163" t="s">
        <v>280</v>
      </c>
      <c r="H480" s="164">
        <v>18.344000000000001</v>
      </c>
      <c r="I480" s="165"/>
      <c r="L480" s="161"/>
      <c r="M480" s="166"/>
      <c r="T480" s="167"/>
      <c r="AT480" s="162" t="s">
        <v>278</v>
      </c>
      <c r="AU480" s="162" t="s">
        <v>87</v>
      </c>
      <c r="AV480" s="13" t="s">
        <v>143</v>
      </c>
      <c r="AW480" s="13" t="s">
        <v>38</v>
      </c>
      <c r="AX480" s="13" t="s">
        <v>85</v>
      </c>
      <c r="AY480" s="162" t="s">
        <v>137</v>
      </c>
    </row>
    <row r="481" spans="2:65" s="1" customFormat="1" ht="16.5" customHeight="1">
      <c r="B481" s="33"/>
      <c r="C481" s="145" t="s">
        <v>247</v>
      </c>
      <c r="D481" s="145" t="s">
        <v>153</v>
      </c>
      <c r="E481" s="146" t="s">
        <v>2410</v>
      </c>
      <c r="F481" s="147" t="s">
        <v>2411</v>
      </c>
      <c r="G481" s="148" t="s">
        <v>196</v>
      </c>
      <c r="H481" s="149">
        <v>18.079999999999998</v>
      </c>
      <c r="I481" s="150"/>
      <c r="J481" s="151">
        <f>ROUND(I481*H481,2)</f>
        <v>0</v>
      </c>
      <c r="K481" s="147" t="s">
        <v>809</v>
      </c>
      <c r="L481" s="33"/>
      <c r="M481" s="152" t="s">
        <v>21</v>
      </c>
      <c r="N481" s="153" t="s">
        <v>48</v>
      </c>
      <c r="P481" s="136">
        <f>O481*H481</f>
        <v>0</v>
      </c>
      <c r="Q481" s="136">
        <v>1.0399999999999999E-3</v>
      </c>
      <c r="R481" s="136">
        <f>Q481*H481</f>
        <v>1.8803199999999996E-2</v>
      </c>
      <c r="S481" s="136">
        <v>0</v>
      </c>
      <c r="T481" s="137">
        <f>S481*H481</f>
        <v>0</v>
      </c>
      <c r="AR481" s="138" t="s">
        <v>143</v>
      </c>
      <c r="AT481" s="138" t="s">
        <v>153</v>
      </c>
      <c r="AU481" s="138" t="s">
        <v>87</v>
      </c>
      <c r="AY481" s="18" t="s">
        <v>137</v>
      </c>
      <c r="BE481" s="139">
        <f>IF(N481="základní",J481,0)</f>
        <v>0</v>
      </c>
      <c r="BF481" s="139">
        <f>IF(N481="snížená",J481,0)</f>
        <v>0</v>
      </c>
      <c r="BG481" s="139">
        <f>IF(N481="zákl. přenesená",J481,0)</f>
        <v>0</v>
      </c>
      <c r="BH481" s="139">
        <f>IF(N481="sníž. přenesená",J481,0)</f>
        <v>0</v>
      </c>
      <c r="BI481" s="139">
        <f>IF(N481="nulová",J481,0)</f>
        <v>0</v>
      </c>
      <c r="BJ481" s="18" t="s">
        <v>85</v>
      </c>
      <c r="BK481" s="139">
        <f>ROUND(I481*H481,2)</f>
        <v>0</v>
      </c>
      <c r="BL481" s="18" t="s">
        <v>143</v>
      </c>
      <c r="BM481" s="138" t="s">
        <v>2412</v>
      </c>
    </row>
    <row r="482" spans="2:65" s="1" customFormat="1" ht="11.25">
      <c r="B482" s="33"/>
      <c r="D482" s="140" t="s">
        <v>144</v>
      </c>
      <c r="F482" s="141" t="s">
        <v>2413</v>
      </c>
      <c r="I482" s="142"/>
      <c r="L482" s="33"/>
      <c r="M482" s="143"/>
      <c r="T482" s="54"/>
      <c r="AT482" s="18" t="s">
        <v>144</v>
      </c>
      <c r="AU482" s="18" t="s">
        <v>87</v>
      </c>
    </row>
    <row r="483" spans="2:65" s="1" customFormat="1" ht="11.25">
      <c r="B483" s="33"/>
      <c r="D483" s="183" t="s">
        <v>812</v>
      </c>
      <c r="F483" s="184" t="s">
        <v>2414</v>
      </c>
      <c r="I483" s="142"/>
      <c r="L483" s="33"/>
      <c r="M483" s="143"/>
      <c r="T483" s="54"/>
      <c r="AT483" s="18" t="s">
        <v>812</v>
      </c>
      <c r="AU483" s="18" t="s">
        <v>87</v>
      </c>
    </row>
    <row r="484" spans="2:65" s="14" customFormat="1" ht="11.25">
      <c r="B484" s="170"/>
      <c r="D484" s="140" t="s">
        <v>278</v>
      </c>
      <c r="E484" s="171" t="s">
        <v>21</v>
      </c>
      <c r="F484" s="172" t="s">
        <v>2303</v>
      </c>
      <c r="H484" s="171" t="s">
        <v>21</v>
      </c>
      <c r="I484" s="173"/>
      <c r="L484" s="170"/>
      <c r="M484" s="174"/>
      <c r="T484" s="175"/>
      <c r="AT484" s="171" t="s">
        <v>278</v>
      </c>
      <c r="AU484" s="171" t="s">
        <v>87</v>
      </c>
      <c r="AV484" s="14" t="s">
        <v>85</v>
      </c>
      <c r="AW484" s="14" t="s">
        <v>38</v>
      </c>
      <c r="AX484" s="14" t="s">
        <v>77</v>
      </c>
      <c r="AY484" s="171" t="s">
        <v>137</v>
      </c>
    </row>
    <row r="485" spans="2:65" s="12" customFormat="1" ht="11.25">
      <c r="B485" s="154"/>
      <c r="D485" s="140" t="s">
        <v>278</v>
      </c>
      <c r="E485" s="155" t="s">
        <v>21</v>
      </c>
      <c r="F485" s="156" t="s">
        <v>2415</v>
      </c>
      <c r="H485" s="157">
        <v>18.079999999999998</v>
      </c>
      <c r="I485" s="158"/>
      <c r="L485" s="154"/>
      <c r="M485" s="159"/>
      <c r="T485" s="160"/>
      <c r="AT485" s="155" t="s">
        <v>278</v>
      </c>
      <c r="AU485" s="155" t="s">
        <v>87</v>
      </c>
      <c r="AV485" s="12" t="s">
        <v>87</v>
      </c>
      <c r="AW485" s="12" t="s">
        <v>38</v>
      </c>
      <c r="AX485" s="12" t="s">
        <v>85</v>
      </c>
      <c r="AY485" s="155" t="s">
        <v>137</v>
      </c>
    </row>
    <row r="486" spans="2:65" s="1" customFormat="1" ht="16.5" customHeight="1">
      <c r="B486" s="33"/>
      <c r="C486" s="145" t="s">
        <v>362</v>
      </c>
      <c r="D486" s="145" t="s">
        <v>153</v>
      </c>
      <c r="E486" s="146" t="s">
        <v>2416</v>
      </c>
      <c r="F486" s="147" t="s">
        <v>2417</v>
      </c>
      <c r="G486" s="148" t="s">
        <v>196</v>
      </c>
      <c r="H486" s="149">
        <v>18.079999999999998</v>
      </c>
      <c r="I486" s="150"/>
      <c r="J486" s="151">
        <f>ROUND(I486*H486,2)</f>
        <v>0</v>
      </c>
      <c r="K486" s="147" t="s">
        <v>809</v>
      </c>
      <c r="L486" s="33"/>
      <c r="M486" s="152" t="s">
        <v>21</v>
      </c>
      <c r="N486" s="153" t="s">
        <v>48</v>
      </c>
      <c r="P486" s="136">
        <f>O486*H486</f>
        <v>0</v>
      </c>
      <c r="Q486" s="136">
        <v>0</v>
      </c>
      <c r="R486" s="136">
        <f>Q486*H486</f>
        <v>0</v>
      </c>
      <c r="S486" s="136">
        <v>0</v>
      </c>
      <c r="T486" s="137">
        <f>S486*H486</f>
        <v>0</v>
      </c>
      <c r="AR486" s="138" t="s">
        <v>143</v>
      </c>
      <c r="AT486" s="138" t="s">
        <v>153</v>
      </c>
      <c r="AU486" s="138" t="s">
        <v>87</v>
      </c>
      <c r="AY486" s="18" t="s">
        <v>137</v>
      </c>
      <c r="BE486" s="139">
        <f>IF(N486="základní",J486,0)</f>
        <v>0</v>
      </c>
      <c r="BF486" s="139">
        <f>IF(N486="snížená",J486,0)</f>
        <v>0</v>
      </c>
      <c r="BG486" s="139">
        <f>IF(N486="zákl. přenesená",J486,0)</f>
        <v>0</v>
      </c>
      <c r="BH486" s="139">
        <f>IF(N486="sníž. přenesená",J486,0)</f>
        <v>0</v>
      </c>
      <c r="BI486" s="139">
        <f>IF(N486="nulová",J486,0)</f>
        <v>0</v>
      </c>
      <c r="BJ486" s="18" t="s">
        <v>85</v>
      </c>
      <c r="BK486" s="139">
        <f>ROUND(I486*H486,2)</f>
        <v>0</v>
      </c>
      <c r="BL486" s="18" t="s">
        <v>143</v>
      </c>
      <c r="BM486" s="138" t="s">
        <v>2418</v>
      </c>
    </row>
    <row r="487" spans="2:65" s="1" customFormat="1" ht="11.25">
      <c r="B487" s="33"/>
      <c r="D487" s="140" t="s">
        <v>144</v>
      </c>
      <c r="F487" s="141" t="s">
        <v>2419</v>
      </c>
      <c r="I487" s="142"/>
      <c r="L487" s="33"/>
      <c r="M487" s="143"/>
      <c r="T487" s="54"/>
      <c r="AT487" s="18" t="s">
        <v>144</v>
      </c>
      <c r="AU487" s="18" t="s">
        <v>87</v>
      </c>
    </row>
    <row r="488" spans="2:65" s="1" customFormat="1" ht="11.25">
      <c r="B488" s="33"/>
      <c r="D488" s="183" t="s">
        <v>812</v>
      </c>
      <c r="F488" s="184" t="s">
        <v>2420</v>
      </c>
      <c r="I488" s="142"/>
      <c r="L488" s="33"/>
      <c r="M488" s="143"/>
      <c r="T488" s="54"/>
      <c r="AT488" s="18" t="s">
        <v>812</v>
      </c>
      <c r="AU488" s="18" t="s">
        <v>87</v>
      </c>
    </row>
    <row r="489" spans="2:65" s="14" customFormat="1" ht="11.25">
      <c r="B489" s="170"/>
      <c r="D489" s="140" t="s">
        <v>278</v>
      </c>
      <c r="E489" s="171" t="s">
        <v>21</v>
      </c>
      <c r="F489" s="172" t="s">
        <v>2303</v>
      </c>
      <c r="H489" s="171" t="s">
        <v>21</v>
      </c>
      <c r="I489" s="173"/>
      <c r="L489" s="170"/>
      <c r="M489" s="174"/>
      <c r="T489" s="175"/>
      <c r="AT489" s="171" t="s">
        <v>278</v>
      </c>
      <c r="AU489" s="171" t="s">
        <v>87</v>
      </c>
      <c r="AV489" s="14" t="s">
        <v>85</v>
      </c>
      <c r="AW489" s="14" t="s">
        <v>38</v>
      </c>
      <c r="AX489" s="14" t="s">
        <v>77</v>
      </c>
      <c r="AY489" s="171" t="s">
        <v>137</v>
      </c>
    </row>
    <row r="490" spans="2:65" s="12" customFormat="1" ht="11.25">
      <c r="B490" s="154"/>
      <c r="D490" s="140" t="s">
        <v>278</v>
      </c>
      <c r="E490" s="155" t="s">
        <v>21</v>
      </c>
      <c r="F490" s="156" t="s">
        <v>2415</v>
      </c>
      <c r="H490" s="157">
        <v>18.079999999999998</v>
      </c>
      <c r="I490" s="158"/>
      <c r="L490" s="154"/>
      <c r="M490" s="159"/>
      <c r="T490" s="160"/>
      <c r="AT490" s="155" t="s">
        <v>278</v>
      </c>
      <c r="AU490" s="155" t="s">
        <v>87</v>
      </c>
      <c r="AV490" s="12" t="s">
        <v>87</v>
      </c>
      <c r="AW490" s="12" t="s">
        <v>38</v>
      </c>
      <c r="AX490" s="12" t="s">
        <v>85</v>
      </c>
      <c r="AY490" s="155" t="s">
        <v>137</v>
      </c>
    </row>
    <row r="491" spans="2:65" s="1" customFormat="1" ht="16.5" customHeight="1">
      <c r="B491" s="33"/>
      <c r="C491" s="145" t="s">
        <v>251</v>
      </c>
      <c r="D491" s="145" t="s">
        <v>153</v>
      </c>
      <c r="E491" s="146" t="s">
        <v>2421</v>
      </c>
      <c r="F491" s="147" t="s">
        <v>2422</v>
      </c>
      <c r="G491" s="148" t="s">
        <v>763</v>
      </c>
      <c r="H491" s="149">
        <v>0.53200000000000003</v>
      </c>
      <c r="I491" s="150"/>
      <c r="J491" s="151">
        <f>ROUND(I491*H491,2)</f>
        <v>0</v>
      </c>
      <c r="K491" s="147" t="s">
        <v>809</v>
      </c>
      <c r="L491" s="33"/>
      <c r="M491" s="152" t="s">
        <v>21</v>
      </c>
      <c r="N491" s="153" t="s">
        <v>48</v>
      </c>
      <c r="P491" s="136">
        <f>O491*H491</f>
        <v>0</v>
      </c>
      <c r="Q491" s="136">
        <v>1.05555</v>
      </c>
      <c r="R491" s="136">
        <f>Q491*H491</f>
        <v>0.56155260000000007</v>
      </c>
      <c r="S491" s="136">
        <v>0</v>
      </c>
      <c r="T491" s="137">
        <f>S491*H491</f>
        <v>0</v>
      </c>
      <c r="AR491" s="138" t="s">
        <v>143</v>
      </c>
      <c r="AT491" s="138" t="s">
        <v>153</v>
      </c>
      <c r="AU491" s="138" t="s">
        <v>87</v>
      </c>
      <c r="AY491" s="18" t="s">
        <v>137</v>
      </c>
      <c r="BE491" s="139">
        <f>IF(N491="základní",J491,0)</f>
        <v>0</v>
      </c>
      <c r="BF491" s="139">
        <f>IF(N491="snížená",J491,0)</f>
        <v>0</v>
      </c>
      <c r="BG491" s="139">
        <f>IF(N491="zákl. přenesená",J491,0)</f>
        <v>0</v>
      </c>
      <c r="BH491" s="139">
        <f>IF(N491="sníž. přenesená",J491,0)</f>
        <v>0</v>
      </c>
      <c r="BI491" s="139">
        <f>IF(N491="nulová",J491,0)</f>
        <v>0</v>
      </c>
      <c r="BJ491" s="18" t="s">
        <v>85</v>
      </c>
      <c r="BK491" s="139">
        <f>ROUND(I491*H491,2)</f>
        <v>0</v>
      </c>
      <c r="BL491" s="18" t="s">
        <v>143</v>
      </c>
      <c r="BM491" s="138" t="s">
        <v>2423</v>
      </c>
    </row>
    <row r="492" spans="2:65" s="1" customFormat="1" ht="29.25">
      <c r="B492" s="33"/>
      <c r="D492" s="140" t="s">
        <v>144</v>
      </c>
      <c r="F492" s="141" t="s">
        <v>2424</v>
      </c>
      <c r="I492" s="142"/>
      <c r="L492" s="33"/>
      <c r="M492" s="143"/>
      <c r="T492" s="54"/>
      <c r="AT492" s="18" t="s">
        <v>144</v>
      </c>
      <c r="AU492" s="18" t="s">
        <v>87</v>
      </c>
    </row>
    <row r="493" spans="2:65" s="1" customFormat="1" ht="11.25">
      <c r="B493" s="33"/>
      <c r="D493" s="183" t="s">
        <v>812</v>
      </c>
      <c r="F493" s="184" t="s">
        <v>2425</v>
      </c>
      <c r="I493" s="142"/>
      <c r="L493" s="33"/>
      <c r="M493" s="143"/>
      <c r="T493" s="54"/>
      <c r="AT493" s="18" t="s">
        <v>812</v>
      </c>
      <c r="AU493" s="18" t="s">
        <v>87</v>
      </c>
    </row>
    <row r="494" spans="2:65" s="12" customFormat="1" ht="11.25">
      <c r="B494" s="154"/>
      <c r="D494" s="140" t="s">
        <v>278</v>
      </c>
      <c r="E494" s="155" t="s">
        <v>21</v>
      </c>
      <c r="F494" s="156" t="s">
        <v>2426</v>
      </c>
      <c r="H494" s="157">
        <v>0.53200000000000003</v>
      </c>
      <c r="I494" s="158"/>
      <c r="L494" s="154"/>
      <c r="M494" s="159"/>
      <c r="T494" s="160"/>
      <c r="AT494" s="155" t="s">
        <v>278</v>
      </c>
      <c r="AU494" s="155" t="s">
        <v>87</v>
      </c>
      <c r="AV494" s="12" t="s">
        <v>87</v>
      </c>
      <c r="AW494" s="12" t="s">
        <v>38</v>
      </c>
      <c r="AX494" s="12" t="s">
        <v>85</v>
      </c>
      <c r="AY494" s="155" t="s">
        <v>137</v>
      </c>
    </row>
    <row r="495" spans="2:65" s="1" customFormat="1" ht="16.5" customHeight="1">
      <c r="B495" s="33"/>
      <c r="C495" s="145" t="s">
        <v>368</v>
      </c>
      <c r="D495" s="145" t="s">
        <v>153</v>
      </c>
      <c r="E495" s="146" t="s">
        <v>2427</v>
      </c>
      <c r="F495" s="147" t="s">
        <v>2428</v>
      </c>
      <c r="G495" s="148" t="s">
        <v>196</v>
      </c>
      <c r="H495" s="149">
        <v>3.246</v>
      </c>
      <c r="I495" s="150"/>
      <c r="J495" s="151">
        <f>ROUND(I495*H495,2)</f>
        <v>0</v>
      </c>
      <c r="K495" s="147" t="s">
        <v>809</v>
      </c>
      <c r="L495" s="33"/>
      <c r="M495" s="152" t="s">
        <v>21</v>
      </c>
      <c r="N495" s="153" t="s">
        <v>48</v>
      </c>
      <c r="P495" s="136">
        <f>O495*H495</f>
        <v>0</v>
      </c>
      <c r="Q495" s="136">
        <v>6.6299999999999996E-3</v>
      </c>
      <c r="R495" s="136">
        <f>Q495*H495</f>
        <v>2.1520979999999999E-2</v>
      </c>
      <c r="S495" s="136">
        <v>0</v>
      </c>
      <c r="T495" s="137">
        <f>S495*H495</f>
        <v>0</v>
      </c>
      <c r="AR495" s="138" t="s">
        <v>143</v>
      </c>
      <c r="AT495" s="138" t="s">
        <v>153</v>
      </c>
      <c r="AU495" s="138" t="s">
        <v>87</v>
      </c>
      <c r="AY495" s="18" t="s">
        <v>137</v>
      </c>
      <c r="BE495" s="139">
        <f>IF(N495="základní",J495,0)</f>
        <v>0</v>
      </c>
      <c r="BF495" s="139">
        <f>IF(N495="snížená",J495,0)</f>
        <v>0</v>
      </c>
      <c r="BG495" s="139">
        <f>IF(N495="zákl. přenesená",J495,0)</f>
        <v>0</v>
      </c>
      <c r="BH495" s="139">
        <f>IF(N495="sníž. přenesená",J495,0)</f>
        <v>0</v>
      </c>
      <c r="BI495" s="139">
        <f>IF(N495="nulová",J495,0)</f>
        <v>0</v>
      </c>
      <c r="BJ495" s="18" t="s">
        <v>85</v>
      </c>
      <c r="BK495" s="139">
        <f>ROUND(I495*H495,2)</f>
        <v>0</v>
      </c>
      <c r="BL495" s="18" t="s">
        <v>143</v>
      </c>
      <c r="BM495" s="138" t="s">
        <v>2429</v>
      </c>
    </row>
    <row r="496" spans="2:65" s="1" customFormat="1" ht="11.25">
      <c r="B496" s="33"/>
      <c r="D496" s="140" t="s">
        <v>144</v>
      </c>
      <c r="F496" s="141" t="s">
        <v>2430</v>
      </c>
      <c r="I496" s="142"/>
      <c r="L496" s="33"/>
      <c r="M496" s="143"/>
      <c r="T496" s="54"/>
      <c r="AT496" s="18" t="s">
        <v>144</v>
      </c>
      <c r="AU496" s="18" t="s">
        <v>87</v>
      </c>
    </row>
    <row r="497" spans="2:65" s="1" customFormat="1" ht="11.25">
      <c r="B497" s="33"/>
      <c r="D497" s="183" t="s">
        <v>812</v>
      </c>
      <c r="F497" s="184" t="s">
        <v>2431</v>
      </c>
      <c r="I497" s="142"/>
      <c r="L497" s="33"/>
      <c r="M497" s="143"/>
      <c r="T497" s="54"/>
      <c r="AT497" s="18" t="s">
        <v>812</v>
      </c>
      <c r="AU497" s="18" t="s">
        <v>87</v>
      </c>
    </row>
    <row r="498" spans="2:65" s="14" customFormat="1" ht="11.25">
      <c r="B498" s="170"/>
      <c r="D498" s="140" t="s">
        <v>278</v>
      </c>
      <c r="E498" s="171" t="s">
        <v>21</v>
      </c>
      <c r="F498" s="172" t="s">
        <v>2303</v>
      </c>
      <c r="H498" s="171" t="s">
        <v>21</v>
      </c>
      <c r="I498" s="173"/>
      <c r="L498" s="170"/>
      <c r="M498" s="174"/>
      <c r="T498" s="175"/>
      <c r="AT498" s="171" t="s">
        <v>278</v>
      </c>
      <c r="AU498" s="171" t="s">
        <v>87</v>
      </c>
      <c r="AV498" s="14" t="s">
        <v>85</v>
      </c>
      <c r="AW498" s="14" t="s">
        <v>38</v>
      </c>
      <c r="AX498" s="14" t="s">
        <v>77</v>
      </c>
      <c r="AY498" s="171" t="s">
        <v>137</v>
      </c>
    </row>
    <row r="499" spans="2:65" s="12" customFormat="1" ht="11.25">
      <c r="B499" s="154"/>
      <c r="D499" s="140" t="s">
        <v>278</v>
      </c>
      <c r="E499" s="155" t="s">
        <v>21</v>
      </c>
      <c r="F499" s="156" t="s">
        <v>2432</v>
      </c>
      <c r="H499" s="157">
        <v>3.1619999999999999</v>
      </c>
      <c r="I499" s="158"/>
      <c r="L499" s="154"/>
      <c r="M499" s="159"/>
      <c r="T499" s="160"/>
      <c r="AT499" s="155" t="s">
        <v>278</v>
      </c>
      <c r="AU499" s="155" t="s">
        <v>87</v>
      </c>
      <c r="AV499" s="12" t="s">
        <v>87</v>
      </c>
      <c r="AW499" s="12" t="s">
        <v>38</v>
      </c>
      <c r="AX499" s="12" t="s">
        <v>77</v>
      </c>
      <c r="AY499" s="155" t="s">
        <v>137</v>
      </c>
    </row>
    <row r="500" spans="2:65" s="12" customFormat="1" ht="11.25">
      <c r="B500" s="154"/>
      <c r="D500" s="140" t="s">
        <v>278</v>
      </c>
      <c r="E500" s="155" t="s">
        <v>21</v>
      </c>
      <c r="F500" s="156" t="s">
        <v>2433</v>
      </c>
      <c r="H500" s="157">
        <v>8.4000000000000005E-2</v>
      </c>
      <c r="I500" s="158"/>
      <c r="L500" s="154"/>
      <c r="M500" s="159"/>
      <c r="T500" s="160"/>
      <c r="AT500" s="155" t="s">
        <v>278</v>
      </c>
      <c r="AU500" s="155" t="s">
        <v>87</v>
      </c>
      <c r="AV500" s="12" t="s">
        <v>87</v>
      </c>
      <c r="AW500" s="12" t="s">
        <v>38</v>
      </c>
      <c r="AX500" s="12" t="s">
        <v>77</v>
      </c>
      <c r="AY500" s="155" t="s">
        <v>137</v>
      </c>
    </row>
    <row r="501" spans="2:65" s="13" customFormat="1" ht="11.25">
      <c r="B501" s="161"/>
      <c r="D501" s="140" t="s">
        <v>278</v>
      </c>
      <c r="E501" s="162" t="s">
        <v>21</v>
      </c>
      <c r="F501" s="163" t="s">
        <v>280</v>
      </c>
      <c r="H501" s="164">
        <v>3.246</v>
      </c>
      <c r="I501" s="165"/>
      <c r="L501" s="161"/>
      <c r="M501" s="166"/>
      <c r="T501" s="167"/>
      <c r="AT501" s="162" t="s">
        <v>278</v>
      </c>
      <c r="AU501" s="162" t="s">
        <v>87</v>
      </c>
      <c r="AV501" s="13" t="s">
        <v>143</v>
      </c>
      <c r="AW501" s="13" t="s">
        <v>38</v>
      </c>
      <c r="AX501" s="13" t="s">
        <v>85</v>
      </c>
      <c r="AY501" s="162" t="s">
        <v>137</v>
      </c>
    </row>
    <row r="502" spans="2:65" s="1" customFormat="1" ht="16.5" customHeight="1">
      <c r="B502" s="33"/>
      <c r="C502" s="145" t="s">
        <v>256</v>
      </c>
      <c r="D502" s="145" t="s">
        <v>153</v>
      </c>
      <c r="E502" s="146" t="s">
        <v>2434</v>
      </c>
      <c r="F502" s="147" t="s">
        <v>2435</v>
      </c>
      <c r="G502" s="148" t="s">
        <v>196</v>
      </c>
      <c r="H502" s="149">
        <v>3.3479999999999999</v>
      </c>
      <c r="I502" s="150"/>
      <c r="J502" s="151">
        <f>ROUND(I502*H502,2)</f>
        <v>0</v>
      </c>
      <c r="K502" s="147" t="s">
        <v>809</v>
      </c>
      <c r="L502" s="33"/>
      <c r="M502" s="152" t="s">
        <v>21</v>
      </c>
      <c r="N502" s="153" t="s">
        <v>48</v>
      </c>
      <c r="P502" s="136">
        <f>O502*H502</f>
        <v>0</v>
      </c>
      <c r="Q502" s="136">
        <v>0</v>
      </c>
      <c r="R502" s="136">
        <f>Q502*H502</f>
        <v>0</v>
      </c>
      <c r="S502" s="136">
        <v>0</v>
      </c>
      <c r="T502" s="137">
        <f>S502*H502</f>
        <v>0</v>
      </c>
      <c r="AR502" s="138" t="s">
        <v>143</v>
      </c>
      <c r="AT502" s="138" t="s">
        <v>153</v>
      </c>
      <c r="AU502" s="138" t="s">
        <v>87</v>
      </c>
      <c r="AY502" s="18" t="s">
        <v>137</v>
      </c>
      <c r="BE502" s="139">
        <f>IF(N502="základní",J502,0)</f>
        <v>0</v>
      </c>
      <c r="BF502" s="139">
        <f>IF(N502="snížená",J502,0)</f>
        <v>0</v>
      </c>
      <c r="BG502" s="139">
        <f>IF(N502="zákl. přenesená",J502,0)</f>
        <v>0</v>
      </c>
      <c r="BH502" s="139">
        <f>IF(N502="sníž. přenesená",J502,0)</f>
        <v>0</v>
      </c>
      <c r="BI502" s="139">
        <f>IF(N502="nulová",J502,0)</f>
        <v>0</v>
      </c>
      <c r="BJ502" s="18" t="s">
        <v>85</v>
      </c>
      <c r="BK502" s="139">
        <f>ROUND(I502*H502,2)</f>
        <v>0</v>
      </c>
      <c r="BL502" s="18" t="s">
        <v>143</v>
      </c>
      <c r="BM502" s="138" t="s">
        <v>2436</v>
      </c>
    </row>
    <row r="503" spans="2:65" s="1" customFormat="1" ht="11.25">
      <c r="B503" s="33"/>
      <c r="D503" s="140" t="s">
        <v>144</v>
      </c>
      <c r="F503" s="141" t="s">
        <v>2437</v>
      </c>
      <c r="I503" s="142"/>
      <c r="L503" s="33"/>
      <c r="M503" s="143"/>
      <c r="T503" s="54"/>
      <c r="AT503" s="18" t="s">
        <v>144</v>
      </c>
      <c r="AU503" s="18" t="s">
        <v>87</v>
      </c>
    </row>
    <row r="504" spans="2:65" s="1" customFormat="1" ht="11.25">
      <c r="B504" s="33"/>
      <c r="D504" s="183" t="s">
        <v>812</v>
      </c>
      <c r="F504" s="184" t="s">
        <v>2438</v>
      </c>
      <c r="I504" s="142"/>
      <c r="L504" s="33"/>
      <c r="M504" s="143"/>
      <c r="T504" s="54"/>
      <c r="AT504" s="18" t="s">
        <v>812</v>
      </c>
      <c r="AU504" s="18" t="s">
        <v>87</v>
      </c>
    </row>
    <row r="505" spans="2:65" s="14" customFormat="1" ht="11.25">
      <c r="B505" s="170"/>
      <c r="D505" s="140" t="s">
        <v>278</v>
      </c>
      <c r="E505" s="171" t="s">
        <v>21</v>
      </c>
      <c r="F505" s="172" t="s">
        <v>2303</v>
      </c>
      <c r="H505" s="171" t="s">
        <v>21</v>
      </c>
      <c r="I505" s="173"/>
      <c r="L505" s="170"/>
      <c r="M505" s="174"/>
      <c r="T505" s="175"/>
      <c r="AT505" s="171" t="s">
        <v>278</v>
      </c>
      <c r="AU505" s="171" t="s">
        <v>87</v>
      </c>
      <c r="AV505" s="14" t="s">
        <v>85</v>
      </c>
      <c r="AW505" s="14" t="s">
        <v>38</v>
      </c>
      <c r="AX505" s="14" t="s">
        <v>77</v>
      </c>
      <c r="AY505" s="171" t="s">
        <v>137</v>
      </c>
    </row>
    <row r="506" spans="2:65" s="12" customFormat="1" ht="11.25">
      <c r="B506" s="154"/>
      <c r="D506" s="140" t="s">
        <v>278</v>
      </c>
      <c r="E506" s="155" t="s">
        <v>21</v>
      </c>
      <c r="F506" s="156" t="s">
        <v>2439</v>
      </c>
      <c r="H506" s="157">
        <v>3.2639999999999998</v>
      </c>
      <c r="I506" s="158"/>
      <c r="L506" s="154"/>
      <c r="M506" s="159"/>
      <c r="T506" s="160"/>
      <c r="AT506" s="155" t="s">
        <v>278</v>
      </c>
      <c r="AU506" s="155" t="s">
        <v>87</v>
      </c>
      <c r="AV506" s="12" t="s">
        <v>87</v>
      </c>
      <c r="AW506" s="12" t="s">
        <v>38</v>
      </c>
      <c r="AX506" s="12" t="s">
        <v>77</v>
      </c>
      <c r="AY506" s="155" t="s">
        <v>137</v>
      </c>
    </row>
    <row r="507" spans="2:65" s="12" customFormat="1" ht="11.25">
      <c r="B507" s="154"/>
      <c r="D507" s="140" t="s">
        <v>278</v>
      </c>
      <c r="E507" s="155" t="s">
        <v>21</v>
      </c>
      <c r="F507" s="156" t="s">
        <v>2440</v>
      </c>
      <c r="H507" s="157">
        <v>8.4000000000000005E-2</v>
      </c>
      <c r="I507" s="158"/>
      <c r="L507" s="154"/>
      <c r="M507" s="159"/>
      <c r="T507" s="160"/>
      <c r="AT507" s="155" t="s">
        <v>278</v>
      </c>
      <c r="AU507" s="155" t="s">
        <v>87</v>
      </c>
      <c r="AV507" s="12" t="s">
        <v>87</v>
      </c>
      <c r="AW507" s="12" t="s">
        <v>38</v>
      </c>
      <c r="AX507" s="12" t="s">
        <v>77</v>
      </c>
      <c r="AY507" s="155" t="s">
        <v>137</v>
      </c>
    </row>
    <row r="508" spans="2:65" s="13" customFormat="1" ht="11.25">
      <c r="B508" s="161"/>
      <c r="D508" s="140" t="s">
        <v>278</v>
      </c>
      <c r="E508" s="162" t="s">
        <v>21</v>
      </c>
      <c r="F508" s="163" t="s">
        <v>280</v>
      </c>
      <c r="H508" s="164">
        <v>3.3479999999999999</v>
      </c>
      <c r="I508" s="165"/>
      <c r="L508" s="161"/>
      <c r="M508" s="166"/>
      <c r="T508" s="167"/>
      <c r="AT508" s="162" t="s">
        <v>278</v>
      </c>
      <c r="AU508" s="162" t="s">
        <v>87</v>
      </c>
      <c r="AV508" s="13" t="s">
        <v>143</v>
      </c>
      <c r="AW508" s="13" t="s">
        <v>38</v>
      </c>
      <c r="AX508" s="13" t="s">
        <v>85</v>
      </c>
      <c r="AY508" s="162" t="s">
        <v>137</v>
      </c>
    </row>
    <row r="509" spans="2:65" s="1" customFormat="1" ht="16.5" customHeight="1">
      <c r="B509" s="33"/>
      <c r="C509" s="145" t="s">
        <v>378</v>
      </c>
      <c r="D509" s="145" t="s">
        <v>153</v>
      </c>
      <c r="E509" s="146" t="s">
        <v>2441</v>
      </c>
      <c r="F509" s="147" t="s">
        <v>2442</v>
      </c>
      <c r="G509" s="148" t="s">
        <v>196</v>
      </c>
      <c r="H509" s="149">
        <v>9</v>
      </c>
      <c r="I509" s="150"/>
      <c r="J509" s="151">
        <f>ROUND(I509*H509,2)</f>
        <v>0</v>
      </c>
      <c r="K509" s="147" t="s">
        <v>809</v>
      </c>
      <c r="L509" s="33"/>
      <c r="M509" s="152" t="s">
        <v>21</v>
      </c>
      <c r="N509" s="153" t="s">
        <v>48</v>
      </c>
      <c r="P509" s="136">
        <f>O509*H509</f>
        <v>0</v>
      </c>
      <c r="Q509" s="136">
        <v>0</v>
      </c>
      <c r="R509" s="136">
        <f>Q509*H509</f>
        <v>0</v>
      </c>
      <c r="S509" s="136">
        <v>0</v>
      </c>
      <c r="T509" s="137">
        <f>S509*H509</f>
        <v>0</v>
      </c>
      <c r="AR509" s="138" t="s">
        <v>143</v>
      </c>
      <c r="AT509" s="138" t="s">
        <v>153</v>
      </c>
      <c r="AU509" s="138" t="s">
        <v>87</v>
      </c>
      <c r="AY509" s="18" t="s">
        <v>137</v>
      </c>
      <c r="BE509" s="139">
        <f>IF(N509="základní",J509,0)</f>
        <v>0</v>
      </c>
      <c r="BF509" s="139">
        <f>IF(N509="snížená",J509,0)</f>
        <v>0</v>
      </c>
      <c r="BG509" s="139">
        <f>IF(N509="zákl. přenesená",J509,0)</f>
        <v>0</v>
      </c>
      <c r="BH509" s="139">
        <f>IF(N509="sníž. přenesená",J509,0)</f>
        <v>0</v>
      </c>
      <c r="BI509" s="139">
        <f>IF(N509="nulová",J509,0)</f>
        <v>0</v>
      </c>
      <c r="BJ509" s="18" t="s">
        <v>85</v>
      </c>
      <c r="BK509" s="139">
        <f>ROUND(I509*H509,2)</f>
        <v>0</v>
      </c>
      <c r="BL509" s="18" t="s">
        <v>143</v>
      </c>
      <c r="BM509" s="138" t="s">
        <v>2443</v>
      </c>
    </row>
    <row r="510" spans="2:65" s="1" customFormat="1" ht="11.25">
      <c r="B510" s="33"/>
      <c r="D510" s="140" t="s">
        <v>144</v>
      </c>
      <c r="F510" s="141" t="s">
        <v>2444</v>
      </c>
      <c r="I510" s="142"/>
      <c r="L510" s="33"/>
      <c r="M510" s="143"/>
      <c r="T510" s="54"/>
      <c r="AT510" s="18" t="s">
        <v>144</v>
      </c>
      <c r="AU510" s="18" t="s">
        <v>87</v>
      </c>
    </row>
    <row r="511" spans="2:65" s="1" customFormat="1" ht="11.25">
      <c r="B511" s="33"/>
      <c r="D511" s="183" t="s">
        <v>812</v>
      </c>
      <c r="F511" s="184" t="s">
        <v>2445</v>
      </c>
      <c r="I511" s="142"/>
      <c r="L511" s="33"/>
      <c r="M511" s="143"/>
      <c r="T511" s="54"/>
      <c r="AT511" s="18" t="s">
        <v>812</v>
      </c>
      <c r="AU511" s="18" t="s">
        <v>87</v>
      </c>
    </row>
    <row r="512" spans="2:65" s="1" customFormat="1" ht="39">
      <c r="B512" s="33"/>
      <c r="D512" s="140" t="s">
        <v>145</v>
      </c>
      <c r="F512" s="144" t="s">
        <v>1185</v>
      </c>
      <c r="I512" s="142"/>
      <c r="L512" s="33"/>
      <c r="M512" s="143"/>
      <c r="T512" s="54"/>
      <c r="AT512" s="18" t="s">
        <v>145</v>
      </c>
      <c r="AU512" s="18" t="s">
        <v>87</v>
      </c>
    </row>
    <row r="513" spans="2:65" s="12" customFormat="1" ht="11.25">
      <c r="B513" s="154"/>
      <c r="D513" s="140" t="s">
        <v>278</v>
      </c>
      <c r="E513" s="155" t="s">
        <v>21</v>
      </c>
      <c r="F513" s="156" t="s">
        <v>2446</v>
      </c>
      <c r="H513" s="157">
        <v>4.8600000000000003</v>
      </c>
      <c r="I513" s="158"/>
      <c r="L513" s="154"/>
      <c r="M513" s="159"/>
      <c r="T513" s="160"/>
      <c r="AT513" s="155" t="s">
        <v>278</v>
      </c>
      <c r="AU513" s="155" t="s">
        <v>87</v>
      </c>
      <c r="AV513" s="12" t="s">
        <v>87</v>
      </c>
      <c r="AW513" s="12" t="s">
        <v>38</v>
      </c>
      <c r="AX513" s="12" t="s">
        <v>77</v>
      </c>
      <c r="AY513" s="155" t="s">
        <v>137</v>
      </c>
    </row>
    <row r="514" spans="2:65" s="12" customFormat="1" ht="11.25">
      <c r="B514" s="154"/>
      <c r="D514" s="140" t="s">
        <v>278</v>
      </c>
      <c r="E514" s="155" t="s">
        <v>21</v>
      </c>
      <c r="F514" s="156" t="s">
        <v>2447</v>
      </c>
      <c r="H514" s="157">
        <v>4.1399999999999997</v>
      </c>
      <c r="I514" s="158"/>
      <c r="L514" s="154"/>
      <c r="M514" s="159"/>
      <c r="T514" s="160"/>
      <c r="AT514" s="155" t="s">
        <v>278</v>
      </c>
      <c r="AU514" s="155" t="s">
        <v>87</v>
      </c>
      <c r="AV514" s="12" t="s">
        <v>87</v>
      </c>
      <c r="AW514" s="12" t="s">
        <v>38</v>
      </c>
      <c r="AX514" s="12" t="s">
        <v>77</v>
      </c>
      <c r="AY514" s="155" t="s">
        <v>137</v>
      </c>
    </row>
    <row r="515" spans="2:65" s="13" customFormat="1" ht="11.25">
      <c r="B515" s="161"/>
      <c r="D515" s="140" t="s">
        <v>278</v>
      </c>
      <c r="E515" s="162" t="s">
        <v>724</v>
      </c>
      <c r="F515" s="163" t="s">
        <v>280</v>
      </c>
      <c r="H515" s="164">
        <v>9</v>
      </c>
      <c r="I515" s="165"/>
      <c r="L515" s="161"/>
      <c r="M515" s="166"/>
      <c r="T515" s="167"/>
      <c r="AT515" s="162" t="s">
        <v>278</v>
      </c>
      <c r="AU515" s="162" t="s">
        <v>87</v>
      </c>
      <c r="AV515" s="13" t="s">
        <v>143</v>
      </c>
      <c r="AW515" s="13" t="s">
        <v>38</v>
      </c>
      <c r="AX515" s="13" t="s">
        <v>85</v>
      </c>
      <c r="AY515" s="162" t="s">
        <v>137</v>
      </c>
    </row>
    <row r="516" spans="2:65" s="1" customFormat="1" ht="16.5" customHeight="1">
      <c r="B516" s="33"/>
      <c r="C516" s="145" t="s">
        <v>260</v>
      </c>
      <c r="D516" s="145" t="s">
        <v>153</v>
      </c>
      <c r="E516" s="146" t="s">
        <v>2448</v>
      </c>
      <c r="F516" s="147" t="s">
        <v>2449</v>
      </c>
      <c r="G516" s="148" t="s">
        <v>196</v>
      </c>
      <c r="H516" s="149">
        <v>16.64</v>
      </c>
      <c r="I516" s="150"/>
      <c r="J516" s="151">
        <f>ROUND(I516*H516,2)</f>
        <v>0</v>
      </c>
      <c r="K516" s="147" t="s">
        <v>809</v>
      </c>
      <c r="L516" s="33"/>
      <c r="M516" s="152" t="s">
        <v>21</v>
      </c>
      <c r="N516" s="153" t="s">
        <v>48</v>
      </c>
      <c r="P516" s="136">
        <f>O516*H516</f>
        <v>0</v>
      </c>
      <c r="Q516" s="136">
        <v>0</v>
      </c>
      <c r="R516" s="136">
        <f>Q516*H516</f>
        <v>0</v>
      </c>
      <c r="S516" s="136">
        <v>0</v>
      </c>
      <c r="T516" s="137">
        <f>S516*H516</f>
        <v>0</v>
      </c>
      <c r="AR516" s="138" t="s">
        <v>143</v>
      </c>
      <c r="AT516" s="138" t="s">
        <v>153</v>
      </c>
      <c r="AU516" s="138" t="s">
        <v>87</v>
      </c>
      <c r="AY516" s="18" t="s">
        <v>137</v>
      </c>
      <c r="BE516" s="139">
        <f>IF(N516="základní",J516,0)</f>
        <v>0</v>
      </c>
      <c r="BF516" s="139">
        <f>IF(N516="snížená",J516,0)</f>
        <v>0</v>
      </c>
      <c r="BG516" s="139">
        <f>IF(N516="zákl. přenesená",J516,0)</f>
        <v>0</v>
      </c>
      <c r="BH516" s="139">
        <f>IF(N516="sníž. přenesená",J516,0)</f>
        <v>0</v>
      </c>
      <c r="BI516" s="139">
        <f>IF(N516="nulová",J516,0)</f>
        <v>0</v>
      </c>
      <c r="BJ516" s="18" t="s">
        <v>85</v>
      </c>
      <c r="BK516" s="139">
        <f>ROUND(I516*H516,2)</f>
        <v>0</v>
      </c>
      <c r="BL516" s="18" t="s">
        <v>143</v>
      </c>
      <c r="BM516" s="138" t="s">
        <v>2450</v>
      </c>
    </row>
    <row r="517" spans="2:65" s="1" customFormat="1" ht="11.25">
      <c r="B517" s="33"/>
      <c r="D517" s="140" t="s">
        <v>144</v>
      </c>
      <c r="F517" s="141" t="s">
        <v>2451</v>
      </c>
      <c r="I517" s="142"/>
      <c r="L517" s="33"/>
      <c r="M517" s="143"/>
      <c r="T517" s="54"/>
      <c r="AT517" s="18" t="s">
        <v>144</v>
      </c>
      <c r="AU517" s="18" t="s">
        <v>87</v>
      </c>
    </row>
    <row r="518" spans="2:65" s="1" customFormat="1" ht="11.25">
      <c r="B518" s="33"/>
      <c r="D518" s="183" t="s">
        <v>812</v>
      </c>
      <c r="F518" s="184" t="s">
        <v>2452</v>
      </c>
      <c r="I518" s="142"/>
      <c r="L518" s="33"/>
      <c r="M518" s="143"/>
      <c r="T518" s="54"/>
      <c r="AT518" s="18" t="s">
        <v>812</v>
      </c>
      <c r="AU518" s="18" t="s">
        <v>87</v>
      </c>
    </row>
    <row r="519" spans="2:65" s="1" customFormat="1" ht="39">
      <c r="B519" s="33"/>
      <c r="D519" s="140" t="s">
        <v>145</v>
      </c>
      <c r="F519" s="144" t="s">
        <v>1185</v>
      </c>
      <c r="I519" s="142"/>
      <c r="L519" s="33"/>
      <c r="M519" s="143"/>
      <c r="T519" s="54"/>
      <c r="AT519" s="18" t="s">
        <v>145</v>
      </c>
      <c r="AU519" s="18" t="s">
        <v>87</v>
      </c>
    </row>
    <row r="520" spans="2:65" s="14" customFormat="1" ht="11.25">
      <c r="B520" s="170"/>
      <c r="D520" s="140" t="s">
        <v>278</v>
      </c>
      <c r="E520" s="171" t="s">
        <v>21</v>
      </c>
      <c r="F520" s="172" t="s">
        <v>2453</v>
      </c>
      <c r="H520" s="171" t="s">
        <v>21</v>
      </c>
      <c r="I520" s="173"/>
      <c r="L520" s="170"/>
      <c r="M520" s="174"/>
      <c r="T520" s="175"/>
      <c r="AT520" s="171" t="s">
        <v>278</v>
      </c>
      <c r="AU520" s="171" t="s">
        <v>87</v>
      </c>
      <c r="AV520" s="14" t="s">
        <v>85</v>
      </c>
      <c r="AW520" s="14" t="s">
        <v>38</v>
      </c>
      <c r="AX520" s="14" t="s">
        <v>77</v>
      </c>
      <c r="AY520" s="171" t="s">
        <v>137</v>
      </c>
    </row>
    <row r="521" spans="2:65" s="12" customFormat="1" ht="11.25">
      <c r="B521" s="154"/>
      <c r="D521" s="140" t="s">
        <v>278</v>
      </c>
      <c r="E521" s="155" t="s">
        <v>727</v>
      </c>
      <c r="F521" s="156" t="s">
        <v>2454</v>
      </c>
      <c r="H521" s="157">
        <v>16.64</v>
      </c>
      <c r="I521" s="158"/>
      <c r="L521" s="154"/>
      <c r="M521" s="159"/>
      <c r="T521" s="160"/>
      <c r="AT521" s="155" t="s">
        <v>278</v>
      </c>
      <c r="AU521" s="155" t="s">
        <v>87</v>
      </c>
      <c r="AV521" s="12" t="s">
        <v>87</v>
      </c>
      <c r="AW521" s="12" t="s">
        <v>38</v>
      </c>
      <c r="AX521" s="12" t="s">
        <v>85</v>
      </c>
      <c r="AY521" s="155" t="s">
        <v>137</v>
      </c>
    </row>
    <row r="522" spans="2:65" s="1" customFormat="1" ht="16.5" customHeight="1">
      <c r="B522" s="33"/>
      <c r="C522" s="145" t="s">
        <v>383</v>
      </c>
      <c r="D522" s="145" t="s">
        <v>153</v>
      </c>
      <c r="E522" s="146" t="s">
        <v>2455</v>
      </c>
      <c r="F522" s="147" t="s">
        <v>2456</v>
      </c>
      <c r="G522" s="148" t="s">
        <v>196</v>
      </c>
      <c r="H522" s="149">
        <v>32.76</v>
      </c>
      <c r="I522" s="150"/>
      <c r="J522" s="151">
        <f>ROUND(I522*H522,2)</f>
        <v>0</v>
      </c>
      <c r="K522" s="147" t="s">
        <v>809</v>
      </c>
      <c r="L522" s="33"/>
      <c r="M522" s="152" t="s">
        <v>21</v>
      </c>
      <c r="N522" s="153" t="s">
        <v>48</v>
      </c>
      <c r="P522" s="136">
        <f>O522*H522</f>
        <v>0</v>
      </c>
      <c r="Q522" s="136">
        <v>0</v>
      </c>
      <c r="R522" s="136">
        <f>Q522*H522</f>
        <v>0</v>
      </c>
      <c r="S522" s="136">
        <v>0</v>
      </c>
      <c r="T522" s="137">
        <f>S522*H522</f>
        <v>0</v>
      </c>
      <c r="AR522" s="138" t="s">
        <v>143</v>
      </c>
      <c r="AT522" s="138" t="s">
        <v>153</v>
      </c>
      <c r="AU522" s="138" t="s">
        <v>87</v>
      </c>
      <c r="AY522" s="18" t="s">
        <v>137</v>
      </c>
      <c r="BE522" s="139">
        <f>IF(N522="základní",J522,0)</f>
        <v>0</v>
      </c>
      <c r="BF522" s="139">
        <f>IF(N522="snížená",J522,0)</f>
        <v>0</v>
      </c>
      <c r="BG522" s="139">
        <f>IF(N522="zákl. přenesená",J522,0)</f>
        <v>0</v>
      </c>
      <c r="BH522" s="139">
        <f>IF(N522="sníž. přenesená",J522,0)</f>
        <v>0</v>
      </c>
      <c r="BI522" s="139">
        <f>IF(N522="nulová",J522,0)</f>
        <v>0</v>
      </c>
      <c r="BJ522" s="18" t="s">
        <v>85</v>
      </c>
      <c r="BK522" s="139">
        <f>ROUND(I522*H522,2)</f>
        <v>0</v>
      </c>
      <c r="BL522" s="18" t="s">
        <v>143</v>
      </c>
      <c r="BM522" s="138" t="s">
        <v>2457</v>
      </c>
    </row>
    <row r="523" spans="2:65" s="1" customFormat="1" ht="11.25">
      <c r="B523" s="33"/>
      <c r="D523" s="140" t="s">
        <v>144</v>
      </c>
      <c r="F523" s="141" t="s">
        <v>2458</v>
      </c>
      <c r="I523" s="142"/>
      <c r="L523" s="33"/>
      <c r="M523" s="143"/>
      <c r="T523" s="54"/>
      <c r="AT523" s="18" t="s">
        <v>144</v>
      </c>
      <c r="AU523" s="18" t="s">
        <v>87</v>
      </c>
    </row>
    <row r="524" spans="2:65" s="1" customFormat="1" ht="11.25">
      <c r="B524" s="33"/>
      <c r="D524" s="183" t="s">
        <v>812</v>
      </c>
      <c r="F524" s="184" t="s">
        <v>2459</v>
      </c>
      <c r="I524" s="142"/>
      <c r="L524" s="33"/>
      <c r="M524" s="143"/>
      <c r="T524" s="54"/>
      <c r="AT524" s="18" t="s">
        <v>812</v>
      </c>
      <c r="AU524" s="18" t="s">
        <v>87</v>
      </c>
    </row>
    <row r="525" spans="2:65" s="1" customFormat="1" ht="39">
      <c r="B525" s="33"/>
      <c r="D525" s="140" t="s">
        <v>145</v>
      </c>
      <c r="F525" s="144" t="s">
        <v>1185</v>
      </c>
      <c r="I525" s="142"/>
      <c r="L525" s="33"/>
      <c r="M525" s="143"/>
      <c r="T525" s="54"/>
      <c r="AT525" s="18" t="s">
        <v>145</v>
      </c>
      <c r="AU525" s="18" t="s">
        <v>87</v>
      </c>
    </row>
    <row r="526" spans="2:65" s="14" customFormat="1" ht="11.25">
      <c r="B526" s="170"/>
      <c r="D526" s="140" t="s">
        <v>278</v>
      </c>
      <c r="E526" s="171" t="s">
        <v>21</v>
      </c>
      <c r="F526" s="172" t="s">
        <v>1195</v>
      </c>
      <c r="H526" s="171" t="s">
        <v>21</v>
      </c>
      <c r="I526" s="173"/>
      <c r="L526" s="170"/>
      <c r="M526" s="174"/>
      <c r="T526" s="175"/>
      <c r="AT526" s="171" t="s">
        <v>278</v>
      </c>
      <c r="AU526" s="171" t="s">
        <v>87</v>
      </c>
      <c r="AV526" s="14" t="s">
        <v>85</v>
      </c>
      <c r="AW526" s="14" t="s">
        <v>38</v>
      </c>
      <c r="AX526" s="14" t="s">
        <v>77</v>
      </c>
      <c r="AY526" s="171" t="s">
        <v>137</v>
      </c>
    </row>
    <row r="527" spans="2:65" s="12" customFormat="1" ht="11.25">
      <c r="B527" s="154"/>
      <c r="D527" s="140" t="s">
        <v>278</v>
      </c>
      <c r="E527" s="155" t="s">
        <v>21</v>
      </c>
      <c r="F527" s="156" t="s">
        <v>594</v>
      </c>
      <c r="H527" s="157">
        <v>32.76</v>
      </c>
      <c r="I527" s="158"/>
      <c r="L527" s="154"/>
      <c r="M527" s="159"/>
      <c r="T527" s="160"/>
      <c r="AT527" s="155" t="s">
        <v>278</v>
      </c>
      <c r="AU527" s="155" t="s">
        <v>87</v>
      </c>
      <c r="AV527" s="12" t="s">
        <v>87</v>
      </c>
      <c r="AW527" s="12" t="s">
        <v>38</v>
      </c>
      <c r="AX527" s="12" t="s">
        <v>85</v>
      </c>
      <c r="AY527" s="155" t="s">
        <v>137</v>
      </c>
    </row>
    <row r="528" spans="2:65" s="1" customFormat="1" ht="16.5" customHeight="1">
      <c r="B528" s="33"/>
      <c r="C528" s="145" t="s">
        <v>264</v>
      </c>
      <c r="D528" s="145" t="s">
        <v>153</v>
      </c>
      <c r="E528" s="146" t="s">
        <v>1222</v>
      </c>
      <c r="F528" s="147" t="s">
        <v>1223</v>
      </c>
      <c r="G528" s="148" t="s">
        <v>196</v>
      </c>
      <c r="H528" s="149">
        <v>32.76</v>
      </c>
      <c r="I528" s="150"/>
      <c r="J528" s="151">
        <f>ROUND(I528*H528,2)</f>
        <v>0</v>
      </c>
      <c r="K528" s="147" t="s">
        <v>809</v>
      </c>
      <c r="L528" s="33"/>
      <c r="M528" s="152" t="s">
        <v>21</v>
      </c>
      <c r="N528" s="153" t="s">
        <v>48</v>
      </c>
      <c r="P528" s="136">
        <f>O528*H528</f>
        <v>0</v>
      </c>
      <c r="Q528" s="136">
        <v>0.93779000000000001</v>
      </c>
      <c r="R528" s="136">
        <f>Q528*H528</f>
        <v>30.722000399999999</v>
      </c>
      <c r="S528" s="136">
        <v>0</v>
      </c>
      <c r="T528" s="137">
        <f>S528*H528</f>
        <v>0</v>
      </c>
      <c r="AR528" s="138" t="s">
        <v>143</v>
      </c>
      <c r="AT528" s="138" t="s">
        <v>153</v>
      </c>
      <c r="AU528" s="138" t="s">
        <v>87</v>
      </c>
      <c r="AY528" s="18" t="s">
        <v>137</v>
      </c>
      <c r="BE528" s="139">
        <f>IF(N528="základní",J528,0)</f>
        <v>0</v>
      </c>
      <c r="BF528" s="139">
        <f>IF(N528="snížená",J528,0)</f>
        <v>0</v>
      </c>
      <c r="BG528" s="139">
        <f>IF(N528="zákl. přenesená",J528,0)</f>
        <v>0</v>
      </c>
      <c r="BH528" s="139">
        <f>IF(N528="sníž. přenesená",J528,0)</f>
        <v>0</v>
      </c>
      <c r="BI528" s="139">
        <f>IF(N528="nulová",J528,0)</f>
        <v>0</v>
      </c>
      <c r="BJ528" s="18" t="s">
        <v>85</v>
      </c>
      <c r="BK528" s="139">
        <f>ROUND(I528*H528,2)</f>
        <v>0</v>
      </c>
      <c r="BL528" s="18" t="s">
        <v>143</v>
      </c>
      <c r="BM528" s="138" t="s">
        <v>2460</v>
      </c>
    </row>
    <row r="529" spans="2:65" s="1" customFormat="1" ht="11.25">
      <c r="B529" s="33"/>
      <c r="D529" s="140" t="s">
        <v>144</v>
      </c>
      <c r="F529" s="141" t="s">
        <v>1225</v>
      </c>
      <c r="I529" s="142"/>
      <c r="L529" s="33"/>
      <c r="M529" s="143"/>
      <c r="T529" s="54"/>
      <c r="AT529" s="18" t="s">
        <v>144</v>
      </c>
      <c r="AU529" s="18" t="s">
        <v>87</v>
      </c>
    </row>
    <row r="530" spans="2:65" s="1" customFormat="1" ht="11.25">
      <c r="B530" s="33"/>
      <c r="D530" s="183" t="s">
        <v>812</v>
      </c>
      <c r="F530" s="184" t="s">
        <v>1226</v>
      </c>
      <c r="I530" s="142"/>
      <c r="L530" s="33"/>
      <c r="M530" s="143"/>
      <c r="T530" s="54"/>
      <c r="AT530" s="18" t="s">
        <v>812</v>
      </c>
      <c r="AU530" s="18" t="s">
        <v>87</v>
      </c>
    </row>
    <row r="531" spans="2:65" s="14" customFormat="1" ht="11.25">
      <c r="B531" s="170"/>
      <c r="D531" s="140" t="s">
        <v>278</v>
      </c>
      <c r="E531" s="171" t="s">
        <v>21</v>
      </c>
      <c r="F531" s="172" t="s">
        <v>2091</v>
      </c>
      <c r="H531" s="171" t="s">
        <v>21</v>
      </c>
      <c r="I531" s="173"/>
      <c r="L531" s="170"/>
      <c r="M531" s="174"/>
      <c r="T531" s="175"/>
      <c r="AT531" s="171" t="s">
        <v>278</v>
      </c>
      <c r="AU531" s="171" t="s">
        <v>87</v>
      </c>
      <c r="AV531" s="14" t="s">
        <v>85</v>
      </c>
      <c r="AW531" s="14" t="s">
        <v>38</v>
      </c>
      <c r="AX531" s="14" t="s">
        <v>77</v>
      </c>
      <c r="AY531" s="171" t="s">
        <v>137</v>
      </c>
    </row>
    <row r="532" spans="2:65" s="14" customFormat="1" ht="11.25">
      <c r="B532" s="170"/>
      <c r="D532" s="140" t="s">
        <v>278</v>
      </c>
      <c r="E532" s="171" t="s">
        <v>21</v>
      </c>
      <c r="F532" s="172" t="s">
        <v>2461</v>
      </c>
      <c r="H532" s="171" t="s">
        <v>21</v>
      </c>
      <c r="I532" s="173"/>
      <c r="L532" s="170"/>
      <c r="M532" s="174"/>
      <c r="T532" s="175"/>
      <c r="AT532" s="171" t="s">
        <v>278</v>
      </c>
      <c r="AU532" s="171" t="s">
        <v>87</v>
      </c>
      <c r="AV532" s="14" t="s">
        <v>85</v>
      </c>
      <c r="AW532" s="14" t="s">
        <v>38</v>
      </c>
      <c r="AX532" s="14" t="s">
        <v>77</v>
      </c>
      <c r="AY532" s="171" t="s">
        <v>137</v>
      </c>
    </row>
    <row r="533" spans="2:65" s="12" customFormat="1" ht="11.25">
      <c r="B533" s="154"/>
      <c r="D533" s="140" t="s">
        <v>278</v>
      </c>
      <c r="E533" s="155" t="s">
        <v>21</v>
      </c>
      <c r="F533" s="156" t="s">
        <v>2462</v>
      </c>
      <c r="H533" s="157">
        <v>32.76</v>
      </c>
      <c r="I533" s="158"/>
      <c r="L533" s="154"/>
      <c r="M533" s="159"/>
      <c r="T533" s="160"/>
      <c r="AT533" s="155" t="s">
        <v>278</v>
      </c>
      <c r="AU533" s="155" t="s">
        <v>87</v>
      </c>
      <c r="AV533" s="12" t="s">
        <v>87</v>
      </c>
      <c r="AW533" s="12" t="s">
        <v>38</v>
      </c>
      <c r="AX533" s="12" t="s">
        <v>77</v>
      </c>
      <c r="AY533" s="155" t="s">
        <v>137</v>
      </c>
    </row>
    <row r="534" spans="2:65" s="13" customFormat="1" ht="11.25">
      <c r="B534" s="161"/>
      <c r="D534" s="140" t="s">
        <v>278</v>
      </c>
      <c r="E534" s="162" t="s">
        <v>594</v>
      </c>
      <c r="F534" s="163" t="s">
        <v>280</v>
      </c>
      <c r="H534" s="164">
        <v>32.76</v>
      </c>
      <c r="I534" s="165"/>
      <c r="L534" s="161"/>
      <c r="M534" s="166"/>
      <c r="T534" s="167"/>
      <c r="AT534" s="162" t="s">
        <v>278</v>
      </c>
      <c r="AU534" s="162" t="s">
        <v>87</v>
      </c>
      <c r="AV534" s="13" t="s">
        <v>143</v>
      </c>
      <c r="AW534" s="13" t="s">
        <v>38</v>
      </c>
      <c r="AX534" s="13" t="s">
        <v>85</v>
      </c>
      <c r="AY534" s="162" t="s">
        <v>137</v>
      </c>
    </row>
    <row r="535" spans="2:65" s="11" customFormat="1" ht="22.9" customHeight="1">
      <c r="B535" s="116"/>
      <c r="D535" s="117" t="s">
        <v>76</v>
      </c>
      <c r="E535" s="168" t="s">
        <v>142</v>
      </c>
      <c r="F535" s="168" t="s">
        <v>1305</v>
      </c>
      <c r="I535" s="119"/>
      <c r="J535" s="169">
        <f>BK535</f>
        <v>0</v>
      </c>
      <c r="L535" s="116"/>
      <c r="M535" s="121"/>
      <c r="P535" s="122">
        <f>SUM(P536:P546)</f>
        <v>0</v>
      </c>
      <c r="R535" s="122">
        <f>SUM(R536:R546)</f>
        <v>0.32</v>
      </c>
      <c r="T535" s="123">
        <f>SUM(T536:T546)</f>
        <v>0</v>
      </c>
      <c r="AR535" s="117" t="s">
        <v>85</v>
      </c>
      <c r="AT535" s="124" t="s">
        <v>76</v>
      </c>
      <c r="AU535" s="124" t="s">
        <v>85</v>
      </c>
      <c r="AY535" s="117" t="s">
        <v>137</v>
      </c>
      <c r="BK535" s="125">
        <f>SUM(BK536:BK546)</f>
        <v>0</v>
      </c>
    </row>
    <row r="536" spans="2:65" s="1" customFormat="1" ht="16.5" customHeight="1">
      <c r="B536" s="33"/>
      <c r="C536" s="145" t="s">
        <v>388</v>
      </c>
      <c r="D536" s="145" t="s">
        <v>153</v>
      </c>
      <c r="E536" s="146" t="s">
        <v>2463</v>
      </c>
      <c r="F536" s="147" t="s">
        <v>2464</v>
      </c>
      <c r="G536" s="148" t="s">
        <v>569</v>
      </c>
      <c r="H536" s="149">
        <v>27.04</v>
      </c>
      <c r="I536" s="150"/>
      <c r="J536" s="151">
        <f>ROUND(I536*H536,2)</f>
        <v>0</v>
      </c>
      <c r="K536" s="147" t="s">
        <v>21</v>
      </c>
      <c r="L536" s="33"/>
      <c r="M536" s="152" t="s">
        <v>21</v>
      </c>
      <c r="N536" s="153" t="s">
        <v>48</v>
      </c>
      <c r="P536" s="136">
        <f>O536*H536</f>
        <v>0</v>
      </c>
      <c r="Q536" s="136">
        <v>0</v>
      </c>
      <c r="R536" s="136">
        <f>Q536*H536</f>
        <v>0</v>
      </c>
      <c r="S536" s="136">
        <v>0</v>
      </c>
      <c r="T536" s="137">
        <f>S536*H536</f>
        <v>0</v>
      </c>
      <c r="AR536" s="138" t="s">
        <v>143</v>
      </c>
      <c r="AT536" s="138" t="s">
        <v>153</v>
      </c>
      <c r="AU536" s="138" t="s">
        <v>87</v>
      </c>
      <c r="AY536" s="18" t="s">
        <v>137</v>
      </c>
      <c r="BE536" s="139">
        <f>IF(N536="základní",J536,0)</f>
        <v>0</v>
      </c>
      <c r="BF536" s="139">
        <f>IF(N536="snížená",J536,0)</f>
        <v>0</v>
      </c>
      <c r="BG536" s="139">
        <f>IF(N536="zákl. přenesená",J536,0)</f>
        <v>0</v>
      </c>
      <c r="BH536" s="139">
        <f>IF(N536="sníž. přenesená",J536,0)</f>
        <v>0</v>
      </c>
      <c r="BI536" s="139">
        <f>IF(N536="nulová",J536,0)</f>
        <v>0</v>
      </c>
      <c r="BJ536" s="18" t="s">
        <v>85</v>
      </c>
      <c r="BK536" s="139">
        <f>ROUND(I536*H536,2)</f>
        <v>0</v>
      </c>
      <c r="BL536" s="18" t="s">
        <v>143</v>
      </c>
      <c r="BM536" s="138" t="s">
        <v>2465</v>
      </c>
    </row>
    <row r="537" spans="2:65" s="1" customFormat="1" ht="11.25">
      <c r="B537" s="33"/>
      <c r="D537" s="140" t="s">
        <v>144</v>
      </c>
      <c r="F537" s="141" t="s">
        <v>2466</v>
      </c>
      <c r="I537" s="142"/>
      <c r="L537" s="33"/>
      <c r="M537" s="143"/>
      <c r="T537" s="54"/>
      <c r="AT537" s="18" t="s">
        <v>144</v>
      </c>
      <c r="AU537" s="18" t="s">
        <v>87</v>
      </c>
    </row>
    <row r="538" spans="2:65" s="1" customFormat="1" ht="39">
      <c r="B538" s="33"/>
      <c r="D538" s="140" t="s">
        <v>145</v>
      </c>
      <c r="F538" s="144" t="s">
        <v>1185</v>
      </c>
      <c r="I538" s="142"/>
      <c r="L538" s="33"/>
      <c r="M538" s="143"/>
      <c r="T538" s="54"/>
      <c r="AT538" s="18" t="s">
        <v>145</v>
      </c>
      <c r="AU538" s="18" t="s">
        <v>87</v>
      </c>
    </row>
    <row r="539" spans="2:65" s="14" customFormat="1" ht="11.25">
      <c r="B539" s="170"/>
      <c r="D539" s="140" t="s">
        <v>278</v>
      </c>
      <c r="E539" s="171" t="s">
        <v>21</v>
      </c>
      <c r="F539" s="172" t="s">
        <v>2467</v>
      </c>
      <c r="H539" s="171" t="s">
        <v>21</v>
      </c>
      <c r="I539" s="173"/>
      <c r="L539" s="170"/>
      <c r="M539" s="174"/>
      <c r="T539" s="175"/>
      <c r="AT539" s="171" t="s">
        <v>278</v>
      </c>
      <c r="AU539" s="171" t="s">
        <v>87</v>
      </c>
      <c r="AV539" s="14" t="s">
        <v>85</v>
      </c>
      <c r="AW539" s="14" t="s">
        <v>38</v>
      </c>
      <c r="AX539" s="14" t="s">
        <v>77</v>
      </c>
      <c r="AY539" s="171" t="s">
        <v>137</v>
      </c>
    </row>
    <row r="540" spans="2:65" s="12" customFormat="1" ht="11.25">
      <c r="B540" s="154"/>
      <c r="D540" s="140" t="s">
        <v>278</v>
      </c>
      <c r="E540" s="155" t="s">
        <v>21</v>
      </c>
      <c r="F540" s="156" t="s">
        <v>2468</v>
      </c>
      <c r="H540" s="157">
        <v>27.04</v>
      </c>
      <c r="I540" s="158"/>
      <c r="L540" s="154"/>
      <c r="M540" s="159"/>
      <c r="T540" s="160"/>
      <c r="AT540" s="155" t="s">
        <v>278</v>
      </c>
      <c r="AU540" s="155" t="s">
        <v>87</v>
      </c>
      <c r="AV540" s="12" t="s">
        <v>87</v>
      </c>
      <c r="AW540" s="12" t="s">
        <v>38</v>
      </c>
      <c r="AX540" s="12" t="s">
        <v>77</v>
      </c>
      <c r="AY540" s="155" t="s">
        <v>137</v>
      </c>
    </row>
    <row r="541" spans="2:65" s="13" customFormat="1" ht="11.25">
      <c r="B541" s="161"/>
      <c r="D541" s="140" t="s">
        <v>278</v>
      </c>
      <c r="E541" s="162" t="s">
        <v>2047</v>
      </c>
      <c r="F541" s="163" t="s">
        <v>280</v>
      </c>
      <c r="H541" s="164">
        <v>27.04</v>
      </c>
      <c r="I541" s="165"/>
      <c r="L541" s="161"/>
      <c r="M541" s="166"/>
      <c r="T541" s="167"/>
      <c r="AT541" s="162" t="s">
        <v>278</v>
      </c>
      <c r="AU541" s="162" t="s">
        <v>87</v>
      </c>
      <c r="AV541" s="13" t="s">
        <v>143</v>
      </c>
      <c r="AW541" s="13" t="s">
        <v>38</v>
      </c>
      <c r="AX541" s="13" t="s">
        <v>85</v>
      </c>
      <c r="AY541" s="162" t="s">
        <v>137</v>
      </c>
    </row>
    <row r="542" spans="2:65" s="1" customFormat="1" ht="16.5" customHeight="1">
      <c r="B542" s="33"/>
      <c r="C542" s="145" t="s">
        <v>268</v>
      </c>
      <c r="D542" s="145" t="s">
        <v>153</v>
      </c>
      <c r="E542" s="146" t="s">
        <v>2469</v>
      </c>
      <c r="F542" s="147" t="s">
        <v>2470</v>
      </c>
      <c r="G542" s="148" t="s">
        <v>212</v>
      </c>
      <c r="H542" s="149">
        <v>10</v>
      </c>
      <c r="I542" s="150"/>
      <c r="J542" s="151">
        <f>ROUND(I542*H542,2)</f>
        <v>0</v>
      </c>
      <c r="K542" s="147" t="s">
        <v>21</v>
      </c>
      <c r="L542" s="33"/>
      <c r="M542" s="152" t="s">
        <v>21</v>
      </c>
      <c r="N542" s="153" t="s">
        <v>48</v>
      </c>
      <c r="P542" s="136">
        <f>O542*H542</f>
        <v>0</v>
      </c>
      <c r="Q542" s="136">
        <v>3.2000000000000001E-2</v>
      </c>
      <c r="R542" s="136">
        <f>Q542*H542</f>
        <v>0.32</v>
      </c>
      <c r="S542" s="136">
        <v>0</v>
      </c>
      <c r="T542" s="137">
        <f>S542*H542</f>
        <v>0</v>
      </c>
      <c r="AR542" s="138" t="s">
        <v>143</v>
      </c>
      <c r="AT542" s="138" t="s">
        <v>153</v>
      </c>
      <c r="AU542" s="138" t="s">
        <v>87</v>
      </c>
      <c r="AY542" s="18" t="s">
        <v>137</v>
      </c>
      <c r="BE542" s="139">
        <f>IF(N542="základní",J542,0)</f>
        <v>0</v>
      </c>
      <c r="BF542" s="139">
        <f>IF(N542="snížená",J542,0)</f>
        <v>0</v>
      </c>
      <c r="BG542" s="139">
        <f>IF(N542="zákl. přenesená",J542,0)</f>
        <v>0</v>
      </c>
      <c r="BH542" s="139">
        <f>IF(N542="sníž. přenesená",J542,0)</f>
        <v>0</v>
      </c>
      <c r="BI542" s="139">
        <f>IF(N542="nulová",J542,0)</f>
        <v>0</v>
      </c>
      <c r="BJ542" s="18" t="s">
        <v>85</v>
      </c>
      <c r="BK542" s="139">
        <f>ROUND(I542*H542,2)</f>
        <v>0</v>
      </c>
      <c r="BL542" s="18" t="s">
        <v>143</v>
      </c>
      <c r="BM542" s="138" t="s">
        <v>2471</v>
      </c>
    </row>
    <row r="543" spans="2:65" s="1" customFormat="1" ht="11.25">
      <c r="B543" s="33"/>
      <c r="D543" s="140" t="s">
        <v>144</v>
      </c>
      <c r="F543" s="141" t="s">
        <v>2472</v>
      </c>
      <c r="I543" s="142"/>
      <c r="L543" s="33"/>
      <c r="M543" s="143"/>
      <c r="T543" s="54"/>
      <c r="AT543" s="18" t="s">
        <v>144</v>
      </c>
      <c r="AU543" s="18" t="s">
        <v>87</v>
      </c>
    </row>
    <row r="544" spans="2:65" s="1" customFormat="1" ht="19.5">
      <c r="B544" s="33"/>
      <c r="D544" s="140" t="s">
        <v>145</v>
      </c>
      <c r="F544" s="144" t="s">
        <v>2473</v>
      </c>
      <c r="I544" s="142"/>
      <c r="L544" s="33"/>
      <c r="M544" s="143"/>
      <c r="T544" s="54"/>
      <c r="AT544" s="18" t="s">
        <v>145</v>
      </c>
      <c r="AU544" s="18" t="s">
        <v>87</v>
      </c>
    </row>
    <row r="545" spans="2:65" s="14" customFormat="1" ht="11.25">
      <c r="B545" s="170"/>
      <c r="D545" s="140" t="s">
        <v>278</v>
      </c>
      <c r="E545" s="171" t="s">
        <v>21</v>
      </c>
      <c r="F545" s="172" t="s">
        <v>2188</v>
      </c>
      <c r="H545" s="171" t="s">
        <v>21</v>
      </c>
      <c r="I545" s="173"/>
      <c r="L545" s="170"/>
      <c r="M545" s="174"/>
      <c r="T545" s="175"/>
      <c r="AT545" s="171" t="s">
        <v>278</v>
      </c>
      <c r="AU545" s="171" t="s">
        <v>87</v>
      </c>
      <c r="AV545" s="14" t="s">
        <v>85</v>
      </c>
      <c r="AW545" s="14" t="s">
        <v>38</v>
      </c>
      <c r="AX545" s="14" t="s">
        <v>77</v>
      </c>
      <c r="AY545" s="171" t="s">
        <v>137</v>
      </c>
    </row>
    <row r="546" spans="2:65" s="12" customFormat="1" ht="11.25">
      <c r="B546" s="154"/>
      <c r="D546" s="140" t="s">
        <v>278</v>
      </c>
      <c r="E546" s="155" t="s">
        <v>21</v>
      </c>
      <c r="F546" s="156" t="s">
        <v>2474</v>
      </c>
      <c r="H546" s="157">
        <v>10</v>
      </c>
      <c r="I546" s="158"/>
      <c r="L546" s="154"/>
      <c r="M546" s="159"/>
      <c r="T546" s="160"/>
      <c r="AT546" s="155" t="s">
        <v>278</v>
      </c>
      <c r="AU546" s="155" t="s">
        <v>87</v>
      </c>
      <c r="AV546" s="12" t="s">
        <v>87</v>
      </c>
      <c r="AW546" s="12" t="s">
        <v>38</v>
      </c>
      <c r="AX546" s="12" t="s">
        <v>85</v>
      </c>
      <c r="AY546" s="155" t="s">
        <v>137</v>
      </c>
    </row>
    <row r="547" spans="2:65" s="11" customFormat="1" ht="22.9" customHeight="1">
      <c r="B547" s="116"/>
      <c r="D547" s="117" t="s">
        <v>76</v>
      </c>
      <c r="E547" s="168" t="s">
        <v>172</v>
      </c>
      <c r="F547" s="168" t="s">
        <v>1362</v>
      </c>
      <c r="I547" s="119"/>
      <c r="J547" s="169">
        <f>BK547</f>
        <v>0</v>
      </c>
      <c r="L547" s="116"/>
      <c r="M547" s="121"/>
      <c r="P547" s="122">
        <f>SUM(P548:P736)</f>
        <v>0</v>
      </c>
      <c r="R547" s="122">
        <f>SUM(R548:R736)</f>
        <v>0.84654224</v>
      </c>
      <c r="T547" s="123">
        <f>SUM(T548:T736)</f>
        <v>90.72623999999999</v>
      </c>
      <c r="AR547" s="117" t="s">
        <v>85</v>
      </c>
      <c r="AT547" s="124" t="s">
        <v>76</v>
      </c>
      <c r="AU547" s="124" t="s">
        <v>85</v>
      </c>
      <c r="AY547" s="117" t="s">
        <v>137</v>
      </c>
      <c r="BK547" s="125">
        <f>SUM(BK548:BK736)</f>
        <v>0</v>
      </c>
    </row>
    <row r="548" spans="2:65" s="1" customFormat="1" ht="21.75" customHeight="1">
      <c r="B548" s="33"/>
      <c r="C548" s="145" t="s">
        <v>395</v>
      </c>
      <c r="D548" s="145" t="s">
        <v>153</v>
      </c>
      <c r="E548" s="146" t="s">
        <v>1443</v>
      </c>
      <c r="F548" s="147" t="s">
        <v>1444</v>
      </c>
      <c r="G548" s="148" t="s">
        <v>196</v>
      </c>
      <c r="H548" s="149">
        <v>138.71</v>
      </c>
      <c r="I548" s="150"/>
      <c r="J548" s="151">
        <f>ROUND(I548*H548,2)</f>
        <v>0</v>
      </c>
      <c r="K548" s="147" t="s">
        <v>809</v>
      </c>
      <c r="L548" s="33"/>
      <c r="M548" s="152" t="s">
        <v>21</v>
      </c>
      <c r="N548" s="153" t="s">
        <v>48</v>
      </c>
      <c r="P548" s="136">
        <f>O548*H548</f>
        <v>0</v>
      </c>
      <c r="Q548" s="136">
        <v>0</v>
      </c>
      <c r="R548" s="136">
        <f>Q548*H548</f>
        <v>0</v>
      </c>
      <c r="S548" s="136">
        <v>0</v>
      </c>
      <c r="T548" s="137">
        <f>S548*H548</f>
        <v>0</v>
      </c>
      <c r="AR548" s="138" t="s">
        <v>143</v>
      </c>
      <c r="AT548" s="138" t="s">
        <v>153</v>
      </c>
      <c r="AU548" s="138" t="s">
        <v>87</v>
      </c>
      <c r="AY548" s="18" t="s">
        <v>137</v>
      </c>
      <c r="BE548" s="139">
        <f>IF(N548="základní",J548,0)</f>
        <v>0</v>
      </c>
      <c r="BF548" s="139">
        <f>IF(N548="snížená",J548,0)</f>
        <v>0</v>
      </c>
      <c r="BG548" s="139">
        <f>IF(N548="zákl. přenesená",J548,0)</f>
        <v>0</v>
      </c>
      <c r="BH548" s="139">
        <f>IF(N548="sníž. přenesená",J548,0)</f>
        <v>0</v>
      </c>
      <c r="BI548" s="139">
        <f>IF(N548="nulová",J548,0)</f>
        <v>0</v>
      </c>
      <c r="BJ548" s="18" t="s">
        <v>85</v>
      </c>
      <c r="BK548" s="139">
        <f>ROUND(I548*H548,2)</f>
        <v>0</v>
      </c>
      <c r="BL548" s="18" t="s">
        <v>143</v>
      </c>
      <c r="BM548" s="138" t="s">
        <v>2475</v>
      </c>
    </row>
    <row r="549" spans="2:65" s="1" customFormat="1" ht="19.5">
      <c r="B549" s="33"/>
      <c r="D549" s="140" t="s">
        <v>144</v>
      </c>
      <c r="F549" s="141" t="s">
        <v>1446</v>
      </c>
      <c r="I549" s="142"/>
      <c r="L549" s="33"/>
      <c r="M549" s="143"/>
      <c r="T549" s="54"/>
      <c r="AT549" s="18" t="s">
        <v>144</v>
      </c>
      <c r="AU549" s="18" t="s">
        <v>87</v>
      </c>
    </row>
    <row r="550" spans="2:65" s="1" customFormat="1" ht="11.25">
      <c r="B550" s="33"/>
      <c r="D550" s="183" t="s">
        <v>812</v>
      </c>
      <c r="F550" s="184" t="s">
        <v>1447</v>
      </c>
      <c r="I550" s="142"/>
      <c r="L550" s="33"/>
      <c r="M550" s="143"/>
      <c r="T550" s="54"/>
      <c r="AT550" s="18" t="s">
        <v>812</v>
      </c>
      <c r="AU550" s="18" t="s">
        <v>87</v>
      </c>
    </row>
    <row r="551" spans="2:65" s="14" customFormat="1" ht="11.25">
      <c r="B551" s="170"/>
      <c r="D551" s="140" t="s">
        <v>278</v>
      </c>
      <c r="E551" s="171" t="s">
        <v>21</v>
      </c>
      <c r="F551" s="172" t="s">
        <v>2476</v>
      </c>
      <c r="H551" s="171" t="s">
        <v>21</v>
      </c>
      <c r="I551" s="173"/>
      <c r="L551" s="170"/>
      <c r="M551" s="174"/>
      <c r="T551" s="175"/>
      <c r="AT551" s="171" t="s">
        <v>278</v>
      </c>
      <c r="AU551" s="171" t="s">
        <v>87</v>
      </c>
      <c r="AV551" s="14" t="s">
        <v>85</v>
      </c>
      <c r="AW551" s="14" t="s">
        <v>38</v>
      </c>
      <c r="AX551" s="14" t="s">
        <v>77</v>
      </c>
      <c r="AY551" s="171" t="s">
        <v>137</v>
      </c>
    </row>
    <row r="552" spans="2:65" s="12" customFormat="1" ht="11.25">
      <c r="B552" s="154"/>
      <c r="D552" s="140" t="s">
        <v>278</v>
      </c>
      <c r="E552" s="155" t="s">
        <v>21</v>
      </c>
      <c r="F552" s="156" t="s">
        <v>2477</v>
      </c>
      <c r="H552" s="157">
        <v>15.51</v>
      </c>
      <c r="I552" s="158"/>
      <c r="L552" s="154"/>
      <c r="M552" s="159"/>
      <c r="T552" s="160"/>
      <c r="AT552" s="155" t="s">
        <v>278</v>
      </c>
      <c r="AU552" s="155" t="s">
        <v>87</v>
      </c>
      <c r="AV552" s="12" t="s">
        <v>87</v>
      </c>
      <c r="AW552" s="12" t="s">
        <v>38</v>
      </c>
      <c r="AX552" s="12" t="s">
        <v>77</v>
      </c>
      <c r="AY552" s="155" t="s">
        <v>137</v>
      </c>
    </row>
    <row r="553" spans="2:65" s="12" customFormat="1" ht="11.25">
      <c r="B553" s="154"/>
      <c r="D553" s="140" t="s">
        <v>278</v>
      </c>
      <c r="E553" s="155" t="s">
        <v>21</v>
      </c>
      <c r="F553" s="156" t="s">
        <v>2478</v>
      </c>
      <c r="H553" s="157">
        <v>123.2</v>
      </c>
      <c r="I553" s="158"/>
      <c r="L553" s="154"/>
      <c r="M553" s="159"/>
      <c r="T553" s="160"/>
      <c r="AT553" s="155" t="s">
        <v>278</v>
      </c>
      <c r="AU553" s="155" t="s">
        <v>87</v>
      </c>
      <c r="AV553" s="12" t="s">
        <v>87</v>
      </c>
      <c r="AW553" s="12" t="s">
        <v>38</v>
      </c>
      <c r="AX553" s="12" t="s">
        <v>77</v>
      </c>
      <c r="AY553" s="155" t="s">
        <v>137</v>
      </c>
    </row>
    <row r="554" spans="2:65" s="13" customFormat="1" ht="11.25">
      <c r="B554" s="161"/>
      <c r="D554" s="140" t="s">
        <v>278</v>
      </c>
      <c r="E554" s="162" t="s">
        <v>646</v>
      </c>
      <c r="F554" s="163" t="s">
        <v>280</v>
      </c>
      <c r="H554" s="164">
        <v>138.71</v>
      </c>
      <c r="I554" s="165"/>
      <c r="L554" s="161"/>
      <c r="M554" s="166"/>
      <c r="T554" s="167"/>
      <c r="AT554" s="162" t="s">
        <v>278</v>
      </c>
      <c r="AU554" s="162" t="s">
        <v>87</v>
      </c>
      <c r="AV554" s="13" t="s">
        <v>143</v>
      </c>
      <c r="AW554" s="13" t="s">
        <v>38</v>
      </c>
      <c r="AX554" s="13" t="s">
        <v>85</v>
      </c>
      <c r="AY554" s="162" t="s">
        <v>137</v>
      </c>
    </row>
    <row r="555" spans="2:65" s="1" customFormat="1" ht="24.2" customHeight="1">
      <c r="B555" s="33"/>
      <c r="C555" s="145" t="s">
        <v>272</v>
      </c>
      <c r="D555" s="145" t="s">
        <v>153</v>
      </c>
      <c r="E555" s="146" t="s">
        <v>1449</v>
      </c>
      <c r="F555" s="147" t="s">
        <v>1450</v>
      </c>
      <c r="G555" s="148" t="s">
        <v>196</v>
      </c>
      <c r="H555" s="149">
        <v>8322.6</v>
      </c>
      <c r="I555" s="150"/>
      <c r="J555" s="151">
        <f>ROUND(I555*H555,2)</f>
        <v>0</v>
      </c>
      <c r="K555" s="147" t="s">
        <v>809</v>
      </c>
      <c r="L555" s="33"/>
      <c r="M555" s="152" t="s">
        <v>21</v>
      </c>
      <c r="N555" s="153" t="s">
        <v>48</v>
      </c>
      <c r="P555" s="136">
        <f>O555*H555</f>
        <v>0</v>
      </c>
      <c r="Q555" s="136">
        <v>0</v>
      </c>
      <c r="R555" s="136">
        <f>Q555*H555</f>
        <v>0</v>
      </c>
      <c r="S555" s="136">
        <v>0</v>
      </c>
      <c r="T555" s="137">
        <f>S555*H555</f>
        <v>0</v>
      </c>
      <c r="AR555" s="138" t="s">
        <v>143</v>
      </c>
      <c r="AT555" s="138" t="s">
        <v>153</v>
      </c>
      <c r="AU555" s="138" t="s">
        <v>87</v>
      </c>
      <c r="AY555" s="18" t="s">
        <v>137</v>
      </c>
      <c r="BE555" s="139">
        <f>IF(N555="základní",J555,0)</f>
        <v>0</v>
      </c>
      <c r="BF555" s="139">
        <f>IF(N555="snížená",J555,0)</f>
        <v>0</v>
      </c>
      <c r="BG555" s="139">
        <f>IF(N555="zákl. přenesená",J555,0)</f>
        <v>0</v>
      </c>
      <c r="BH555" s="139">
        <f>IF(N555="sníž. přenesená",J555,0)</f>
        <v>0</v>
      </c>
      <c r="BI555" s="139">
        <f>IF(N555="nulová",J555,0)</f>
        <v>0</v>
      </c>
      <c r="BJ555" s="18" t="s">
        <v>85</v>
      </c>
      <c r="BK555" s="139">
        <f>ROUND(I555*H555,2)</f>
        <v>0</v>
      </c>
      <c r="BL555" s="18" t="s">
        <v>143</v>
      </c>
      <c r="BM555" s="138" t="s">
        <v>2479</v>
      </c>
    </row>
    <row r="556" spans="2:65" s="1" customFormat="1" ht="19.5">
      <c r="B556" s="33"/>
      <c r="D556" s="140" t="s">
        <v>144</v>
      </c>
      <c r="F556" s="141" t="s">
        <v>1452</v>
      </c>
      <c r="I556" s="142"/>
      <c r="L556" s="33"/>
      <c r="M556" s="143"/>
      <c r="T556" s="54"/>
      <c r="AT556" s="18" t="s">
        <v>144</v>
      </c>
      <c r="AU556" s="18" t="s">
        <v>87</v>
      </c>
    </row>
    <row r="557" spans="2:65" s="1" customFormat="1" ht="11.25">
      <c r="B557" s="33"/>
      <c r="D557" s="183" t="s">
        <v>812</v>
      </c>
      <c r="F557" s="184" t="s">
        <v>1453</v>
      </c>
      <c r="I557" s="142"/>
      <c r="L557" s="33"/>
      <c r="M557" s="143"/>
      <c r="T557" s="54"/>
      <c r="AT557" s="18" t="s">
        <v>812</v>
      </c>
      <c r="AU557" s="18" t="s">
        <v>87</v>
      </c>
    </row>
    <row r="558" spans="2:65" s="12" customFormat="1" ht="11.25">
      <c r="B558" s="154"/>
      <c r="D558" s="140" t="s">
        <v>278</v>
      </c>
      <c r="E558" s="155" t="s">
        <v>21</v>
      </c>
      <c r="F558" s="156" t="s">
        <v>2480</v>
      </c>
      <c r="H558" s="157">
        <v>8322.6</v>
      </c>
      <c r="I558" s="158"/>
      <c r="L558" s="154"/>
      <c r="M558" s="159"/>
      <c r="T558" s="160"/>
      <c r="AT558" s="155" t="s">
        <v>278</v>
      </c>
      <c r="AU558" s="155" t="s">
        <v>87</v>
      </c>
      <c r="AV558" s="12" t="s">
        <v>87</v>
      </c>
      <c r="AW558" s="12" t="s">
        <v>38</v>
      </c>
      <c r="AX558" s="12" t="s">
        <v>85</v>
      </c>
      <c r="AY558" s="155" t="s">
        <v>137</v>
      </c>
    </row>
    <row r="559" spans="2:65" s="1" customFormat="1" ht="24.2" customHeight="1">
      <c r="B559" s="33"/>
      <c r="C559" s="145" t="s">
        <v>403</v>
      </c>
      <c r="D559" s="145" t="s">
        <v>153</v>
      </c>
      <c r="E559" s="146" t="s">
        <v>1455</v>
      </c>
      <c r="F559" s="147" t="s">
        <v>1456</v>
      </c>
      <c r="G559" s="148" t="s">
        <v>196</v>
      </c>
      <c r="H559" s="149">
        <v>138.71</v>
      </c>
      <c r="I559" s="150"/>
      <c r="J559" s="151">
        <f>ROUND(I559*H559,2)</f>
        <v>0</v>
      </c>
      <c r="K559" s="147" t="s">
        <v>809</v>
      </c>
      <c r="L559" s="33"/>
      <c r="M559" s="152" t="s">
        <v>21</v>
      </c>
      <c r="N559" s="153" t="s">
        <v>48</v>
      </c>
      <c r="P559" s="136">
        <f>O559*H559</f>
        <v>0</v>
      </c>
      <c r="Q559" s="136">
        <v>0</v>
      </c>
      <c r="R559" s="136">
        <f>Q559*H559</f>
        <v>0</v>
      </c>
      <c r="S559" s="136">
        <v>0</v>
      </c>
      <c r="T559" s="137">
        <f>S559*H559</f>
        <v>0</v>
      </c>
      <c r="AR559" s="138" t="s">
        <v>143</v>
      </c>
      <c r="AT559" s="138" t="s">
        <v>153</v>
      </c>
      <c r="AU559" s="138" t="s">
        <v>87</v>
      </c>
      <c r="AY559" s="18" t="s">
        <v>137</v>
      </c>
      <c r="BE559" s="139">
        <f>IF(N559="základní",J559,0)</f>
        <v>0</v>
      </c>
      <c r="BF559" s="139">
        <f>IF(N559="snížená",J559,0)</f>
        <v>0</v>
      </c>
      <c r="BG559" s="139">
        <f>IF(N559="zákl. přenesená",J559,0)</f>
        <v>0</v>
      </c>
      <c r="BH559" s="139">
        <f>IF(N559="sníž. přenesená",J559,0)</f>
        <v>0</v>
      </c>
      <c r="BI559" s="139">
        <f>IF(N559="nulová",J559,0)</f>
        <v>0</v>
      </c>
      <c r="BJ559" s="18" t="s">
        <v>85</v>
      </c>
      <c r="BK559" s="139">
        <f>ROUND(I559*H559,2)</f>
        <v>0</v>
      </c>
      <c r="BL559" s="18" t="s">
        <v>143</v>
      </c>
      <c r="BM559" s="138" t="s">
        <v>2481</v>
      </c>
    </row>
    <row r="560" spans="2:65" s="1" customFormat="1" ht="19.5">
      <c r="B560" s="33"/>
      <c r="D560" s="140" t="s">
        <v>144</v>
      </c>
      <c r="F560" s="141" t="s">
        <v>1458</v>
      </c>
      <c r="I560" s="142"/>
      <c r="L560" s="33"/>
      <c r="M560" s="143"/>
      <c r="T560" s="54"/>
      <c r="AT560" s="18" t="s">
        <v>144</v>
      </c>
      <c r="AU560" s="18" t="s">
        <v>87</v>
      </c>
    </row>
    <row r="561" spans="2:65" s="1" customFormat="1" ht="11.25">
      <c r="B561" s="33"/>
      <c r="D561" s="183" t="s">
        <v>812</v>
      </c>
      <c r="F561" s="184" t="s">
        <v>1459</v>
      </c>
      <c r="I561" s="142"/>
      <c r="L561" s="33"/>
      <c r="M561" s="143"/>
      <c r="T561" s="54"/>
      <c r="AT561" s="18" t="s">
        <v>812</v>
      </c>
      <c r="AU561" s="18" t="s">
        <v>87</v>
      </c>
    </row>
    <row r="562" spans="2:65" s="12" customFormat="1" ht="11.25">
      <c r="B562" s="154"/>
      <c r="D562" s="140" t="s">
        <v>278</v>
      </c>
      <c r="E562" s="155" t="s">
        <v>21</v>
      </c>
      <c r="F562" s="156" t="s">
        <v>646</v>
      </c>
      <c r="H562" s="157">
        <v>138.71</v>
      </c>
      <c r="I562" s="158"/>
      <c r="L562" s="154"/>
      <c r="M562" s="159"/>
      <c r="T562" s="160"/>
      <c r="AT562" s="155" t="s">
        <v>278</v>
      </c>
      <c r="AU562" s="155" t="s">
        <v>87</v>
      </c>
      <c r="AV562" s="12" t="s">
        <v>87</v>
      </c>
      <c r="AW562" s="12" t="s">
        <v>38</v>
      </c>
      <c r="AX562" s="12" t="s">
        <v>85</v>
      </c>
      <c r="AY562" s="155" t="s">
        <v>137</v>
      </c>
    </row>
    <row r="563" spans="2:65" s="1" customFormat="1" ht="21.75" customHeight="1">
      <c r="B563" s="33"/>
      <c r="C563" s="145" t="s">
        <v>276</v>
      </c>
      <c r="D563" s="145" t="s">
        <v>153</v>
      </c>
      <c r="E563" s="146" t="s">
        <v>2482</v>
      </c>
      <c r="F563" s="147" t="s">
        <v>2483</v>
      </c>
      <c r="G563" s="148" t="s">
        <v>569</v>
      </c>
      <c r="H563" s="149">
        <v>84.031999999999996</v>
      </c>
      <c r="I563" s="150"/>
      <c r="J563" s="151">
        <f>ROUND(I563*H563,2)</f>
        <v>0</v>
      </c>
      <c r="K563" s="147" t="s">
        <v>809</v>
      </c>
      <c r="L563" s="33"/>
      <c r="M563" s="152" t="s">
        <v>21</v>
      </c>
      <c r="N563" s="153" t="s">
        <v>48</v>
      </c>
      <c r="P563" s="136">
        <f>O563*H563</f>
        <v>0</v>
      </c>
      <c r="Q563" s="136">
        <v>0</v>
      </c>
      <c r="R563" s="136">
        <f>Q563*H563</f>
        <v>0</v>
      </c>
      <c r="S563" s="136">
        <v>0</v>
      </c>
      <c r="T563" s="137">
        <f>S563*H563</f>
        <v>0</v>
      </c>
      <c r="AR563" s="138" t="s">
        <v>143</v>
      </c>
      <c r="AT563" s="138" t="s">
        <v>153</v>
      </c>
      <c r="AU563" s="138" t="s">
        <v>87</v>
      </c>
      <c r="AY563" s="18" t="s">
        <v>137</v>
      </c>
      <c r="BE563" s="139">
        <f>IF(N563="základní",J563,0)</f>
        <v>0</v>
      </c>
      <c r="BF563" s="139">
        <f>IF(N563="snížená",J563,0)</f>
        <v>0</v>
      </c>
      <c r="BG563" s="139">
        <f>IF(N563="zákl. přenesená",J563,0)</f>
        <v>0</v>
      </c>
      <c r="BH563" s="139">
        <f>IF(N563="sníž. přenesená",J563,0)</f>
        <v>0</v>
      </c>
      <c r="BI563" s="139">
        <f>IF(N563="nulová",J563,0)</f>
        <v>0</v>
      </c>
      <c r="BJ563" s="18" t="s">
        <v>85</v>
      </c>
      <c r="BK563" s="139">
        <f>ROUND(I563*H563,2)</f>
        <v>0</v>
      </c>
      <c r="BL563" s="18" t="s">
        <v>143</v>
      </c>
      <c r="BM563" s="138" t="s">
        <v>2484</v>
      </c>
    </row>
    <row r="564" spans="2:65" s="1" customFormat="1" ht="19.5">
      <c r="B564" s="33"/>
      <c r="D564" s="140" t="s">
        <v>144</v>
      </c>
      <c r="F564" s="141" t="s">
        <v>2485</v>
      </c>
      <c r="I564" s="142"/>
      <c r="L564" s="33"/>
      <c r="M564" s="143"/>
      <c r="T564" s="54"/>
      <c r="AT564" s="18" t="s">
        <v>144</v>
      </c>
      <c r="AU564" s="18" t="s">
        <v>87</v>
      </c>
    </row>
    <row r="565" spans="2:65" s="1" customFormat="1" ht="11.25">
      <c r="B565" s="33"/>
      <c r="D565" s="183" t="s">
        <v>812</v>
      </c>
      <c r="F565" s="184" t="s">
        <v>2486</v>
      </c>
      <c r="I565" s="142"/>
      <c r="L565" s="33"/>
      <c r="M565" s="143"/>
      <c r="T565" s="54"/>
      <c r="AT565" s="18" t="s">
        <v>812</v>
      </c>
      <c r="AU565" s="18" t="s">
        <v>87</v>
      </c>
    </row>
    <row r="566" spans="2:65" s="14" customFormat="1" ht="11.25">
      <c r="B566" s="170"/>
      <c r="D566" s="140" t="s">
        <v>278</v>
      </c>
      <c r="E566" s="171" t="s">
        <v>21</v>
      </c>
      <c r="F566" s="172" t="s">
        <v>2091</v>
      </c>
      <c r="H566" s="171" t="s">
        <v>21</v>
      </c>
      <c r="I566" s="173"/>
      <c r="L566" s="170"/>
      <c r="M566" s="174"/>
      <c r="T566" s="175"/>
      <c r="AT566" s="171" t="s">
        <v>278</v>
      </c>
      <c r="AU566" s="171" t="s">
        <v>87</v>
      </c>
      <c r="AV566" s="14" t="s">
        <v>85</v>
      </c>
      <c r="AW566" s="14" t="s">
        <v>38</v>
      </c>
      <c r="AX566" s="14" t="s">
        <v>77</v>
      </c>
      <c r="AY566" s="171" t="s">
        <v>137</v>
      </c>
    </row>
    <row r="567" spans="2:65" s="12" customFormat="1" ht="11.25">
      <c r="B567" s="154"/>
      <c r="D567" s="140" t="s">
        <v>278</v>
      </c>
      <c r="E567" s="155" t="s">
        <v>2004</v>
      </c>
      <c r="F567" s="156" t="s">
        <v>2487</v>
      </c>
      <c r="H567" s="157">
        <v>84.031999999999996</v>
      </c>
      <c r="I567" s="158"/>
      <c r="L567" s="154"/>
      <c r="M567" s="159"/>
      <c r="T567" s="160"/>
      <c r="AT567" s="155" t="s">
        <v>278</v>
      </c>
      <c r="AU567" s="155" t="s">
        <v>87</v>
      </c>
      <c r="AV567" s="12" t="s">
        <v>87</v>
      </c>
      <c r="AW567" s="12" t="s">
        <v>38</v>
      </c>
      <c r="AX567" s="12" t="s">
        <v>85</v>
      </c>
      <c r="AY567" s="155" t="s">
        <v>137</v>
      </c>
    </row>
    <row r="568" spans="2:65" s="1" customFormat="1" ht="16.5" customHeight="1">
      <c r="B568" s="33"/>
      <c r="C568" s="145" t="s">
        <v>412</v>
      </c>
      <c r="D568" s="145" t="s">
        <v>153</v>
      </c>
      <c r="E568" s="146" t="s">
        <v>2488</v>
      </c>
      <c r="F568" s="147" t="s">
        <v>2489</v>
      </c>
      <c r="G568" s="148" t="s">
        <v>569</v>
      </c>
      <c r="H568" s="149">
        <v>84.031999999999996</v>
      </c>
      <c r="I568" s="150"/>
      <c r="J568" s="151">
        <f>ROUND(I568*H568,2)</f>
        <v>0</v>
      </c>
      <c r="K568" s="147" t="s">
        <v>809</v>
      </c>
      <c r="L568" s="33"/>
      <c r="M568" s="152" t="s">
        <v>21</v>
      </c>
      <c r="N568" s="153" t="s">
        <v>48</v>
      </c>
      <c r="P568" s="136">
        <f>O568*H568</f>
        <v>0</v>
      </c>
      <c r="Q568" s="136">
        <v>0</v>
      </c>
      <c r="R568" s="136">
        <f>Q568*H568</f>
        <v>0</v>
      </c>
      <c r="S568" s="136">
        <v>0</v>
      </c>
      <c r="T568" s="137">
        <f>S568*H568</f>
        <v>0</v>
      </c>
      <c r="AR568" s="138" t="s">
        <v>143</v>
      </c>
      <c r="AT568" s="138" t="s">
        <v>153</v>
      </c>
      <c r="AU568" s="138" t="s">
        <v>87</v>
      </c>
      <c r="AY568" s="18" t="s">
        <v>137</v>
      </c>
      <c r="BE568" s="139">
        <f>IF(N568="základní",J568,0)</f>
        <v>0</v>
      </c>
      <c r="BF568" s="139">
        <f>IF(N568="snížená",J568,0)</f>
        <v>0</v>
      </c>
      <c r="BG568" s="139">
        <f>IF(N568="zákl. přenesená",J568,0)</f>
        <v>0</v>
      </c>
      <c r="BH568" s="139">
        <f>IF(N568="sníž. přenesená",J568,0)</f>
        <v>0</v>
      </c>
      <c r="BI568" s="139">
        <f>IF(N568="nulová",J568,0)</f>
        <v>0</v>
      </c>
      <c r="BJ568" s="18" t="s">
        <v>85</v>
      </c>
      <c r="BK568" s="139">
        <f>ROUND(I568*H568,2)</f>
        <v>0</v>
      </c>
      <c r="BL568" s="18" t="s">
        <v>143</v>
      </c>
      <c r="BM568" s="138" t="s">
        <v>2490</v>
      </c>
    </row>
    <row r="569" spans="2:65" s="1" customFormat="1" ht="11.25">
      <c r="B569" s="33"/>
      <c r="D569" s="140" t="s">
        <v>144</v>
      </c>
      <c r="F569" s="141" t="s">
        <v>2491</v>
      </c>
      <c r="I569" s="142"/>
      <c r="L569" s="33"/>
      <c r="M569" s="143"/>
      <c r="T569" s="54"/>
      <c r="AT569" s="18" t="s">
        <v>144</v>
      </c>
      <c r="AU569" s="18" t="s">
        <v>87</v>
      </c>
    </row>
    <row r="570" spans="2:65" s="1" customFormat="1" ht="11.25">
      <c r="B570" s="33"/>
      <c r="D570" s="183" t="s">
        <v>812</v>
      </c>
      <c r="F570" s="184" t="s">
        <v>2492</v>
      </c>
      <c r="I570" s="142"/>
      <c r="L570" s="33"/>
      <c r="M570" s="143"/>
      <c r="T570" s="54"/>
      <c r="AT570" s="18" t="s">
        <v>812</v>
      </c>
      <c r="AU570" s="18" t="s">
        <v>87</v>
      </c>
    </row>
    <row r="571" spans="2:65" s="12" customFormat="1" ht="11.25">
      <c r="B571" s="154"/>
      <c r="D571" s="140" t="s">
        <v>278</v>
      </c>
      <c r="E571" s="155" t="s">
        <v>21</v>
      </c>
      <c r="F571" s="156" t="s">
        <v>2004</v>
      </c>
      <c r="H571" s="157">
        <v>84.031999999999996</v>
      </c>
      <c r="I571" s="158"/>
      <c r="L571" s="154"/>
      <c r="M571" s="159"/>
      <c r="T571" s="160"/>
      <c r="AT571" s="155" t="s">
        <v>278</v>
      </c>
      <c r="AU571" s="155" t="s">
        <v>87</v>
      </c>
      <c r="AV571" s="12" t="s">
        <v>87</v>
      </c>
      <c r="AW571" s="12" t="s">
        <v>38</v>
      </c>
      <c r="AX571" s="12" t="s">
        <v>85</v>
      </c>
      <c r="AY571" s="155" t="s">
        <v>137</v>
      </c>
    </row>
    <row r="572" spans="2:65" s="1" customFormat="1" ht="24.2" customHeight="1">
      <c r="B572" s="33"/>
      <c r="C572" s="145" t="s">
        <v>284</v>
      </c>
      <c r="D572" s="145" t="s">
        <v>153</v>
      </c>
      <c r="E572" s="146" t="s">
        <v>2493</v>
      </c>
      <c r="F572" s="147" t="s">
        <v>2494</v>
      </c>
      <c r="G572" s="148" t="s">
        <v>569</v>
      </c>
      <c r="H572" s="149">
        <v>5041.92</v>
      </c>
      <c r="I572" s="150"/>
      <c r="J572" s="151">
        <f>ROUND(I572*H572,2)</f>
        <v>0</v>
      </c>
      <c r="K572" s="147" t="s">
        <v>809</v>
      </c>
      <c r="L572" s="33"/>
      <c r="M572" s="152" t="s">
        <v>21</v>
      </c>
      <c r="N572" s="153" t="s">
        <v>48</v>
      </c>
      <c r="P572" s="136">
        <f>O572*H572</f>
        <v>0</v>
      </c>
      <c r="Q572" s="136">
        <v>0</v>
      </c>
      <c r="R572" s="136">
        <f>Q572*H572</f>
        <v>0</v>
      </c>
      <c r="S572" s="136">
        <v>0</v>
      </c>
      <c r="T572" s="137">
        <f>S572*H572</f>
        <v>0</v>
      </c>
      <c r="AR572" s="138" t="s">
        <v>143</v>
      </c>
      <c r="AT572" s="138" t="s">
        <v>153</v>
      </c>
      <c r="AU572" s="138" t="s">
        <v>87</v>
      </c>
      <c r="AY572" s="18" t="s">
        <v>137</v>
      </c>
      <c r="BE572" s="139">
        <f>IF(N572="základní",J572,0)</f>
        <v>0</v>
      </c>
      <c r="BF572" s="139">
        <f>IF(N572="snížená",J572,0)</f>
        <v>0</v>
      </c>
      <c r="BG572" s="139">
        <f>IF(N572="zákl. přenesená",J572,0)</f>
        <v>0</v>
      </c>
      <c r="BH572" s="139">
        <f>IF(N572="sníž. přenesená",J572,0)</f>
        <v>0</v>
      </c>
      <c r="BI572" s="139">
        <f>IF(N572="nulová",J572,0)</f>
        <v>0</v>
      </c>
      <c r="BJ572" s="18" t="s">
        <v>85</v>
      </c>
      <c r="BK572" s="139">
        <f>ROUND(I572*H572,2)</f>
        <v>0</v>
      </c>
      <c r="BL572" s="18" t="s">
        <v>143</v>
      </c>
      <c r="BM572" s="138" t="s">
        <v>2495</v>
      </c>
    </row>
    <row r="573" spans="2:65" s="1" customFormat="1" ht="19.5">
      <c r="B573" s="33"/>
      <c r="D573" s="140" t="s">
        <v>144</v>
      </c>
      <c r="F573" s="141" t="s">
        <v>2496</v>
      </c>
      <c r="I573" s="142"/>
      <c r="L573" s="33"/>
      <c r="M573" s="143"/>
      <c r="T573" s="54"/>
      <c r="AT573" s="18" t="s">
        <v>144</v>
      </c>
      <c r="AU573" s="18" t="s">
        <v>87</v>
      </c>
    </row>
    <row r="574" spans="2:65" s="1" customFormat="1" ht="11.25">
      <c r="B574" s="33"/>
      <c r="D574" s="183" t="s">
        <v>812</v>
      </c>
      <c r="F574" s="184" t="s">
        <v>2497</v>
      </c>
      <c r="I574" s="142"/>
      <c r="L574" s="33"/>
      <c r="M574" s="143"/>
      <c r="T574" s="54"/>
      <c r="AT574" s="18" t="s">
        <v>812</v>
      </c>
      <c r="AU574" s="18" t="s">
        <v>87</v>
      </c>
    </row>
    <row r="575" spans="2:65" s="12" customFormat="1" ht="11.25">
      <c r="B575" s="154"/>
      <c r="D575" s="140" t="s">
        <v>278</v>
      </c>
      <c r="E575" s="155" t="s">
        <v>21</v>
      </c>
      <c r="F575" s="156" t="s">
        <v>2498</v>
      </c>
      <c r="H575" s="157">
        <v>5041.92</v>
      </c>
      <c r="I575" s="158"/>
      <c r="L575" s="154"/>
      <c r="M575" s="159"/>
      <c r="T575" s="160"/>
      <c r="AT575" s="155" t="s">
        <v>278</v>
      </c>
      <c r="AU575" s="155" t="s">
        <v>87</v>
      </c>
      <c r="AV575" s="12" t="s">
        <v>87</v>
      </c>
      <c r="AW575" s="12" t="s">
        <v>38</v>
      </c>
      <c r="AX575" s="12" t="s">
        <v>85</v>
      </c>
      <c r="AY575" s="155" t="s">
        <v>137</v>
      </c>
    </row>
    <row r="576" spans="2:65" s="1" customFormat="1" ht="21.75" customHeight="1">
      <c r="B576" s="33"/>
      <c r="C576" s="145" t="s">
        <v>419</v>
      </c>
      <c r="D576" s="145" t="s">
        <v>153</v>
      </c>
      <c r="E576" s="146" t="s">
        <v>2499</v>
      </c>
      <c r="F576" s="147" t="s">
        <v>2500</v>
      </c>
      <c r="G576" s="148" t="s">
        <v>569</v>
      </c>
      <c r="H576" s="149">
        <v>84.031999999999996</v>
      </c>
      <c r="I576" s="150"/>
      <c r="J576" s="151">
        <f>ROUND(I576*H576,2)</f>
        <v>0</v>
      </c>
      <c r="K576" s="147" t="s">
        <v>809</v>
      </c>
      <c r="L576" s="33"/>
      <c r="M576" s="152" t="s">
        <v>21</v>
      </c>
      <c r="N576" s="153" t="s">
        <v>48</v>
      </c>
      <c r="P576" s="136">
        <f>O576*H576</f>
        <v>0</v>
      </c>
      <c r="Q576" s="136">
        <v>0</v>
      </c>
      <c r="R576" s="136">
        <f>Q576*H576</f>
        <v>0</v>
      </c>
      <c r="S576" s="136">
        <v>0</v>
      </c>
      <c r="T576" s="137">
        <f>S576*H576</f>
        <v>0</v>
      </c>
      <c r="AR576" s="138" t="s">
        <v>143</v>
      </c>
      <c r="AT576" s="138" t="s">
        <v>153</v>
      </c>
      <c r="AU576" s="138" t="s">
        <v>87</v>
      </c>
      <c r="AY576" s="18" t="s">
        <v>137</v>
      </c>
      <c r="BE576" s="139">
        <f>IF(N576="základní",J576,0)</f>
        <v>0</v>
      </c>
      <c r="BF576" s="139">
        <f>IF(N576="snížená",J576,0)</f>
        <v>0</v>
      </c>
      <c r="BG576" s="139">
        <f>IF(N576="zákl. přenesená",J576,0)</f>
        <v>0</v>
      </c>
      <c r="BH576" s="139">
        <f>IF(N576="sníž. přenesená",J576,0)</f>
        <v>0</v>
      </c>
      <c r="BI576" s="139">
        <f>IF(N576="nulová",J576,0)</f>
        <v>0</v>
      </c>
      <c r="BJ576" s="18" t="s">
        <v>85</v>
      </c>
      <c r="BK576" s="139">
        <f>ROUND(I576*H576,2)</f>
        <v>0</v>
      </c>
      <c r="BL576" s="18" t="s">
        <v>143</v>
      </c>
      <c r="BM576" s="138" t="s">
        <v>2501</v>
      </c>
    </row>
    <row r="577" spans="2:65" s="1" customFormat="1" ht="19.5">
      <c r="B577" s="33"/>
      <c r="D577" s="140" t="s">
        <v>144</v>
      </c>
      <c r="F577" s="141" t="s">
        <v>2502</v>
      </c>
      <c r="I577" s="142"/>
      <c r="L577" s="33"/>
      <c r="M577" s="143"/>
      <c r="T577" s="54"/>
      <c r="AT577" s="18" t="s">
        <v>144</v>
      </c>
      <c r="AU577" s="18" t="s">
        <v>87</v>
      </c>
    </row>
    <row r="578" spans="2:65" s="1" customFormat="1" ht="11.25">
      <c r="B578" s="33"/>
      <c r="D578" s="183" t="s">
        <v>812</v>
      </c>
      <c r="F578" s="184" t="s">
        <v>2503</v>
      </c>
      <c r="I578" s="142"/>
      <c r="L578" s="33"/>
      <c r="M578" s="143"/>
      <c r="T578" s="54"/>
      <c r="AT578" s="18" t="s">
        <v>812</v>
      </c>
      <c r="AU578" s="18" t="s">
        <v>87</v>
      </c>
    </row>
    <row r="579" spans="2:65" s="12" customFormat="1" ht="11.25">
      <c r="B579" s="154"/>
      <c r="D579" s="140" t="s">
        <v>278</v>
      </c>
      <c r="E579" s="155" t="s">
        <v>21</v>
      </c>
      <c r="F579" s="156" t="s">
        <v>2004</v>
      </c>
      <c r="H579" s="157">
        <v>84.031999999999996</v>
      </c>
      <c r="I579" s="158"/>
      <c r="L579" s="154"/>
      <c r="M579" s="159"/>
      <c r="T579" s="160"/>
      <c r="AT579" s="155" t="s">
        <v>278</v>
      </c>
      <c r="AU579" s="155" t="s">
        <v>87</v>
      </c>
      <c r="AV579" s="12" t="s">
        <v>87</v>
      </c>
      <c r="AW579" s="12" t="s">
        <v>38</v>
      </c>
      <c r="AX579" s="12" t="s">
        <v>85</v>
      </c>
      <c r="AY579" s="155" t="s">
        <v>137</v>
      </c>
    </row>
    <row r="580" spans="2:65" s="1" customFormat="1" ht="24.2" customHeight="1">
      <c r="B580" s="33"/>
      <c r="C580" s="145" t="s">
        <v>423</v>
      </c>
      <c r="D580" s="145" t="s">
        <v>153</v>
      </c>
      <c r="E580" s="146" t="s">
        <v>2504</v>
      </c>
      <c r="F580" s="147" t="s">
        <v>2505</v>
      </c>
      <c r="G580" s="148" t="s">
        <v>196</v>
      </c>
      <c r="H580" s="149">
        <v>30.5</v>
      </c>
      <c r="I580" s="150"/>
      <c r="J580" s="151">
        <f>ROUND(I580*H580,2)</f>
        <v>0</v>
      </c>
      <c r="K580" s="147" t="s">
        <v>809</v>
      </c>
      <c r="L580" s="33"/>
      <c r="M580" s="152" t="s">
        <v>21</v>
      </c>
      <c r="N580" s="153" t="s">
        <v>48</v>
      </c>
      <c r="P580" s="136">
        <f>O580*H580</f>
        <v>0</v>
      </c>
      <c r="Q580" s="136">
        <v>2.1000000000000001E-4</v>
      </c>
      <c r="R580" s="136">
        <f>Q580*H580</f>
        <v>6.4050000000000001E-3</v>
      </c>
      <c r="S580" s="136">
        <v>0</v>
      </c>
      <c r="T580" s="137">
        <f>S580*H580</f>
        <v>0</v>
      </c>
      <c r="AR580" s="138" t="s">
        <v>143</v>
      </c>
      <c r="AT580" s="138" t="s">
        <v>153</v>
      </c>
      <c r="AU580" s="138" t="s">
        <v>87</v>
      </c>
      <c r="AY580" s="18" t="s">
        <v>137</v>
      </c>
      <c r="BE580" s="139">
        <f>IF(N580="základní",J580,0)</f>
        <v>0</v>
      </c>
      <c r="BF580" s="139">
        <f>IF(N580="snížená",J580,0)</f>
        <v>0</v>
      </c>
      <c r="BG580" s="139">
        <f>IF(N580="zákl. přenesená",J580,0)</f>
        <v>0</v>
      </c>
      <c r="BH580" s="139">
        <f>IF(N580="sníž. přenesená",J580,0)</f>
        <v>0</v>
      </c>
      <c r="BI580" s="139">
        <f>IF(N580="nulová",J580,0)</f>
        <v>0</v>
      </c>
      <c r="BJ580" s="18" t="s">
        <v>85</v>
      </c>
      <c r="BK580" s="139">
        <f>ROUND(I580*H580,2)</f>
        <v>0</v>
      </c>
      <c r="BL580" s="18" t="s">
        <v>143</v>
      </c>
      <c r="BM580" s="138" t="s">
        <v>2506</v>
      </c>
    </row>
    <row r="581" spans="2:65" s="1" customFormat="1" ht="11.25">
      <c r="B581" s="33"/>
      <c r="D581" s="140" t="s">
        <v>144</v>
      </c>
      <c r="F581" s="141" t="s">
        <v>2507</v>
      </c>
      <c r="I581" s="142"/>
      <c r="L581" s="33"/>
      <c r="M581" s="143"/>
      <c r="T581" s="54"/>
      <c r="AT581" s="18" t="s">
        <v>144</v>
      </c>
      <c r="AU581" s="18" t="s">
        <v>87</v>
      </c>
    </row>
    <row r="582" spans="2:65" s="1" customFormat="1" ht="11.25">
      <c r="B582" s="33"/>
      <c r="D582" s="183" t="s">
        <v>812</v>
      </c>
      <c r="F582" s="184" t="s">
        <v>2508</v>
      </c>
      <c r="I582" s="142"/>
      <c r="L582" s="33"/>
      <c r="M582" s="143"/>
      <c r="T582" s="54"/>
      <c r="AT582" s="18" t="s">
        <v>812</v>
      </c>
      <c r="AU582" s="18" t="s">
        <v>87</v>
      </c>
    </row>
    <row r="583" spans="2:65" s="14" customFormat="1" ht="11.25">
      <c r="B583" s="170"/>
      <c r="D583" s="140" t="s">
        <v>278</v>
      </c>
      <c r="E583" s="171" t="s">
        <v>21</v>
      </c>
      <c r="F583" s="172" t="s">
        <v>2509</v>
      </c>
      <c r="H583" s="171" t="s">
        <v>21</v>
      </c>
      <c r="I583" s="173"/>
      <c r="L583" s="170"/>
      <c r="M583" s="174"/>
      <c r="T583" s="175"/>
      <c r="AT583" s="171" t="s">
        <v>278</v>
      </c>
      <c r="AU583" s="171" t="s">
        <v>87</v>
      </c>
      <c r="AV583" s="14" t="s">
        <v>85</v>
      </c>
      <c r="AW583" s="14" t="s">
        <v>38</v>
      </c>
      <c r="AX583" s="14" t="s">
        <v>77</v>
      </c>
      <c r="AY583" s="171" t="s">
        <v>137</v>
      </c>
    </row>
    <row r="584" spans="2:65" s="12" customFormat="1" ht="11.25">
      <c r="B584" s="154"/>
      <c r="D584" s="140" t="s">
        <v>278</v>
      </c>
      <c r="E584" s="155" t="s">
        <v>21</v>
      </c>
      <c r="F584" s="156" t="s">
        <v>2510</v>
      </c>
      <c r="H584" s="157">
        <v>30.5</v>
      </c>
      <c r="I584" s="158"/>
      <c r="L584" s="154"/>
      <c r="M584" s="159"/>
      <c r="T584" s="160"/>
      <c r="AT584" s="155" t="s">
        <v>278</v>
      </c>
      <c r="AU584" s="155" t="s">
        <v>87</v>
      </c>
      <c r="AV584" s="12" t="s">
        <v>87</v>
      </c>
      <c r="AW584" s="12" t="s">
        <v>38</v>
      </c>
      <c r="AX584" s="12" t="s">
        <v>85</v>
      </c>
      <c r="AY584" s="155" t="s">
        <v>137</v>
      </c>
    </row>
    <row r="585" spans="2:65" s="1" customFormat="1" ht="16.5" customHeight="1">
      <c r="B585" s="33"/>
      <c r="C585" s="145" t="s">
        <v>427</v>
      </c>
      <c r="D585" s="145" t="s">
        <v>153</v>
      </c>
      <c r="E585" s="146" t="s">
        <v>2511</v>
      </c>
      <c r="F585" s="147" t="s">
        <v>2512</v>
      </c>
      <c r="G585" s="148" t="s">
        <v>196</v>
      </c>
      <c r="H585" s="149">
        <v>33.200000000000003</v>
      </c>
      <c r="I585" s="150"/>
      <c r="J585" s="151">
        <f>ROUND(I585*H585,2)</f>
        <v>0</v>
      </c>
      <c r="K585" s="147" t="s">
        <v>809</v>
      </c>
      <c r="L585" s="33"/>
      <c r="M585" s="152" t="s">
        <v>21</v>
      </c>
      <c r="N585" s="153" t="s">
        <v>48</v>
      </c>
      <c r="P585" s="136">
        <f>O585*H585</f>
        <v>0</v>
      </c>
      <c r="Q585" s="136">
        <v>0</v>
      </c>
      <c r="R585" s="136">
        <f>Q585*H585</f>
        <v>0</v>
      </c>
      <c r="S585" s="136">
        <v>0</v>
      </c>
      <c r="T585" s="137">
        <f>S585*H585</f>
        <v>0</v>
      </c>
      <c r="AR585" s="138" t="s">
        <v>143</v>
      </c>
      <c r="AT585" s="138" t="s">
        <v>153</v>
      </c>
      <c r="AU585" s="138" t="s">
        <v>87</v>
      </c>
      <c r="AY585" s="18" t="s">
        <v>137</v>
      </c>
      <c r="BE585" s="139">
        <f>IF(N585="základní",J585,0)</f>
        <v>0</v>
      </c>
      <c r="BF585" s="139">
        <f>IF(N585="snížená",J585,0)</f>
        <v>0</v>
      </c>
      <c r="BG585" s="139">
        <f>IF(N585="zákl. přenesená",J585,0)</f>
        <v>0</v>
      </c>
      <c r="BH585" s="139">
        <f>IF(N585="sníž. přenesená",J585,0)</f>
        <v>0</v>
      </c>
      <c r="BI585" s="139">
        <f>IF(N585="nulová",J585,0)</f>
        <v>0</v>
      </c>
      <c r="BJ585" s="18" t="s">
        <v>85</v>
      </c>
      <c r="BK585" s="139">
        <f>ROUND(I585*H585,2)</f>
        <v>0</v>
      </c>
      <c r="BL585" s="18" t="s">
        <v>143</v>
      </c>
      <c r="BM585" s="138" t="s">
        <v>2513</v>
      </c>
    </row>
    <row r="586" spans="2:65" s="1" customFormat="1" ht="19.5">
      <c r="B586" s="33"/>
      <c r="D586" s="140" t="s">
        <v>144</v>
      </c>
      <c r="F586" s="141" t="s">
        <v>2514</v>
      </c>
      <c r="I586" s="142"/>
      <c r="L586" s="33"/>
      <c r="M586" s="143"/>
      <c r="T586" s="54"/>
      <c r="AT586" s="18" t="s">
        <v>144</v>
      </c>
      <c r="AU586" s="18" t="s">
        <v>87</v>
      </c>
    </row>
    <row r="587" spans="2:65" s="1" customFormat="1" ht="11.25">
      <c r="B587" s="33"/>
      <c r="D587" s="183" t="s">
        <v>812</v>
      </c>
      <c r="F587" s="184" t="s">
        <v>2515</v>
      </c>
      <c r="I587" s="142"/>
      <c r="L587" s="33"/>
      <c r="M587" s="143"/>
      <c r="T587" s="54"/>
      <c r="AT587" s="18" t="s">
        <v>812</v>
      </c>
      <c r="AU587" s="18" t="s">
        <v>87</v>
      </c>
    </row>
    <row r="588" spans="2:65" s="14" customFormat="1" ht="11.25">
      <c r="B588" s="170"/>
      <c r="D588" s="140" t="s">
        <v>278</v>
      </c>
      <c r="E588" s="171" t="s">
        <v>21</v>
      </c>
      <c r="F588" s="172" t="s">
        <v>2091</v>
      </c>
      <c r="H588" s="171" t="s">
        <v>21</v>
      </c>
      <c r="I588" s="173"/>
      <c r="L588" s="170"/>
      <c r="M588" s="174"/>
      <c r="T588" s="175"/>
      <c r="AT588" s="171" t="s">
        <v>278</v>
      </c>
      <c r="AU588" s="171" t="s">
        <v>87</v>
      </c>
      <c r="AV588" s="14" t="s">
        <v>85</v>
      </c>
      <c r="AW588" s="14" t="s">
        <v>38</v>
      </c>
      <c r="AX588" s="14" t="s">
        <v>77</v>
      </c>
      <c r="AY588" s="171" t="s">
        <v>137</v>
      </c>
    </row>
    <row r="589" spans="2:65" s="12" customFormat="1" ht="11.25">
      <c r="B589" s="154"/>
      <c r="D589" s="140" t="s">
        <v>278</v>
      </c>
      <c r="E589" s="155" t="s">
        <v>2007</v>
      </c>
      <c r="F589" s="156" t="s">
        <v>2516</v>
      </c>
      <c r="H589" s="157">
        <v>33.200000000000003</v>
      </c>
      <c r="I589" s="158"/>
      <c r="L589" s="154"/>
      <c r="M589" s="159"/>
      <c r="T589" s="160"/>
      <c r="AT589" s="155" t="s">
        <v>278</v>
      </c>
      <c r="AU589" s="155" t="s">
        <v>87</v>
      </c>
      <c r="AV589" s="12" t="s">
        <v>87</v>
      </c>
      <c r="AW589" s="12" t="s">
        <v>38</v>
      </c>
      <c r="AX589" s="12" t="s">
        <v>85</v>
      </c>
      <c r="AY589" s="155" t="s">
        <v>137</v>
      </c>
    </row>
    <row r="590" spans="2:65" s="1" customFormat="1" ht="24.2" customHeight="1">
      <c r="B590" s="33"/>
      <c r="C590" s="145" t="s">
        <v>431</v>
      </c>
      <c r="D590" s="145" t="s">
        <v>153</v>
      </c>
      <c r="E590" s="146" t="s">
        <v>2517</v>
      </c>
      <c r="F590" s="147" t="s">
        <v>2518</v>
      </c>
      <c r="G590" s="148" t="s">
        <v>196</v>
      </c>
      <c r="H590" s="149">
        <v>1992</v>
      </c>
      <c r="I590" s="150"/>
      <c r="J590" s="151">
        <f>ROUND(I590*H590,2)</f>
        <v>0</v>
      </c>
      <c r="K590" s="147" t="s">
        <v>809</v>
      </c>
      <c r="L590" s="33"/>
      <c r="M590" s="152" t="s">
        <v>21</v>
      </c>
      <c r="N590" s="153" t="s">
        <v>48</v>
      </c>
      <c r="P590" s="136">
        <f>O590*H590</f>
        <v>0</v>
      </c>
      <c r="Q590" s="136">
        <v>0</v>
      </c>
      <c r="R590" s="136">
        <f>Q590*H590</f>
        <v>0</v>
      </c>
      <c r="S590" s="136">
        <v>0</v>
      </c>
      <c r="T590" s="137">
        <f>S590*H590</f>
        <v>0</v>
      </c>
      <c r="AR590" s="138" t="s">
        <v>143</v>
      </c>
      <c r="AT590" s="138" t="s">
        <v>153</v>
      </c>
      <c r="AU590" s="138" t="s">
        <v>87</v>
      </c>
      <c r="AY590" s="18" t="s">
        <v>137</v>
      </c>
      <c r="BE590" s="139">
        <f>IF(N590="základní",J590,0)</f>
        <v>0</v>
      </c>
      <c r="BF590" s="139">
        <f>IF(N590="snížená",J590,0)</f>
        <v>0</v>
      </c>
      <c r="BG590" s="139">
        <f>IF(N590="zákl. přenesená",J590,0)</f>
        <v>0</v>
      </c>
      <c r="BH590" s="139">
        <f>IF(N590="sníž. přenesená",J590,0)</f>
        <v>0</v>
      </c>
      <c r="BI590" s="139">
        <f>IF(N590="nulová",J590,0)</f>
        <v>0</v>
      </c>
      <c r="BJ590" s="18" t="s">
        <v>85</v>
      </c>
      <c r="BK590" s="139">
        <f>ROUND(I590*H590,2)</f>
        <v>0</v>
      </c>
      <c r="BL590" s="18" t="s">
        <v>143</v>
      </c>
      <c r="BM590" s="138" t="s">
        <v>2519</v>
      </c>
    </row>
    <row r="591" spans="2:65" s="1" customFormat="1" ht="19.5">
      <c r="B591" s="33"/>
      <c r="D591" s="140" t="s">
        <v>144</v>
      </c>
      <c r="F591" s="141" t="s">
        <v>2520</v>
      </c>
      <c r="I591" s="142"/>
      <c r="L591" s="33"/>
      <c r="M591" s="143"/>
      <c r="T591" s="54"/>
      <c r="AT591" s="18" t="s">
        <v>144</v>
      </c>
      <c r="AU591" s="18" t="s">
        <v>87</v>
      </c>
    </row>
    <row r="592" spans="2:65" s="1" customFormat="1" ht="11.25">
      <c r="B592" s="33"/>
      <c r="D592" s="183" t="s">
        <v>812</v>
      </c>
      <c r="F592" s="184" t="s">
        <v>2521</v>
      </c>
      <c r="I592" s="142"/>
      <c r="L592" s="33"/>
      <c r="M592" s="143"/>
      <c r="T592" s="54"/>
      <c r="AT592" s="18" t="s">
        <v>812</v>
      </c>
      <c r="AU592" s="18" t="s">
        <v>87</v>
      </c>
    </row>
    <row r="593" spans="2:65" s="12" customFormat="1" ht="11.25">
      <c r="B593" s="154"/>
      <c r="D593" s="140" t="s">
        <v>278</v>
      </c>
      <c r="E593" s="155" t="s">
        <v>21</v>
      </c>
      <c r="F593" s="156" t="s">
        <v>2522</v>
      </c>
      <c r="H593" s="157">
        <v>1992</v>
      </c>
      <c r="I593" s="158"/>
      <c r="L593" s="154"/>
      <c r="M593" s="159"/>
      <c r="T593" s="160"/>
      <c r="AT593" s="155" t="s">
        <v>278</v>
      </c>
      <c r="AU593" s="155" t="s">
        <v>87</v>
      </c>
      <c r="AV593" s="12" t="s">
        <v>87</v>
      </c>
      <c r="AW593" s="12" t="s">
        <v>38</v>
      </c>
      <c r="AX593" s="12" t="s">
        <v>85</v>
      </c>
      <c r="AY593" s="155" t="s">
        <v>137</v>
      </c>
    </row>
    <row r="594" spans="2:65" s="1" customFormat="1" ht="16.5" customHeight="1">
      <c r="B594" s="33"/>
      <c r="C594" s="145" t="s">
        <v>435</v>
      </c>
      <c r="D594" s="145" t="s">
        <v>153</v>
      </c>
      <c r="E594" s="146" t="s">
        <v>2523</v>
      </c>
      <c r="F594" s="147" t="s">
        <v>2524</v>
      </c>
      <c r="G594" s="148" t="s">
        <v>196</v>
      </c>
      <c r="H594" s="149">
        <v>33.200000000000003</v>
      </c>
      <c r="I594" s="150"/>
      <c r="J594" s="151">
        <f>ROUND(I594*H594,2)</f>
        <v>0</v>
      </c>
      <c r="K594" s="147" t="s">
        <v>809</v>
      </c>
      <c r="L594" s="33"/>
      <c r="M594" s="152" t="s">
        <v>21</v>
      </c>
      <c r="N594" s="153" t="s">
        <v>48</v>
      </c>
      <c r="P594" s="136">
        <f>O594*H594</f>
        <v>0</v>
      </c>
      <c r="Q594" s="136">
        <v>0</v>
      </c>
      <c r="R594" s="136">
        <f>Q594*H594</f>
        <v>0</v>
      </c>
      <c r="S594" s="136">
        <v>0</v>
      </c>
      <c r="T594" s="137">
        <f>S594*H594</f>
        <v>0</v>
      </c>
      <c r="AR594" s="138" t="s">
        <v>143</v>
      </c>
      <c r="AT594" s="138" t="s">
        <v>153</v>
      </c>
      <c r="AU594" s="138" t="s">
        <v>87</v>
      </c>
      <c r="AY594" s="18" t="s">
        <v>137</v>
      </c>
      <c r="BE594" s="139">
        <f>IF(N594="základní",J594,0)</f>
        <v>0</v>
      </c>
      <c r="BF594" s="139">
        <f>IF(N594="snížená",J594,0)</f>
        <v>0</v>
      </c>
      <c r="BG594" s="139">
        <f>IF(N594="zákl. přenesená",J594,0)</f>
        <v>0</v>
      </c>
      <c r="BH594" s="139">
        <f>IF(N594="sníž. přenesená",J594,0)</f>
        <v>0</v>
      </c>
      <c r="BI594" s="139">
        <f>IF(N594="nulová",J594,0)</f>
        <v>0</v>
      </c>
      <c r="BJ594" s="18" t="s">
        <v>85</v>
      </c>
      <c r="BK594" s="139">
        <f>ROUND(I594*H594,2)</f>
        <v>0</v>
      </c>
      <c r="BL594" s="18" t="s">
        <v>143</v>
      </c>
      <c r="BM594" s="138" t="s">
        <v>2525</v>
      </c>
    </row>
    <row r="595" spans="2:65" s="1" customFormat="1" ht="19.5">
      <c r="B595" s="33"/>
      <c r="D595" s="140" t="s">
        <v>144</v>
      </c>
      <c r="F595" s="141" t="s">
        <v>2526</v>
      </c>
      <c r="I595" s="142"/>
      <c r="L595" s="33"/>
      <c r="M595" s="143"/>
      <c r="T595" s="54"/>
      <c r="AT595" s="18" t="s">
        <v>144</v>
      </c>
      <c r="AU595" s="18" t="s">
        <v>87</v>
      </c>
    </row>
    <row r="596" spans="2:65" s="1" customFormat="1" ht="11.25">
      <c r="B596" s="33"/>
      <c r="D596" s="183" t="s">
        <v>812</v>
      </c>
      <c r="F596" s="184" t="s">
        <v>2527</v>
      </c>
      <c r="I596" s="142"/>
      <c r="L596" s="33"/>
      <c r="M596" s="143"/>
      <c r="T596" s="54"/>
      <c r="AT596" s="18" t="s">
        <v>812</v>
      </c>
      <c r="AU596" s="18" t="s">
        <v>87</v>
      </c>
    </row>
    <row r="597" spans="2:65" s="12" customFormat="1" ht="11.25">
      <c r="B597" s="154"/>
      <c r="D597" s="140" t="s">
        <v>278</v>
      </c>
      <c r="E597" s="155" t="s">
        <v>21</v>
      </c>
      <c r="F597" s="156" t="s">
        <v>2007</v>
      </c>
      <c r="H597" s="157">
        <v>33.200000000000003</v>
      </c>
      <c r="I597" s="158"/>
      <c r="L597" s="154"/>
      <c r="M597" s="159"/>
      <c r="T597" s="160"/>
      <c r="AT597" s="155" t="s">
        <v>278</v>
      </c>
      <c r="AU597" s="155" t="s">
        <v>87</v>
      </c>
      <c r="AV597" s="12" t="s">
        <v>87</v>
      </c>
      <c r="AW597" s="12" t="s">
        <v>38</v>
      </c>
      <c r="AX597" s="12" t="s">
        <v>85</v>
      </c>
      <c r="AY597" s="155" t="s">
        <v>137</v>
      </c>
    </row>
    <row r="598" spans="2:65" s="1" customFormat="1" ht="16.5" customHeight="1">
      <c r="B598" s="33"/>
      <c r="C598" s="145" t="s">
        <v>318</v>
      </c>
      <c r="D598" s="145" t="s">
        <v>153</v>
      </c>
      <c r="E598" s="146" t="s">
        <v>2528</v>
      </c>
      <c r="F598" s="147" t="s">
        <v>2529</v>
      </c>
      <c r="G598" s="148" t="s">
        <v>228</v>
      </c>
      <c r="H598" s="149">
        <v>134.4</v>
      </c>
      <c r="I598" s="150"/>
      <c r="J598" s="151">
        <f>ROUND(I598*H598,2)</f>
        <v>0</v>
      </c>
      <c r="K598" s="147" t="s">
        <v>809</v>
      </c>
      <c r="L598" s="33"/>
      <c r="M598" s="152" t="s">
        <v>21</v>
      </c>
      <c r="N598" s="153" t="s">
        <v>48</v>
      </c>
      <c r="P598" s="136">
        <f>O598*H598</f>
        <v>0</v>
      </c>
      <c r="Q598" s="136">
        <v>1.6000000000000001E-3</v>
      </c>
      <c r="R598" s="136">
        <f>Q598*H598</f>
        <v>0.21504000000000001</v>
      </c>
      <c r="S598" s="136">
        <v>0</v>
      </c>
      <c r="T598" s="137">
        <f>S598*H598</f>
        <v>0</v>
      </c>
      <c r="AR598" s="138" t="s">
        <v>143</v>
      </c>
      <c r="AT598" s="138" t="s">
        <v>153</v>
      </c>
      <c r="AU598" s="138" t="s">
        <v>87</v>
      </c>
      <c r="AY598" s="18" t="s">
        <v>137</v>
      </c>
      <c r="BE598" s="139">
        <f>IF(N598="základní",J598,0)</f>
        <v>0</v>
      </c>
      <c r="BF598" s="139">
        <f>IF(N598="snížená",J598,0)</f>
        <v>0</v>
      </c>
      <c r="BG598" s="139">
        <f>IF(N598="zákl. přenesená",J598,0)</f>
        <v>0</v>
      </c>
      <c r="BH598" s="139">
        <f>IF(N598="sníž. přenesená",J598,0)</f>
        <v>0</v>
      </c>
      <c r="BI598" s="139">
        <f>IF(N598="nulová",J598,0)</f>
        <v>0</v>
      </c>
      <c r="BJ598" s="18" t="s">
        <v>85</v>
      </c>
      <c r="BK598" s="139">
        <f>ROUND(I598*H598,2)</f>
        <v>0</v>
      </c>
      <c r="BL598" s="18" t="s">
        <v>143</v>
      </c>
      <c r="BM598" s="138" t="s">
        <v>2530</v>
      </c>
    </row>
    <row r="599" spans="2:65" s="1" customFormat="1" ht="11.25">
      <c r="B599" s="33"/>
      <c r="D599" s="140" t="s">
        <v>144</v>
      </c>
      <c r="F599" s="141" t="s">
        <v>2531</v>
      </c>
      <c r="I599" s="142"/>
      <c r="L599" s="33"/>
      <c r="M599" s="143"/>
      <c r="T599" s="54"/>
      <c r="AT599" s="18" t="s">
        <v>144</v>
      </c>
      <c r="AU599" s="18" t="s">
        <v>87</v>
      </c>
    </row>
    <row r="600" spans="2:65" s="1" customFormat="1" ht="11.25">
      <c r="B600" s="33"/>
      <c r="D600" s="183" t="s">
        <v>812</v>
      </c>
      <c r="F600" s="184" t="s">
        <v>2532</v>
      </c>
      <c r="I600" s="142"/>
      <c r="L600" s="33"/>
      <c r="M600" s="143"/>
      <c r="T600" s="54"/>
      <c r="AT600" s="18" t="s">
        <v>812</v>
      </c>
      <c r="AU600" s="18" t="s">
        <v>87</v>
      </c>
    </row>
    <row r="601" spans="2:65" s="14" customFormat="1" ht="11.25">
      <c r="B601" s="170"/>
      <c r="D601" s="140" t="s">
        <v>278</v>
      </c>
      <c r="E601" s="171" t="s">
        <v>21</v>
      </c>
      <c r="F601" s="172" t="s">
        <v>2533</v>
      </c>
      <c r="H601" s="171" t="s">
        <v>21</v>
      </c>
      <c r="I601" s="173"/>
      <c r="L601" s="170"/>
      <c r="M601" s="174"/>
      <c r="T601" s="175"/>
      <c r="AT601" s="171" t="s">
        <v>278</v>
      </c>
      <c r="AU601" s="171" t="s">
        <v>87</v>
      </c>
      <c r="AV601" s="14" t="s">
        <v>85</v>
      </c>
      <c r="AW601" s="14" t="s">
        <v>38</v>
      </c>
      <c r="AX601" s="14" t="s">
        <v>77</v>
      </c>
      <c r="AY601" s="171" t="s">
        <v>137</v>
      </c>
    </row>
    <row r="602" spans="2:65" s="12" customFormat="1" ht="11.25">
      <c r="B602" s="154"/>
      <c r="D602" s="140" t="s">
        <v>278</v>
      </c>
      <c r="E602" s="155" t="s">
        <v>21</v>
      </c>
      <c r="F602" s="156" t="s">
        <v>2534</v>
      </c>
      <c r="H602" s="157">
        <v>67.2</v>
      </c>
      <c r="I602" s="158"/>
      <c r="L602" s="154"/>
      <c r="M602" s="159"/>
      <c r="T602" s="160"/>
      <c r="AT602" s="155" t="s">
        <v>278</v>
      </c>
      <c r="AU602" s="155" t="s">
        <v>87</v>
      </c>
      <c r="AV602" s="12" t="s">
        <v>87</v>
      </c>
      <c r="AW602" s="12" t="s">
        <v>38</v>
      </c>
      <c r="AX602" s="12" t="s">
        <v>77</v>
      </c>
      <c r="AY602" s="155" t="s">
        <v>137</v>
      </c>
    </row>
    <row r="603" spans="2:65" s="12" customFormat="1" ht="11.25">
      <c r="B603" s="154"/>
      <c r="D603" s="140" t="s">
        <v>278</v>
      </c>
      <c r="E603" s="155" t="s">
        <v>21</v>
      </c>
      <c r="F603" s="156" t="s">
        <v>2535</v>
      </c>
      <c r="H603" s="157">
        <v>67.2</v>
      </c>
      <c r="I603" s="158"/>
      <c r="L603" s="154"/>
      <c r="M603" s="159"/>
      <c r="T603" s="160"/>
      <c r="AT603" s="155" t="s">
        <v>278</v>
      </c>
      <c r="AU603" s="155" t="s">
        <v>87</v>
      </c>
      <c r="AV603" s="12" t="s">
        <v>87</v>
      </c>
      <c r="AW603" s="12" t="s">
        <v>38</v>
      </c>
      <c r="AX603" s="12" t="s">
        <v>77</v>
      </c>
      <c r="AY603" s="155" t="s">
        <v>137</v>
      </c>
    </row>
    <row r="604" spans="2:65" s="13" customFormat="1" ht="11.25">
      <c r="B604" s="161"/>
      <c r="D604" s="140" t="s">
        <v>278</v>
      </c>
      <c r="E604" s="162" t="s">
        <v>21</v>
      </c>
      <c r="F604" s="163" t="s">
        <v>280</v>
      </c>
      <c r="H604" s="164">
        <v>134.4</v>
      </c>
      <c r="I604" s="165"/>
      <c r="L604" s="161"/>
      <c r="M604" s="166"/>
      <c r="T604" s="167"/>
      <c r="AT604" s="162" t="s">
        <v>278</v>
      </c>
      <c r="AU604" s="162" t="s">
        <v>87</v>
      </c>
      <c r="AV604" s="13" t="s">
        <v>143</v>
      </c>
      <c r="AW604" s="13" t="s">
        <v>38</v>
      </c>
      <c r="AX604" s="13" t="s">
        <v>85</v>
      </c>
      <c r="AY604" s="162" t="s">
        <v>137</v>
      </c>
    </row>
    <row r="605" spans="2:65" s="1" customFormat="1" ht="21.75" customHeight="1">
      <c r="B605" s="33"/>
      <c r="C605" s="145" t="s">
        <v>442</v>
      </c>
      <c r="D605" s="145" t="s">
        <v>153</v>
      </c>
      <c r="E605" s="146" t="s">
        <v>2536</v>
      </c>
      <c r="F605" s="147" t="s">
        <v>2537</v>
      </c>
      <c r="G605" s="148" t="s">
        <v>492</v>
      </c>
      <c r="H605" s="149">
        <v>8</v>
      </c>
      <c r="I605" s="150"/>
      <c r="J605" s="151">
        <f>ROUND(I605*H605,2)</f>
        <v>0</v>
      </c>
      <c r="K605" s="147" t="s">
        <v>809</v>
      </c>
      <c r="L605" s="33"/>
      <c r="M605" s="152" t="s">
        <v>21</v>
      </c>
      <c r="N605" s="153" t="s">
        <v>48</v>
      </c>
      <c r="P605" s="136">
        <f>O605*H605</f>
        <v>0</v>
      </c>
      <c r="Q605" s="136">
        <v>5.9999999999999995E-4</v>
      </c>
      <c r="R605" s="136">
        <f>Q605*H605</f>
        <v>4.7999999999999996E-3</v>
      </c>
      <c r="S605" s="136">
        <v>0</v>
      </c>
      <c r="T605" s="137">
        <f>S605*H605</f>
        <v>0</v>
      </c>
      <c r="AR605" s="138" t="s">
        <v>143</v>
      </c>
      <c r="AT605" s="138" t="s">
        <v>153</v>
      </c>
      <c r="AU605" s="138" t="s">
        <v>87</v>
      </c>
      <c r="AY605" s="18" t="s">
        <v>137</v>
      </c>
      <c r="BE605" s="139">
        <f>IF(N605="základní",J605,0)</f>
        <v>0</v>
      </c>
      <c r="BF605" s="139">
        <f>IF(N605="snížená",J605,0)</f>
        <v>0</v>
      </c>
      <c r="BG605" s="139">
        <f>IF(N605="zákl. přenesená",J605,0)</f>
        <v>0</v>
      </c>
      <c r="BH605" s="139">
        <f>IF(N605="sníž. přenesená",J605,0)</f>
        <v>0</v>
      </c>
      <c r="BI605" s="139">
        <f>IF(N605="nulová",J605,0)</f>
        <v>0</v>
      </c>
      <c r="BJ605" s="18" t="s">
        <v>85</v>
      </c>
      <c r="BK605" s="139">
        <f>ROUND(I605*H605,2)</f>
        <v>0</v>
      </c>
      <c r="BL605" s="18" t="s">
        <v>143</v>
      </c>
      <c r="BM605" s="138" t="s">
        <v>2538</v>
      </c>
    </row>
    <row r="606" spans="2:65" s="1" customFormat="1" ht="19.5">
      <c r="B606" s="33"/>
      <c r="D606" s="140" t="s">
        <v>144</v>
      </c>
      <c r="F606" s="141" t="s">
        <v>2539</v>
      </c>
      <c r="I606" s="142"/>
      <c r="L606" s="33"/>
      <c r="M606" s="143"/>
      <c r="T606" s="54"/>
      <c r="AT606" s="18" t="s">
        <v>144</v>
      </c>
      <c r="AU606" s="18" t="s">
        <v>87</v>
      </c>
    </row>
    <row r="607" spans="2:65" s="1" customFormat="1" ht="11.25">
      <c r="B607" s="33"/>
      <c r="D607" s="183" t="s">
        <v>812</v>
      </c>
      <c r="F607" s="184" t="s">
        <v>2540</v>
      </c>
      <c r="I607" s="142"/>
      <c r="L607" s="33"/>
      <c r="M607" s="143"/>
      <c r="T607" s="54"/>
      <c r="AT607" s="18" t="s">
        <v>812</v>
      </c>
      <c r="AU607" s="18" t="s">
        <v>87</v>
      </c>
    </row>
    <row r="608" spans="2:65" s="14" customFormat="1" ht="11.25">
      <c r="B608" s="170"/>
      <c r="D608" s="140" t="s">
        <v>278</v>
      </c>
      <c r="E608" s="171" t="s">
        <v>21</v>
      </c>
      <c r="F608" s="172" t="s">
        <v>2541</v>
      </c>
      <c r="H608" s="171" t="s">
        <v>21</v>
      </c>
      <c r="I608" s="173"/>
      <c r="L608" s="170"/>
      <c r="M608" s="174"/>
      <c r="T608" s="175"/>
      <c r="AT608" s="171" t="s">
        <v>278</v>
      </c>
      <c r="AU608" s="171" t="s">
        <v>87</v>
      </c>
      <c r="AV608" s="14" t="s">
        <v>85</v>
      </c>
      <c r="AW608" s="14" t="s">
        <v>38</v>
      </c>
      <c r="AX608" s="14" t="s">
        <v>77</v>
      </c>
      <c r="AY608" s="171" t="s">
        <v>137</v>
      </c>
    </row>
    <row r="609" spans="2:65" s="12" customFormat="1" ht="11.25">
      <c r="B609" s="154"/>
      <c r="D609" s="140" t="s">
        <v>278</v>
      </c>
      <c r="E609" s="155" t="s">
        <v>21</v>
      </c>
      <c r="F609" s="156" t="s">
        <v>2542</v>
      </c>
      <c r="H609" s="157">
        <v>4</v>
      </c>
      <c r="I609" s="158"/>
      <c r="L609" s="154"/>
      <c r="M609" s="159"/>
      <c r="T609" s="160"/>
      <c r="AT609" s="155" t="s">
        <v>278</v>
      </c>
      <c r="AU609" s="155" t="s">
        <v>87</v>
      </c>
      <c r="AV609" s="12" t="s">
        <v>87</v>
      </c>
      <c r="AW609" s="12" t="s">
        <v>38</v>
      </c>
      <c r="AX609" s="12" t="s">
        <v>77</v>
      </c>
      <c r="AY609" s="155" t="s">
        <v>137</v>
      </c>
    </row>
    <row r="610" spans="2:65" s="12" customFormat="1" ht="11.25">
      <c r="B610" s="154"/>
      <c r="D610" s="140" t="s">
        <v>278</v>
      </c>
      <c r="E610" s="155" t="s">
        <v>21</v>
      </c>
      <c r="F610" s="156" t="s">
        <v>2543</v>
      </c>
      <c r="H610" s="157">
        <v>4</v>
      </c>
      <c r="I610" s="158"/>
      <c r="L610" s="154"/>
      <c r="M610" s="159"/>
      <c r="T610" s="160"/>
      <c r="AT610" s="155" t="s">
        <v>278</v>
      </c>
      <c r="AU610" s="155" t="s">
        <v>87</v>
      </c>
      <c r="AV610" s="12" t="s">
        <v>87</v>
      </c>
      <c r="AW610" s="12" t="s">
        <v>38</v>
      </c>
      <c r="AX610" s="12" t="s">
        <v>77</v>
      </c>
      <c r="AY610" s="155" t="s">
        <v>137</v>
      </c>
    </row>
    <row r="611" spans="2:65" s="13" customFormat="1" ht="11.25">
      <c r="B611" s="161"/>
      <c r="D611" s="140" t="s">
        <v>278</v>
      </c>
      <c r="E611" s="162" t="s">
        <v>1970</v>
      </c>
      <c r="F611" s="163" t="s">
        <v>280</v>
      </c>
      <c r="H611" s="164">
        <v>8</v>
      </c>
      <c r="I611" s="165"/>
      <c r="L611" s="161"/>
      <c r="M611" s="166"/>
      <c r="T611" s="167"/>
      <c r="AT611" s="162" t="s">
        <v>278</v>
      </c>
      <c r="AU611" s="162" t="s">
        <v>87</v>
      </c>
      <c r="AV611" s="13" t="s">
        <v>143</v>
      </c>
      <c r="AW611" s="13" t="s">
        <v>38</v>
      </c>
      <c r="AX611" s="13" t="s">
        <v>85</v>
      </c>
      <c r="AY611" s="162" t="s">
        <v>137</v>
      </c>
    </row>
    <row r="612" spans="2:65" s="1" customFormat="1" ht="16.5" customHeight="1">
      <c r="B612" s="33"/>
      <c r="C612" s="145" t="s">
        <v>323</v>
      </c>
      <c r="D612" s="145" t="s">
        <v>153</v>
      </c>
      <c r="E612" s="146" t="s">
        <v>2544</v>
      </c>
      <c r="F612" s="147" t="s">
        <v>2545</v>
      </c>
      <c r="G612" s="148" t="s">
        <v>492</v>
      </c>
      <c r="H612" s="149">
        <v>392</v>
      </c>
      <c r="I612" s="150"/>
      <c r="J612" s="151">
        <f>ROUND(I612*H612,2)</f>
        <v>0</v>
      </c>
      <c r="K612" s="147" t="s">
        <v>809</v>
      </c>
      <c r="L612" s="33"/>
      <c r="M612" s="152" t="s">
        <v>21</v>
      </c>
      <c r="N612" s="153" t="s">
        <v>48</v>
      </c>
      <c r="P612" s="136">
        <f>O612*H612</f>
        <v>0</v>
      </c>
      <c r="Q612" s="136">
        <v>1.0000000000000001E-5</v>
      </c>
      <c r="R612" s="136">
        <f>Q612*H612</f>
        <v>3.9200000000000007E-3</v>
      </c>
      <c r="S612" s="136">
        <v>0</v>
      </c>
      <c r="T612" s="137">
        <f>S612*H612</f>
        <v>0</v>
      </c>
      <c r="AR612" s="138" t="s">
        <v>143</v>
      </c>
      <c r="AT612" s="138" t="s">
        <v>153</v>
      </c>
      <c r="AU612" s="138" t="s">
        <v>87</v>
      </c>
      <c r="AY612" s="18" t="s">
        <v>137</v>
      </c>
      <c r="BE612" s="139">
        <f>IF(N612="základní",J612,0)</f>
        <v>0</v>
      </c>
      <c r="BF612" s="139">
        <f>IF(N612="snížená",J612,0)</f>
        <v>0</v>
      </c>
      <c r="BG612" s="139">
        <f>IF(N612="zákl. přenesená",J612,0)</f>
        <v>0</v>
      </c>
      <c r="BH612" s="139">
        <f>IF(N612="sníž. přenesená",J612,0)</f>
        <v>0</v>
      </c>
      <c r="BI612" s="139">
        <f>IF(N612="nulová",J612,0)</f>
        <v>0</v>
      </c>
      <c r="BJ612" s="18" t="s">
        <v>85</v>
      </c>
      <c r="BK612" s="139">
        <f>ROUND(I612*H612,2)</f>
        <v>0</v>
      </c>
      <c r="BL612" s="18" t="s">
        <v>143</v>
      </c>
      <c r="BM612" s="138" t="s">
        <v>2546</v>
      </c>
    </row>
    <row r="613" spans="2:65" s="1" customFormat="1" ht="11.25">
      <c r="B613" s="33"/>
      <c r="D613" s="140" t="s">
        <v>144</v>
      </c>
      <c r="F613" s="141" t="s">
        <v>2547</v>
      </c>
      <c r="I613" s="142"/>
      <c r="L613" s="33"/>
      <c r="M613" s="143"/>
      <c r="T613" s="54"/>
      <c r="AT613" s="18" t="s">
        <v>144</v>
      </c>
      <c r="AU613" s="18" t="s">
        <v>87</v>
      </c>
    </row>
    <row r="614" spans="2:65" s="1" customFormat="1" ht="11.25">
      <c r="B614" s="33"/>
      <c r="D614" s="183" t="s">
        <v>812</v>
      </c>
      <c r="F614" s="184" t="s">
        <v>2548</v>
      </c>
      <c r="I614" s="142"/>
      <c r="L614" s="33"/>
      <c r="M614" s="143"/>
      <c r="T614" s="54"/>
      <c r="AT614" s="18" t="s">
        <v>812</v>
      </c>
      <c r="AU614" s="18" t="s">
        <v>87</v>
      </c>
    </row>
    <row r="615" spans="2:65" s="14" customFormat="1" ht="11.25">
      <c r="B615" s="170"/>
      <c r="D615" s="140" t="s">
        <v>278</v>
      </c>
      <c r="E615" s="171" t="s">
        <v>21</v>
      </c>
      <c r="F615" s="172" t="s">
        <v>2549</v>
      </c>
      <c r="H615" s="171" t="s">
        <v>21</v>
      </c>
      <c r="I615" s="173"/>
      <c r="L615" s="170"/>
      <c r="M615" s="174"/>
      <c r="T615" s="175"/>
      <c r="AT615" s="171" t="s">
        <v>278</v>
      </c>
      <c r="AU615" s="171" t="s">
        <v>87</v>
      </c>
      <c r="AV615" s="14" t="s">
        <v>85</v>
      </c>
      <c r="AW615" s="14" t="s">
        <v>38</v>
      </c>
      <c r="AX615" s="14" t="s">
        <v>77</v>
      </c>
      <c r="AY615" s="171" t="s">
        <v>137</v>
      </c>
    </row>
    <row r="616" spans="2:65" s="12" customFormat="1" ht="11.25">
      <c r="B616" s="154"/>
      <c r="D616" s="140" t="s">
        <v>278</v>
      </c>
      <c r="E616" s="155" t="s">
        <v>21</v>
      </c>
      <c r="F616" s="156" t="s">
        <v>2550</v>
      </c>
      <c r="H616" s="157">
        <v>24</v>
      </c>
      <c r="I616" s="158"/>
      <c r="L616" s="154"/>
      <c r="M616" s="159"/>
      <c r="T616" s="160"/>
      <c r="AT616" s="155" t="s">
        <v>278</v>
      </c>
      <c r="AU616" s="155" t="s">
        <v>87</v>
      </c>
      <c r="AV616" s="12" t="s">
        <v>87</v>
      </c>
      <c r="AW616" s="12" t="s">
        <v>38</v>
      </c>
      <c r="AX616" s="12" t="s">
        <v>77</v>
      </c>
      <c r="AY616" s="155" t="s">
        <v>137</v>
      </c>
    </row>
    <row r="617" spans="2:65" s="12" customFormat="1" ht="11.25">
      <c r="B617" s="154"/>
      <c r="D617" s="140" t="s">
        <v>278</v>
      </c>
      <c r="E617" s="155" t="s">
        <v>21</v>
      </c>
      <c r="F617" s="156" t="s">
        <v>2551</v>
      </c>
      <c r="H617" s="157">
        <v>280</v>
      </c>
      <c r="I617" s="158"/>
      <c r="L617" s="154"/>
      <c r="M617" s="159"/>
      <c r="T617" s="160"/>
      <c r="AT617" s="155" t="s">
        <v>278</v>
      </c>
      <c r="AU617" s="155" t="s">
        <v>87</v>
      </c>
      <c r="AV617" s="12" t="s">
        <v>87</v>
      </c>
      <c r="AW617" s="12" t="s">
        <v>38</v>
      </c>
      <c r="AX617" s="12" t="s">
        <v>77</v>
      </c>
      <c r="AY617" s="155" t="s">
        <v>137</v>
      </c>
    </row>
    <row r="618" spans="2:65" s="12" customFormat="1" ht="11.25">
      <c r="B618" s="154"/>
      <c r="D618" s="140" t="s">
        <v>278</v>
      </c>
      <c r="E618" s="155" t="s">
        <v>21</v>
      </c>
      <c r="F618" s="156" t="s">
        <v>2552</v>
      </c>
      <c r="H618" s="157">
        <v>40</v>
      </c>
      <c r="I618" s="158"/>
      <c r="L618" s="154"/>
      <c r="M618" s="159"/>
      <c r="T618" s="160"/>
      <c r="AT618" s="155" t="s">
        <v>278</v>
      </c>
      <c r="AU618" s="155" t="s">
        <v>87</v>
      </c>
      <c r="AV618" s="12" t="s">
        <v>87</v>
      </c>
      <c r="AW618" s="12" t="s">
        <v>38</v>
      </c>
      <c r="AX618" s="12" t="s">
        <v>77</v>
      </c>
      <c r="AY618" s="155" t="s">
        <v>137</v>
      </c>
    </row>
    <row r="619" spans="2:65" s="12" customFormat="1" ht="11.25">
      <c r="B619" s="154"/>
      <c r="D619" s="140" t="s">
        <v>278</v>
      </c>
      <c r="E619" s="155" t="s">
        <v>21</v>
      </c>
      <c r="F619" s="156" t="s">
        <v>2553</v>
      </c>
      <c r="H619" s="157">
        <v>48</v>
      </c>
      <c r="I619" s="158"/>
      <c r="L619" s="154"/>
      <c r="M619" s="159"/>
      <c r="T619" s="160"/>
      <c r="AT619" s="155" t="s">
        <v>278</v>
      </c>
      <c r="AU619" s="155" t="s">
        <v>87</v>
      </c>
      <c r="AV619" s="12" t="s">
        <v>87</v>
      </c>
      <c r="AW619" s="12" t="s">
        <v>38</v>
      </c>
      <c r="AX619" s="12" t="s">
        <v>77</v>
      </c>
      <c r="AY619" s="155" t="s">
        <v>137</v>
      </c>
    </row>
    <row r="620" spans="2:65" s="13" customFormat="1" ht="11.25">
      <c r="B620" s="161"/>
      <c r="D620" s="140" t="s">
        <v>278</v>
      </c>
      <c r="E620" s="162" t="s">
        <v>1962</v>
      </c>
      <c r="F620" s="163" t="s">
        <v>280</v>
      </c>
      <c r="H620" s="164">
        <v>392</v>
      </c>
      <c r="I620" s="165"/>
      <c r="L620" s="161"/>
      <c r="M620" s="166"/>
      <c r="T620" s="167"/>
      <c r="AT620" s="162" t="s">
        <v>278</v>
      </c>
      <c r="AU620" s="162" t="s">
        <v>87</v>
      </c>
      <c r="AV620" s="13" t="s">
        <v>143</v>
      </c>
      <c r="AW620" s="13" t="s">
        <v>38</v>
      </c>
      <c r="AX620" s="13" t="s">
        <v>85</v>
      </c>
      <c r="AY620" s="162" t="s">
        <v>137</v>
      </c>
    </row>
    <row r="621" spans="2:65" s="1" customFormat="1" ht="16.5" customHeight="1">
      <c r="B621" s="33"/>
      <c r="C621" s="145" t="s">
        <v>449</v>
      </c>
      <c r="D621" s="145" t="s">
        <v>153</v>
      </c>
      <c r="E621" s="146" t="s">
        <v>2554</v>
      </c>
      <c r="F621" s="147" t="s">
        <v>2555</v>
      </c>
      <c r="G621" s="148" t="s">
        <v>492</v>
      </c>
      <c r="H621" s="149">
        <v>8</v>
      </c>
      <c r="I621" s="150"/>
      <c r="J621" s="151">
        <f>ROUND(I621*H621,2)</f>
        <v>0</v>
      </c>
      <c r="K621" s="147" t="s">
        <v>21</v>
      </c>
      <c r="L621" s="33"/>
      <c r="M621" s="152" t="s">
        <v>21</v>
      </c>
      <c r="N621" s="153" t="s">
        <v>48</v>
      </c>
      <c r="P621" s="136">
        <f>O621*H621</f>
        <v>0</v>
      </c>
      <c r="Q621" s="136">
        <v>2.0000000000000002E-5</v>
      </c>
      <c r="R621" s="136">
        <f>Q621*H621</f>
        <v>1.6000000000000001E-4</v>
      </c>
      <c r="S621" s="136">
        <v>0</v>
      </c>
      <c r="T621" s="137">
        <f>S621*H621</f>
        <v>0</v>
      </c>
      <c r="AR621" s="138" t="s">
        <v>143</v>
      </c>
      <c r="AT621" s="138" t="s">
        <v>153</v>
      </c>
      <c r="AU621" s="138" t="s">
        <v>87</v>
      </c>
      <c r="AY621" s="18" t="s">
        <v>137</v>
      </c>
      <c r="BE621" s="139">
        <f>IF(N621="základní",J621,0)</f>
        <v>0</v>
      </c>
      <c r="BF621" s="139">
        <f>IF(N621="snížená",J621,0)</f>
        <v>0</v>
      </c>
      <c r="BG621" s="139">
        <f>IF(N621="zákl. přenesená",J621,0)</f>
        <v>0</v>
      </c>
      <c r="BH621" s="139">
        <f>IF(N621="sníž. přenesená",J621,0)</f>
        <v>0</v>
      </c>
      <c r="BI621" s="139">
        <f>IF(N621="nulová",J621,0)</f>
        <v>0</v>
      </c>
      <c r="BJ621" s="18" t="s">
        <v>85</v>
      </c>
      <c r="BK621" s="139">
        <f>ROUND(I621*H621,2)</f>
        <v>0</v>
      </c>
      <c r="BL621" s="18" t="s">
        <v>143</v>
      </c>
      <c r="BM621" s="138" t="s">
        <v>2556</v>
      </c>
    </row>
    <row r="622" spans="2:65" s="1" customFormat="1" ht="11.25">
      <c r="B622" s="33"/>
      <c r="D622" s="140" t="s">
        <v>144</v>
      </c>
      <c r="F622" s="141" t="s">
        <v>2557</v>
      </c>
      <c r="I622" s="142"/>
      <c r="L622" s="33"/>
      <c r="M622" s="143"/>
      <c r="T622" s="54"/>
      <c r="AT622" s="18" t="s">
        <v>144</v>
      </c>
      <c r="AU622" s="18" t="s">
        <v>87</v>
      </c>
    </row>
    <row r="623" spans="2:65" s="14" customFormat="1" ht="11.25">
      <c r="B623" s="170"/>
      <c r="D623" s="140" t="s">
        <v>278</v>
      </c>
      <c r="E623" s="171" t="s">
        <v>21</v>
      </c>
      <c r="F623" s="172" t="s">
        <v>2558</v>
      </c>
      <c r="H623" s="171" t="s">
        <v>21</v>
      </c>
      <c r="I623" s="173"/>
      <c r="L623" s="170"/>
      <c r="M623" s="174"/>
      <c r="T623" s="175"/>
      <c r="AT623" s="171" t="s">
        <v>278</v>
      </c>
      <c r="AU623" s="171" t="s">
        <v>87</v>
      </c>
      <c r="AV623" s="14" t="s">
        <v>85</v>
      </c>
      <c r="AW623" s="14" t="s">
        <v>38</v>
      </c>
      <c r="AX623" s="14" t="s">
        <v>77</v>
      </c>
      <c r="AY623" s="171" t="s">
        <v>137</v>
      </c>
    </row>
    <row r="624" spans="2:65" s="12" customFormat="1" ht="11.25">
      <c r="B624" s="154"/>
      <c r="D624" s="140" t="s">
        <v>278</v>
      </c>
      <c r="E624" s="155" t="s">
        <v>21</v>
      </c>
      <c r="F624" s="156" t="s">
        <v>2559</v>
      </c>
      <c r="H624" s="157">
        <v>8</v>
      </c>
      <c r="I624" s="158"/>
      <c r="L624" s="154"/>
      <c r="M624" s="159"/>
      <c r="T624" s="160"/>
      <c r="AT624" s="155" t="s">
        <v>278</v>
      </c>
      <c r="AU624" s="155" t="s">
        <v>87</v>
      </c>
      <c r="AV624" s="12" t="s">
        <v>87</v>
      </c>
      <c r="AW624" s="12" t="s">
        <v>38</v>
      </c>
      <c r="AX624" s="12" t="s">
        <v>77</v>
      </c>
      <c r="AY624" s="155" t="s">
        <v>137</v>
      </c>
    </row>
    <row r="625" spans="2:65" s="13" customFormat="1" ht="11.25">
      <c r="B625" s="161"/>
      <c r="D625" s="140" t="s">
        <v>278</v>
      </c>
      <c r="E625" s="162" t="s">
        <v>1960</v>
      </c>
      <c r="F625" s="163" t="s">
        <v>280</v>
      </c>
      <c r="H625" s="164">
        <v>8</v>
      </c>
      <c r="I625" s="165"/>
      <c r="L625" s="161"/>
      <c r="M625" s="166"/>
      <c r="T625" s="167"/>
      <c r="AT625" s="162" t="s">
        <v>278</v>
      </c>
      <c r="AU625" s="162" t="s">
        <v>87</v>
      </c>
      <c r="AV625" s="13" t="s">
        <v>143</v>
      </c>
      <c r="AW625" s="13" t="s">
        <v>38</v>
      </c>
      <c r="AX625" s="13" t="s">
        <v>85</v>
      </c>
      <c r="AY625" s="162" t="s">
        <v>137</v>
      </c>
    </row>
    <row r="626" spans="2:65" s="1" customFormat="1" ht="21.75" customHeight="1">
      <c r="B626" s="33"/>
      <c r="C626" s="145" t="s">
        <v>326</v>
      </c>
      <c r="D626" s="145" t="s">
        <v>153</v>
      </c>
      <c r="E626" s="146" t="s">
        <v>2560</v>
      </c>
      <c r="F626" s="147" t="s">
        <v>2561</v>
      </c>
      <c r="G626" s="148" t="s">
        <v>492</v>
      </c>
      <c r="H626" s="149">
        <v>26</v>
      </c>
      <c r="I626" s="150"/>
      <c r="J626" s="151">
        <f>ROUND(I626*H626,2)</f>
        <v>0</v>
      </c>
      <c r="K626" s="147" t="s">
        <v>21</v>
      </c>
      <c r="L626" s="33"/>
      <c r="M626" s="152" t="s">
        <v>21</v>
      </c>
      <c r="N626" s="153" t="s">
        <v>48</v>
      </c>
      <c r="P626" s="136">
        <f>O626*H626</f>
        <v>0</v>
      </c>
      <c r="Q626" s="136">
        <v>2.1264E-4</v>
      </c>
      <c r="R626" s="136">
        <f>Q626*H626</f>
        <v>5.5286399999999996E-3</v>
      </c>
      <c r="S626" s="136">
        <v>0</v>
      </c>
      <c r="T626" s="137">
        <f>S626*H626</f>
        <v>0</v>
      </c>
      <c r="AR626" s="138" t="s">
        <v>143</v>
      </c>
      <c r="AT626" s="138" t="s">
        <v>153</v>
      </c>
      <c r="AU626" s="138" t="s">
        <v>87</v>
      </c>
      <c r="AY626" s="18" t="s">
        <v>137</v>
      </c>
      <c r="BE626" s="139">
        <f>IF(N626="základní",J626,0)</f>
        <v>0</v>
      </c>
      <c r="BF626" s="139">
        <f>IF(N626="snížená",J626,0)</f>
        <v>0</v>
      </c>
      <c r="BG626" s="139">
        <f>IF(N626="zákl. přenesená",J626,0)</f>
        <v>0</v>
      </c>
      <c r="BH626" s="139">
        <f>IF(N626="sníž. přenesená",J626,0)</f>
        <v>0</v>
      </c>
      <c r="BI626" s="139">
        <f>IF(N626="nulová",J626,0)</f>
        <v>0</v>
      </c>
      <c r="BJ626" s="18" t="s">
        <v>85</v>
      </c>
      <c r="BK626" s="139">
        <f>ROUND(I626*H626,2)</f>
        <v>0</v>
      </c>
      <c r="BL626" s="18" t="s">
        <v>143</v>
      </c>
      <c r="BM626" s="138" t="s">
        <v>2562</v>
      </c>
    </row>
    <row r="627" spans="2:65" s="1" customFormat="1" ht="11.25">
      <c r="B627" s="33"/>
      <c r="D627" s="140" t="s">
        <v>144</v>
      </c>
      <c r="F627" s="141" t="s">
        <v>2563</v>
      </c>
      <c r="I627" s="142"/>
      <c r="L627" s="33"/>
      <c r="M627" s="143"/>
      <c r="T627" s="54"/>
      <c r="AT627" s="18" t="s">
        <v>144</v>
      </c>
      <c r="AU627" s="18" t="s">
        <v>87</v>
      </c>
    </row>
    <row r="628" spans="2:65" s="14" customFormat="1" ht="11.25">
      <c r="B628" s="170"/>
      <c r="D628" s="140" t="s">
        <v>278</v>
      </c>
      <c r="E628" s="171" t="s">
        <v>21</v>
      </c>
      <c r="F628" s="172" t="s">
        <v>2564</v>
      </c>
      <c r="H628" s="171" t="s">
        <v>21</v>
      </c>
      <c r="I628" s="173"/>
      <c r="L628" s="170"/>
      <c r="M628" s="174"/>
      <c r="T628" s="175"/>
      <c r="AT628" s="171" t="s">
        <v>278</v>
      </c>
      <c r="AU628" s="171" t="s">
        <v>87</v>
      </c>
      <c r="AV628" s="14" t="s">
        <v>85</v>
      </c>
      <c r="AW628" s="14" t="s">
        <v>38</v>
      </c>
      <c r="AX628" s="14" t="s">
        <v>77</v>
      </c>
      <c r="AY628" s="171" t="s">
        <v>137</v>
      </c>
    </row>
    <row r="629" spans="2:65" s="12" customFormat="1" ht="11.25">
      <c r="B629" s="154"/>
      <c r="D629" s="140" t="s">
        <v>278</v>
      </c>
      <c r="E629" s="155" t="s">
        <v>21</v>
      </c>
      <c r="F629" s="156" t="s">
        <v>2565</v>
      </c>
      <c r="H629" s="157">
        <v>26</v>
      </c>
      <c r="I629" s="158"/>
      <c r="L629" s="154"/>
      <c r="M629" s="159"/>
      <c r="T629" s="160"/>
      <c r="AT629" s="155" t="s">
        <v>278</v>
      </c>
      <c r="AU629" s="155" t="s">
        <v>87</v>
      </c>
      <c r="AV629" s="12" t="s">
        <v>87</v>
      </c>
      <c r="AW629" s="12" t="s">
        <v>38</v>
      </c>
      <c r="AX629" s="12" t="s">
        <v>85</v>
      </c>
      <c r="AY629" s="155" t="s">
        <v>137</v>
      </c>
    </row>
    <row r="630" spans="2:65" s="1" customFormat="1" ht="16.5" customHeight="1">
      <c r="B630" s="33"/>
      <c r="C630" s="145" t="s">
        <v>456</v>
      </c>
      <c r="D630" s="145" t="s">
        <v>153</v>
      </c>
      <c r="E630" s="146" t="s">
        <v>2566</v>
      </c>
      <c r="F630" s="147" t="s">
        <v>2567</v>
      </c>
      <c r="G630" s="148" t="s">
        <v>492</v>
      </c>
      <c r="H630" s="149">
        <v>16</v>
      </c>
      <c r="I630" s="150"/>
      <c r="J630" s="151">
        <f>ROUND(I630*H630,2)</f>
        <v>0</v>
      </c>
      <c r="K630" s="147" t="s">
        <v>21</v>
      </c>
      <c r="L630" s="33"/>
      <c r="M630" s="152" t="s">
        <v>21</v>
      </c>
      <c r="N630" s="153" t="s">
        <v>48</v>
      </c>
      <c r="P630" s="136">
        <f>O630*H630</f>
        <v>0</v>
      </c>
      <c r="Q630" s="136">
        <v>2.0000000000000002E-5</v>
      </c>
      <c r="R630" s="136">
        <f>Q630*H630</f>
        <v>3.2000000000000003E-4</v>
      </c>
      <c r="S630" s="136">
        <v>0</v>
      </c>
      <c r="T630" s="137">
        <f>S630*H630</f>
        <v>0</v>
      </c>
      <c r="AR630" s="138" t="s">
        <v>143</v>
      </c>
      <c r="AT630" s="138" t="s">
        <v>153</v>
      </c>
      <c r="AU630" s="138" t="s">
        <v>87</v>
      </c>
      <c r="AY630" s="18" t="s">
        <v>137</v>
      </c>
      <c r="BE630" s="139">
        <f>IF(N630="základní",J630,0)</f>
        <v>0</v>
      </c>
      <c r="BF630" s="139">
        <f>IF(N630="snížená",J630,0)</f>
        <v>0</v>
      </c>
      <c r="BG630" s="139">
        <f>IF(N630="zákl. přenesená",J630,0)</f>
        <v>0</v>
      </c>
      <c r="BH630" s="139">
        <f>IF(N630="sníž. přenesená",J630,0)</f>
        <v>0</v>
      </c>
      <c r="BI630" s="139">
        <f>IF(N630="nulová",J630,0)</f>
        <v>0</v>
      </c>
      <c r="BJ630" s="18" t="s">
        <v>85</v>
      </c>
      <c r="BK630" s="139">
        <f>ROUND(I630*H630,2)</f>
        <v>0</v>
      </c>
      <c r="BL630" s="18" t="s">
        <v>143</v>
      </c>
      <c r="BM630" s="138" t="s">
        <v>2568</v>
      </c>
    </row>
    <row r="631" spans="2:65" s="1" customFormat="1" ht="11.25">
      <c r="B631" s="33"/>
      <c r="D631" s="140" t="s">
        <v>144</v>
      </c>
      <c r="F631" s="141" t="s">
        <v>2569</v>
      </c>
      <c r="I631" s="142"/>
      <c r="L631" s="33"/>
      <c r="M631" s="143"/>
      <c r="T631" s="54"/>
      <c r="AT631" s="18" t="s">
        <v>144</v>
      </c>
      <c r="AU631" s="18" t="s">
        <v>87</v>
      </c>
    </row>
    <row r="632" spans="2:65" s="14" customFormat="1" ht="11.25">
      <c r="B632" s="170"/>
      <c r="D632" s="140" t="s">
        <v>278</v>
      </c>
      <c r="E632" s="171" t="s">
        <v>21</v>
      </c>
      <c r="F632" s="172" t="s">
        <v>2570</v>
      </c>
      <c r="H632" s="171" t="s">
        <v>21</v>
      </c>
      <c r="I632" s="173"/>
      <c r="L632" s="170"/>
      <c r="M632" s="174"/>
      <c r="T632" s="175"/>
      <c r="AT632" s="171" t="s">
        <v>278</v>
      </c>
      <c r="AU632" s="171" t="s">
        <v>87</v>
      </c>
      <c r="AV632" s="14" t="s">
        <v>85</v>
      </c>
      <c r="AW632" s="14" t="s">
        <v>38</v>
      </c>
      <c r="AX632" s="14" t="s">
        <v>77</v>
      </c>
      <c r="AY632" s="171" t="s">
        <v>137</v>
      </c>
    </row>
    <row r="633" spans="2:65" s="12" customFormat="1" ht="11.25">
      <c r="B633" s="154"/>
      <c r="D633" s="140" t="s">
        <v>278</v>
      </c>
      <c r="E633" s="155" t="s">
        <v>21</v>
      </c>
      <c r="F633" s="156" t="s">
        <v>2571</v>
      </c>
      <c r="H633" s="157">
        <v>16</v>
      </c>
      <c r="I633" s="158"/>
      <c r="L633" s="154"/>
      <c r="M633" s="159"/>
      <c r="T633" s="160"/>
      <c r="AT633" s="155" t="s">
        <v>278</v>
      </c>
      <c r="AU633" s="155" t="s">
        <v>87</v>
      </c>
      <c r="AV633" s="12" t="s">
        <v>87</v>
      </c>
      <c r="AW633" s="12" t="s">
        <v>38</v>
      </c>
      <c r="AX633" s="12" t="s">
        <v>77</v>
      </c>
      <c r="AY633" s="155" t="s">
        <v>137</v>
      </c>
    </row>
    <row r="634" spans="2:65" s="13" customFormat="1" ht="11.25">
      <c r="B634" s="161"/>
      <c r="D634" s="140" t="s">
        <v>278</v>
      </c>
      <c r="E634" s="162" t="s">
        <v>1972</v>
      </c>
      <c r="F634" s="163" t="s">
        <v>280</v>
      </c>
      <c r="H634" s="164">
        <v>16</v>
      </c>
      <c r="I634" s="165"/>
      <c r="L634" s="161"/>
      <c r="M634" s="166"/>
      <c r="T634" s="167"/>
      <c r="AT634" s="162" t="s">
        <v>278</v>
      </c>
      <c r="AU634" s="162" t="s">
        <v>87</v>
      </c>
      <c r="AV634" s="13" t="s">
        <v>143</v>
      </c>
      <c r="AW634" s="13" t="s">
        <v>38</v>
      </c>
      <c r="AX634" s="13" t="s">
        <v>85</v>
      </c>
      <c r="AY634" s="162" t="s">
        <v>137</v>
      </c>
    </row>
    <row r="635" spans="2:65" s="1" customFormat="1" ht="16.5" customHeight="1">
      <c r="B635" s="33"/>
      <c r="C635" s="145" t="s">
        <v>335</v>
      </c>
      <c r="D635" s="145" t="s">
        <v>153</v>
      </c>
      <c r="E635" s="146" t="s">
        <v>2572</v>
      </c>
      <c r="F635" s="147" t="s">
        <v>2573</v>
      </c>
      <c r="G635" s="148" t="s">
        <v>492</v>
      </c>
      <c r="H635" s="149">
        <v>392</v>
      </c>
      <c r="I635" s="150"/>
      <c r="J635" s="151">
        <f>ROUND(I635*H635,2)</f>
        <v>0</v>
      </c>
      <c r="K635" s="147" t="s">
        <v>21</v>
      </c>
      <c r="L635" s="33"/>
      <c r="M635" s="152" t="s">
        <v>21</v>
      </c>
      <c r="N635" s="153" t="s">
        <v>48</v>
      </c>
      <c r="P635" s="136">
        <f>O635*H635</f>
        <v>0</v>
      </c>
      <c r="Q635" s="136">
        <v>2.0000000000000001E-4</v>
      </c>
      <c r="R635" s="136">
        <f>Q635*H635</f>
        <v>7.8399999999999997E-2</v>
      </c>
      <c r="S635" s="136">
        <v>0</v>
      </c>
      <c r="T635" s="137">
        <f>S635*H635</f>
        <v>0</v>
      </c>
      <c r="AR635" s="138" t="s">
        <v>143</v>
      </c>
      <c r="AT635" s="138" t="s">
        <v>153</v>
      </c>
      <c r="AU635" s="138" t="s">
        <v>87</v>
      </c>
      <c r="AY635" s="18" t="s">
        <v>137</v>
      </c>
      <c r="BE635" s="139">
        <f>IF(N635="základní",J635,0)</f>
        <v>0</v>
      </c>
      <c r="BF635" s="139">
        <f>IF(N635="snížená",J635,0)</f>
        <v>0</v>
      </c>
      <c r="BG635" s="139">
        <f>IF(N635="zákl. přenesená",J635,0)</f>
        <v>0</v>
      </c>
      <c r="BH635" s="139">
        <f>IF(N635="sníž. přenesená",J635,0)</f>
        <v>0</v>
      </c>
      <c r="BI635" s="139">
        <f>IF(N635="nulová",J635,0)</f>
        <v>0</v>
      </c>
      <c r="BJ635" s="18" t="s">
        <v>85</v>
      </c>
      <c r="BK635" s="139">
        <f>ROUND(I635*H635,2)</f>
        <v>0</v>
      </c>
      <c r="BL635" s="18" t="s">
        <v>143</v>
      </c>
      <c r="BM635" s="138" t="s">
        <v>2574</v>
      </c>
    </row>
    <row r="636" spans="2:65" s="1" customFormat="1" ht="11.25">
      <c r="B636" s="33"/>
      <c r="D636" s="140" t="s">
        <v>144</v>
      </c>
      <c r="F636" s="141" t="s">
        <v>2575</v>
      </c>
      <c r="I636" s="142"/>
      <c r="L636" s="33"/>
      <c r="M636" s="143"/>
      <c r="T636" s="54"/>
      <c r="AT636" s="18" t="s">
        <v>144</v>
      </c>
      <c r="AU636" s="18" t="s">
        <v>87</v>
      </c>
    </row>
    <row r="637" spans="2:65" s="12" customFormat="1" ht="11.25">
      <c r="B637" s="154"/>
      <c r="D637" s="140" t="s">
        <v>278</v>
      </c>
      <c r="E637" s="155" t="s">
        <v>21</v>
      </c>
      <c r="F637" s="156" t="s">
        <v>1962</v>
      </c>
      <c r="H637" s="157">
        <v>392</v>
      </c>
      <c r="I637" s="158"/>
      <c r="L637" s="154"/>
      <c r="M637" s="159"/>
      <c r="T637" s="160"/>
      <c r="AT637" s="155" t="s">
        <v>278</v>
      </c>
      <c r="AU637" s="155" t="s">
        <v>87</v>
      </c>
      <c r="AV637" s="12" t="s">
        <v>87</v>
      </c>
      <c r="AW637" s="12" t="s">
        <v>38</v>
      </c>
      <c r="AX637" s="12" t="s">
        <v>85</v>
      </c>
      <c r="AY637" s="155" t="s">
        <v>137</v>
      </c>
    </row>
    <row r="638" spans="2:65" s="1" customFormat="1" ht="16.5" customHeight="1">
      <c r="B638" s="33"/>
      <c r="C638" s="145" t="s">
        <v>462</v>
      </c>
      <c r="D638" s="145" t="s">
        <v>153</v>
      </c>
      <c r="E638" s="146" t="s">
        <v>2576</v>
      </c>
      <c r="F638" s="147" t="s">
        <v>2577</v>
      </c>
      <c r="G638" s="148" t="s">
        <v>492</v>
      </c>
      <c r="H638" s="149">
        <v>8</v>
      </c>
      <c r="I638" s="150"/>
      <c r="J638" s="151">
        <f>ROUND(I638*H638,2)</f>
        <v>0</v>
      </c>
      <c r="K638" s="147" t="s">
        <v>21</v>
      </c>
      <c r="L638" s="33"/>
      <c r="M638" s="152" t="s">
        <v>21</v>
      </c>
      <c r="N638" s="153" t="s">
        <v>48</v>
      </c>
      <c r="P638" s="136">
        <f>O638*H638</f>
        <v>0</v>
      </c>
      <c r="Q638" s="136">
        <v>2.7999999999999998E-4</v>
      </c>
      <c r="R638" s="136">
        <f>Q638*H638</f>
        <v>2.2399999999999998E-3</v>
      </c>
      <c r="S638" s="136">
        <v>0</v>
      </c>
      <c r="T638" s="137">
        <f>S638*H638</f>
        <v>0</v>
      </c>
      <c r="AR638" s="138" t="s">
        <v>143</v>
      </c>
      <c r="AT638" s="138" t="s">
        <v>153</v>
      </c>
      <c r="AU638" s="138" t="s">
        <v>87</v>
      </c>
      <c r="AY638" s="18" t="s">
        <v>137</v>
      </c>
      <c r="BE638" s="139">
        <f>IF(N638="základní",J638,0)</f>
        <v>0</v>
      </c>
      <c r="BF638" s="139">
        <f>IF(N638="snížená",J638,0)</f>
        <v>0</v>
      </c>
      <c r="BG638" s="139">
        <f>IF(N638="zákl. přenesená",J638,0)</f>
        <v>0</v>
      </c>
      <c r="BH638" s="139">
        <f>IF(N638="sníž. přenesená",J638,0)</f>
        <v>0</v>
      </c>
      <c r="BI638" s="139">
        <f>IF(N638="nulová",J638,0)</f>
        <v>0</v>
      </c>
      <c r="BJ638" s="18" t="s">
        <v>85</v>
      </c>
      <c r="BK638" s="139">
        <f>ROUND(I638*H638,2)</f>
        <v>0</v>
      </c>
      <c r="BL638" s="18" t="s">
        <v>143</v>
      </c>
      <c r="BM638" s="138" t="s">
        <v>2578</v>
      </c>
    </row>
    <row r="639" spans="2:65" s="1" customFormat="1" ht="11.25">
      <c r="B639" s="33"/>
      <c r="D639" s="140" t="s">
        <v>144</v>
      </c>
      <c r="F639" s="141" t="s">
        <v>2579</v>
      </c>
      <c r="I639" s="142"/>
      <c r="L639" s="33"/>
      <c r="M639" s="143"/>
      <c r="T639" s="54"/>
      <c r="AT639" s="18" t="s">
        <v>144</v>
      </c>
      <c r="AU639" s="18" t="s">
        <v>87</v>
      </c>
    </row>
    <row r="640" spans="2:65" s="14" customFormat="1" ht="11.25">
      <c r="B640" s="170"/>
      <c r="D640" s="140" t="s">
        <v>278</v>
      </c>
      <c r="E640" s="171" t="s">
        <v>21</v>
      </c>
      <c r="F640" s="172" t="s">
        <v>2558</v>
      </c>
      <c r="H640" s="171" t="s">
        <v>21</v>
      </c>
      <c r="I640" s="173"/>
      <c r="L640" s="170"/>
      <c r="M640" s="174"/>
      <c r="T640" s="175"/>
      <c r="AT640" s="171" t="s">
        <v>278</v>
      </c>
      <c r="AU640" s="171" t="s">
        <v>87</v>
      </c>
      <c r="AV640" s="14" t="s">
        <v>85</v>
      </c>
      <c r="AW640" s="14" t="s">
        <v>38</v>
      </c>
      <c r="AX640" s="14" t="s">
        <v>77</v>
      </c>
      <c r="AY640" s="171" t="s">
        <v>137</v>
      </c>
    </row>
    <row r="641" spans="2:65" s="12" customFormat="1" ht="11.25">
      <c r="B641" s="154"/>
      <c r="D641" s="140" t="s">
        <v>278</v>
      </c>
      <c r="E641" s="155" t="s">
        <v>21</v>
      </c>
      <c r="F641" s="156" t="s">
        <v>2580</v>
      </c>
      <c r="H641" s="157">
        <v>8</v>
      </c>
      <c r="I641" s="158"/>
      <c r="L641" s="154"/>
      <c r="M641" s="159"/>
      <c r="T641" s="160"/>
      <c r="AT641" s="155" t="s">
        <v>278</v>
      </c>
      <c r="AU641" s="155" t="s">
        <v>87</v>
      </c>
      <c r="AV641" s="12" t="s">
        <v>87</v>
      </c>
      <c r="AW641" s="12" t="s">
        <v>38</v>
      </c>
      <c r="AX641" s="12" t="s">
        <v>85</v>
      </c>
      <c r="AY641" s="155" t="s">
        <v>137</v>
      </c>
    </row>
    <row r="642" spans="2:65" s="1" customFormat="1" ht="16.5" customHeight="1">
      <c r="B642" s="33"/>
      <c r="C642" s="145" t="s">
        <v>338</v>
      </c>
      <c r="D642" s="145" t="s">
        <v>153</v>
      </c>
      <c r="E642" s="146" t="s">
        <v>2581</v>
      </c>
      <c r="F642" s="147" t="s">
        <v>2582</v>
      </c>
      <c r="G642" s="148" t="s">
        <v>492</v>
      </c>
      <c r="H642" s="149">
        <v>26</v>
      </c>
      <c r="I642" s="150"/>
      <c r="J642" s="151">
        <f>ROUND(I642*H642,2)</f>
        <v>0</v>
      </c>
      <c r="K642" s="147" t="s">
        <v>21</v>
      </c>
      <c r="L642" s="33"/>
      <c r="M642" s="152" t="s">
        <v>21</v>
      </c>
      <c r="N642" s="153" t="s">
        <v>48</v>
      </c>
      <c r="P642" s="136">
        <f>O642*H642</f>
        <v>0</v>
      </c>
      <c r="Q642" s="136">
        <v>2.7999999999999998E-4</v>
      </c>
      <c r="R642" s="136">
        <f>Q642*H642</f>
        <v>7.2799999999999991E-3</v>
      </c>
      <c r="S642" s="136">
        <v>0</v>
      </c>
      <c r="T642" s="137">
        <f>S642*H642</f>
        <v>0</v>
      </c>
      <c r="AR642" s="138" t="s">
        <v>143</v>
      </c>
      <c r="AT642" s="138" t="s">
        <v>153</v>
      </c>
      <c r="AU642" s="138" t="s">
        <v>87</v>
      </c>
      <c r="AY642" s="18" t="s">
        <v>137</v>
      </c>
      <c r="BE642" s="139">
        <f>IF(N642="základní",J642,0)</f>
        <v>0</v>
      </c>
      <c r="BF642" s="139">
        <f>IF(N642="snížená",J642,0)</f>
        <v>0</v>
      </c>
      <c r="BG642" s="139">
        <f>IF(N642="zákl. přenesená",J642,0)</f>
        <v>0</v>
      </c>
      <c r="BH642" s="139">
        <f>IF(N642="sníž. přenesená",J642,0)</f>
        <v>0</v>
      </c>
      <c r="BI642" s="139">
        <f>IF(N642="nulová",J642,0)</f>
        <v>0</v>
      </c>
      <c r="BJ642" s="18" t="s">
        <v>85</v>
      </c>
      <c r="BK642" s="139">
        <f>ROUND(I642*H642,2)</f>
        <v>0</v>
      </c>
      <c r="BL642" s="18" t="s">
        <v>143</v>
      </c>
      <c r="BM642" s="138" t="s">
        <v>2583</v>
      </c>
    </row>
    <row r="643" spans="2:65" s="1" customFormat="1" ht="11.25">
      <c r="B643" s="33"/>
      <c r="D643" s="140" t="s">
        <v>144</v>
      </c>
      <c r="F643" s="141" t="s">
        <v>2584</v>
      </c>
      <c r="I643" s="142"/>
      <c r="L643" s="33"/>
      <c r="M643" s="143"/>
      <c r="T643" s="54"/>
      <c r="AT643" s="18" t="s">
        <v>144</v>
      </c>
      <c r="AU643" s="18" t="s">
        <v>87</v>
      </c>
    </row>
    <row r="644" spans="2:65" s="1" customFormat="1" ht="16.5" customHeight="1">
      <c r="B644" s="33"/>
      <c r="C644" s="145" t="s">
        <v>469</v>
      </c>
      <c r="D644" s="145" t="s">
        <v>153</v>
      </c>
      <c r="E644" s="146" t="s">
        <v>2585</v>
      </c>
      <c r="F644" s="147" t="s">
        <v>2586</v>
      </c>
      <c r="G644" s="148" t="s">
        <v>492</v>
      </c>
      <c r="H644" s="149">
        <v>16</v>
      </c>
      <c r="I644" s="150"/>
      <c r="J644" s="151">
        <f>ROUND(I644*H644,2)</f>
        <v>0</v>
      </c>
      <c r="K644" s="147" t="s">
        <v>21</v>
      </c>
      <c r="L644" s="33"/>
      <c r="M644" s="152" t="s">
        <v>21</v>
      </c>
      <c r="N644" s="153" t="s">
        <v>48</v>
      </c>
      <c r="P644" s="136">
        <f>O644*H644</f>
        <v>0</v>
      </c>
      <c r="Q644" s="136">
        <v>2.7999999999999998E-4</v>
      </c>
      <c r="R644" s="136">
        <f>Q644*H644</f>
        <v>4.4799999999999996E-3</v>
      </c>
      <c r="S644" s="136">
        <v>0</v>
      </c>
      <c r="T644" s="137">
        <f>S644*H644</f>
        <v>0</v>
      </c>
      <c r="AR644" s="138" t="s">
        <v>143</v>
      </c>
      <c r="AT644" s="138" t="s">
        <v>153</v>
      </c>
      <c r="AU644" s="138" t="s">
        <v>87</v>
      </c>
      <c r="AY644" s="18" t="s">
        <v>137</v>
      </c>
      <c r="BE644" s="139">
        <f>IF(N644="základní",J644,0)</f>
        <v>0</v>
      </c>
      <c r="BF644" s="139">
        <f>IF(N644="snížená",J644,0)</f>
        <v>0</v>
      </c>
      <c r="BG644" s="139">
        <f>IF(N644="zákl. přenesená",J644,0)</f>
        <v>0</v>
      </c>
      <c r="BH644" s="139">
        <f>IF(N644="sníž. přenesená",J644,0)</f>
        <v>0</v>
      </c>
      <c r="BI644" s="139">
        <f>IF(N644="nulová",J644,0)</f>
        <v>0</v>
      </c>
      <c r="BJ644" s="18" t="s">
        <v>85</v>
      </c>
      <c r="BK644" s="139">
        <f>ROUND(I644*H644,2)</f>
        <v>0</v>
      </c>
      <c r="BL644" s="18" t="s">
        <v>143</v>
      </c>
      <c r="BM644" s="138" t="s">
        <v>2587</v>
      </c>
    </row>
    <row r="645" spans="2:65" s="1" customFormat="1" ht="11.25">
      <c r="B645" s="33"/>
      <c r="D645" s="140" t="s">
        <v>144</v>
      </c>
      <c r="F645" s="141" t="s">
        <v>2588</v>
      </c>
      <c r="I645" s="142"/>
      <c r="L645" s="33"/>
      <c r="M645" s="143"/>
      <c r="T645" s="54"/>
      <c r="AT645" s="18" t="s">
        <v>144</v>
      </c>
      <c r="AU645" s="18" t="s">
        <v>87</v>
      </c>
    </row>
    <row r="646" spans="2:65" s="12" customFormat="1" ht="11.25">
      <c r="B646" s="154"/>
      <c r="D646" s="140" t="s">
        <v>278</v>
      </c>
      <c r="E646" s="155" t="s">
        <v>21</v>
      </c>
      <c r="F646" s="156" t="s">
        <v>1972</v>
      </c>
      <c r="H646" s="157">
        <v>16</v>
      </c>
      <c r="I646" s="158"/>
      <c r="L646" s="154"/>
      <c r="M646" s="159"/>
      <c r="T646" s="160"/>
      <c r="AT646" s="155" t="s">
        <v>278</v>
      </c>
      <c r="AU646" s="155" t="s">
        <v>87</v>
      </c>
      <c r="AV646" s="12" t="s">
        <v>87</v>
      </c>
      <c r="AW646" s="12" t="s">
        <v>38</v>
      </c>
      <c r="AX646" s="12" t="s">
        <v>85</v>
      </c>
      <c r="AY646" s="155" t="s">
        <v>137</v>
      </c>
    </row>
    <row r="647" spans="2:65" s="1" customFormat="1" ht="16.5" customHeight="1">
      <c r="B647" s="33"/>
      <c r="C647" s="145" t="s">
        <v>342</v>
      </c>
      <c r="D647" s="145" t="s">
        <v>153</v>
      </c>
      <c r="E647" s="146" t="s">
        <v>2589</v>
      </c>
      <c r="F647" s="147" t="s">
        <v>2590</v>
      </c>
      <c r="G647" s="148" t="s">
        <v>492</v>
      </c>
      <c r="H647" s="149">
        <v>8</v>
      </c>
      <c r="I647" s="150"/>
      <c r="J647" s="151">
        <f>ROUND(I647*H647,2)</f>
        <v>0</v>
      </c>
      <c r="K647" s="147" t="s">
        <v>809</v>
      </c>
      <c r="L647" s="33"/>
      <c r="M647" s="152" t="s">
        <v>21</v>
      </c>
      <c r="N647" s="153" t="s">
        <v>48</v>
      </c>
      <c r="P647" s="136">
        <f>O647*H647</f>
        <v>0</v>
      </c>
      <c r="Q647" s="136">
        <v>4.8999999999999998E-4</v>
      </c>
      <c r="R647" s="136">
        <f>Q647*H647</f>
        <v>3.9199999999999999E-3</v>
      </c>
      <c r="S647" s="136">
        <v>0</v>
      </c>
      <c r="T647" s="137">
        <f>S647*H647</f>
        <v>0</v>
      </c>
      <c r="AR647" s="138" t="s">
        <v>143</v>
      </c>
      <c r="AT647" s="138" t="s">
        <v>153</v>
      </c>
      <c r="AU647" s="138" t="s">
        <v>87</v>
      </c>
      <c r="AY647" s="18" t="s">
        <v>137</v>
      </c>
      <c r="BE647" s="139">
        <f>IF(N647="základní",J647,0)</f>
        <v>0</v>
      </c>
      <c r="BF647" s="139">
        <f>IF(N647="snížená",J647,0)</f>
        <v>0</v>
      </c>
      <c r="BG647" s="139">
        <f>IF(N647="zákl. přenesená",J647,0)</f>
        <v>0</v>
      </c>
      <c r="BH647" s="139">
        <f>IF(N647="sníž. přenesená",J647,0)</f>
        <v>0</v>
      </c>
      <c r="BI647" s="139">
        <f>IF(N647="nulová",J647,0)</f>
        <v>0</v>
      </c>
      <c r="BJ647" s="18" t="s">
        <v>85</v>
      </c>
      <c r="BK647" s="139">
        <f>ROUND(I647*H647,2)</f>
        <v>0</v>
      </c>
      <c r="BL647" s="18" t="s">
        <v>143</v>
      </c>
      <c r="BM647" s="138" t="s">
        <v>2591</v>
      </c>
    </row>
    <row r="648" spans="2:65" s="1" customFormat="1" ht="11.25">
      <c r="B648" s="33"/>
      <c r="D648" s="140" t="s">
        <v>144</v>
      </c>
      <c r="F648" s="141" t="s">
        <v>2592</v>
      </c>
      <c r="I648" s="142"/>
      <c r="L648" s="33"/>
      <c r="M648" s="143"/>
      <c r="T648" s="54"/>
      <c r="AT648" s="18" t="s">
        <v>144</v>
      </c>
      <c r="AU648" s="18" t="s">
        <v>87</v>
      </c>
    </row>
    <row r="649" spans="2:65" s="1" customFormat="1" ht="11.25">
      <c r="B649" s="33"/>
      <c r="D649" s="183" t="s">
        <v>812</v>
      </c>
      <c r="F649" s="184" t="s">
        <v>2593</v>
      </c>
      <c r="I649" s="142"/>
      <c r="L649" s="33"/>
      <c r="M649" s="143"/>
      <c r="T649" s="54"/>
      <c r="AT649" s="18" t="s">
        <v>812</v>
      </c>
      <c r="AU649" s="18" t="s">
        <v>87</v>
      </c>
    </row>
    <row r="650" spans="2:65" s="12" customFormat="1" ht="11.25">
      <c r="B650" s="154"/>
      <c r="D650" s="140" t="s">
        <v>278</v>
      </c>
      <c r="E650" s="155" t="s">
        <v>21</v>
      </c>
      <c r="F650" s="156" t="s">
        <v>1970</v>
      </c>
      <c r="H650" s="157">
        <v>8</v>
      </c>
      <c r="I650" s="158"/>
      <c r="L650" s="154"/>
      <c r="M650" s="159"/>
      <c r="T650" s="160"/>
      <c r="AT650" s="155" t="s">
        <v>278</v>
      </c>
      <c r="AU650" s="155" t="s">
        <v>87</v>
      </c>
      <c r="AV650" s="12" t="s">
        <v>87</v>
      </c>
      <c r="AW650" s="12" t="s">
        <v>38</v>
      </c>
      <c r="AX650" s="12" t="s">
        <v>85</v>
      </c>
      <c r="AY650" s="155" t="s">
        <v>137</v>
      </c>
    </row>
    <row r="651" spans="2:65" s="1" customFormat="1" ht="16.5" customHeight="1">
      <c r="B651" s="33"/>
      <c r="C651" s="145" t="s">
        <v>478</v>
      </c>
      <c r="D651" s="145" t="s">
        <v>153</v>
      </c>
      <c r="E651" s="146" t="s">
        <v>2594</v>
      </c>
      <c r="F651" s="147" t="s">
        <v>2595</v>
      </c>
      <c r="G651" s="148" t="s">
        <v>156</v>
      </c>
      <c r="H651" s="149">
        <v>2</v>
      </c>
      <c r="I651" s="150"/>
      <c r="J651" s="151">
        <f>ROUND(I651*H651,2)</f>
        <v>0</v>
      </c>
      <c r="K651" s="147" t="s">
        <v>21</v>
      </c>
      <c r="L651" s="33"/>
      <c r="M651" s="152" t="s">
        <v>21</v>
      </c>
      <c r="N651" s="153" t="s">
        <v>48</v>
      </c>
      <c r="P651" s="136">
        <f>O651*H651</f>
        <v>0</v>
      </c>
      <c r="Q651" s="136">
        <v>0</v>
      </c>
      <c r="R651" s="136">
        <f>Q651*H651</f>
        <v>0</v>
      </c>
      <c r="S651" s="136">
        <v>0</v>
      </c>
      <c r="T651" s="137">
        <f>S651*H651</f>
        <v>0</v>
      </c>
      <c r="AR651" s="138" t="s">
        <v>143</v>
      </c>
      <c r="AT651" s="138" t="s">
        <v>153</v>
      </c>
      <c r="AU651" s="138" t="s">
        <v>87</v>
      </c>
      <c r="AY651" s="18" t="s">
        <v>137</v>
      </c>
      <c r="BE651" s="139">
        <f>IF(N651="základní",J651,0)</f>
        <v>0</v>
      </c>
      <c r="BF651" s="139">
        <f>IF(N651="snížená",J651,0)</f>
        <v>0</v>
      </c>
      <c r="BG651" s="139">
        <f>IF(N651="zákl. přenesená",J651,0)</f>
        <v>0</v>
      </c>
      <c r="BH651" s="139">
        <f>IF(N651="sníž. přenesená",J651,0)</f>
        <v>0</v>
      </c>
      <c r="BI651" s="139">
        <f>IF(N651="nulová",J651,0)</f>
        <v>0</v>
      </c>
      <c r="BJ651" s="18" t="s">
        <v>85</v>
      </c>
      <c r="BK651" s="139">
        <f>ROUND(I651*H651,2)</f>
        <v>0</v>
      </c>
      <c r="BL651" s="18" t="s">
        <v>143</v>
      </c>
      <c r="BM651" s="138" t="s">
        <v>2596</v>
      </c>
    </row>
    <row r="652" spans="2:65" s="1" customFormat="1" ht="11.25">
      <c r="B652" s="33"/>
      <c r="D652" s="140" t="s">
        <v>144</v>
      </c>
      <c r="F652" s="141" t="s">
        <v>2597</v>
      </c>
      <c r="I652" s="142"/>
      <c r="L652" s="33"/>
      <c r="M652" s="143"/>
      <c r="T652" s="54"/>
      <c r="AT652" s="18" t="s">
        <v>144</v>
      </c>
      <c r="AU652" s="18" t="s">
        <v>87</v>
      </c>
    </row>
    <row r="653" spans="2:65" s="1" customFormat="1" ht="16.5" customHeight="1">
      <c r="B653" s="33"/>
      <c r="C653" s="145" t="s">
        <v>346</v>
      </c>
      <c r="D653" s="145" t="s">
        <v>153</v>
      </c>
      <c r="E653" s="146" t="s">
        <v>2598</v>
      </c>
      <c r="F653" s="147" t="s">
        <v>2599</v>
      </c>
      <c r="G653" s="148" t="s">
        <v>156</v>
      </c>
      <c r="H653" s="149">
        <v>1</v>
      </c>
      <c r="I653" s="150"/>
      <c r="J653" s="151">
        <f>ROUND(I653*H653,2)</f>
        <v>0</v>
      </c>
      <c r="K653" s="147" t="s">
        <v>21</v>
      </c>
      <c r="L653" s="33"/>
      <c r="M653" s="152" t="s">
        <v>21</v>
      </c>
      <c r="N653" s="153" t="s">
        <v>48</v>
      </c>
      <c r="P653" s="136">
        <f>O653*H653</f>
        <v>0</v>
      </c>
      <c r="Q653" s="136">
        <v>0</v>
      </c>
      <c r="R653" s="136">
        <f>Q653*H653</f>
        <v>0</v>
      </c>
      <c r="S653" s="136">
        <v>0</v>
      </c>
      <c r="T653" s="137">
        <f>S653*H653</f>
        <v>0</v>
      </c>
      <c r="AR653" s="138" t="s">
        <v>143</v>
      </c>
      <c r="AT653" s="138" t="s">
        <v>153</v>
      </c>
      <c r="AU653" s="138" t="s">
        <v>87</v>
      </c>
      <c r="AY653" s="18" t="s">
        <v>137</v>
      </c>
      <c r="BE653" s="139">
        <f>IF(N653="základní",J653,0)</f>
        <v>0</v>
      </c>
      <c r="BF653" s="139">
        <f>IF(N653="snížená",J653,0)</f>
        <v>0</v>
      </c>
      <c r="BG653" s="139">
        <f>IF(N653="zákl. přenesená",J653,0)</f>
        <v>0</v>
      </c>
      <c r="BH653" s="139">
        <f>IF(N653="sníž. přenesená",J653,0)</f>
        <v>0</v>
      </c>
      <c r="BI653" s="139">
        <f>IF(N653="nulová",J653,0)</f>
        <v>0</v>
      </c>
      <c r="BJ653" s="18" t="s">
        <v>85</v>
      </c>
      <c r="BK653" s="139">
        <f>ROUND(I653*H653,2)</f>
        <v>0</v>
      </c>
      <c r="BL653" s="18" t="s">
        <v>143</v>
      </c>
      <c r="BM653" s="138" t="s">
        <v>2600</v>
      </c>
    </row>
    <row r="654" spans="2:65" s="1" customFormat="1" ht="11.25">
      <c r="B654" s="33"/>
      <c r="D654" s="140" t="s">
        <v>144</v>
      </c>
      <c r="F654" s="141" t="s">
        <v>2599</v>
      </c>
      <c r="I654" s="142"/>
      <c r="L654" s="33"/>
      <c r="M654" s="143"/>
      <c r="T654" s="54"/>
      <c r="AT654" s="18" t="s">
        <v>144</v>
      </c>
      <c r="AU654" s="18" t="s">
        <v>87</v>
      </c>
    </row>
    <row r="655" spans="2:65" s="1" customFormat="1" ht="19.5">
      <c r="B655" s="33"/>
      <c r="D655" s="140" t="s">
        <v>145</v>
      </c>
      <c r="F655" s="144" t="s">
        <v>2601</v>
      </c>
      <c r="I655" s="142"/>
      <c r="L655" s="33"/>
      <c r="M655" s="143"/>
      <c r="T655" s="54"/>
      <c r="AT655" s="18" t="s">
        <v>145</v>
      </c>
      <c r="AU655" s="18" t="s">
        <v>87</v>
      </c>
    </row>
    <row r="656" spans="2:65" s="1" customFormat="1" ht="16.5" customHeight="1">
      <c r="B656" s="33"/>
      <c r="C656" s="145" t="s">
        <v>489</v>
      </c>
      <c r="D656" s="145" t="s">
        <v>153</v>
      </c>
      <c r="E656" s="146" t="s">
        <v>2602</v>
      </c>
      <c r="F656" s="147" t="s">
        <v>2603</v>
      </c>
      <c r="G656" s="148" t="s">
        <v>156</v>
      </c>
      <c r="H656" s="149">
        <v>12</v>
      </c>
      <c r="I656" s="150"/>
      <c r="J656" s="151">
        <f>ROUND(I656*H656,2)</f>
        <v>0</v>
      </c>
      <c r="K656" s="147" t="s">
        <v>21</v>
      </c>
      <c r="L656" s="33"/>
      <c r="M656" s="152" t="s">
        <v>21</v>
      </c>
      <c r="N656" s="153" t="s">
        <v>48</v>
      </c>
      <c r="P656" s="136">
        <f>O656*H656</f>
        <v>0</v>
      </c>
      <c r="Q656" s="136">
        <v>0</v>
      </c>
      <c r="R656" s="136">
        <f>Q656*H656</f>
        <v>0</v>
      </c>
      <c r="S656" s="136">
        <v>0</v>
      </c>
      <c r="T656" s="137">
        <f>S656*H656</f>
        <v>0</v>
      </c>
      <c r="AR656" s="138" t="s">
        <v>143</v>
      </c>
      <c r="AT656" s="138" t="s">
        <v>153</v>
      </c>
      <c r="AU656" s="138" t="s">
        <v>87</v>
      </c>
      <c r="AY656" s="18" t="s">
        <v>137</v>
      </c>
      <c r="BE656" s="139">
        <f>IF(N656="základní",J656,0)</f>
        <v>0</v>
      </c>
      <c r="BF656" s="139">
        <f>IF(N656="snížená",J656,0)</f>
        <v>0</v>
      </c>
      <c r="BG656" s="139">
        <f>IF(N656="zákl. přenesená",J656,0)</f>
        <v>0</v>
      </c>
      <c r="BH656" s="139">
        <f>IF(N656="sníž. přenesená",J656,0)</f>
        <v>0</v>
      </c>
      <c r="BI656" s="139">
        <f>IF(N656="nulová",J656,0)</f>
        <v>0</v>
      </c>
      <c r="BJ656" s="18" t="s">
        <v>85</v>
      </c>
      <c r="BK656" s="139">
        <f>ROUND(I656*H656,2)</f>
        <v>0</v>
      </c>
      <c r="BL656" s="18" t="s">
        <v>143</v>
      </c>
      <c r="BM656" s="138" t="s">
        <v>2604</v>
      </c>
    </row>
    <row r="657" spans="2:65" s="1" customFormat="1" ht="11.25">
      <c r="B657" s="33"/>
      <c r="D657" s="140" t="s">
        <v>144</v>
      </c>
      <c r="F657" s="141" t="s">
        <v>2599</v>
      </c>
      <c r="I657" s="142"/>
      <c r="L657" s="33"/>
      <c r="M657" s="143"/>
      <c r="T657" s="54"/>
      <c r="AT657" s="18" t="s">
        <v>144</v>
      </c>
      <c r="AU657" s="18" t="s">
        <v>87</v>
      </c>
    </row>
    <row r="658" spans="2:65" s="1" customFormat="1" ht="19.5">
      <c r="B658" s="33"/>
      <c r="D658" s="140" t="s">
        <v>145</v>
      </c>
      <c r="F658" s="144" t="s">
        <v>2601</v>
      </c>
      <c r="I658" s="142"/>
      <c r="L658" s="33"/>
      <c r="M658" s="143"/>
      <c r="T658" s="54"/>
      <c r="AT658" s="18" t="s">
        <v>145</v>
      </c>
      <c r="AU658" s="18" t="s">
        <v>87</v>
      </c>
    </row>
    <row r="659" spans="2:65" s="1" customFormat="1" ht="16.5" customHeight="1">
      <c r="B659" s="33"/>
      <c r="C659" s="145" t="s">
        <v>350</v>
      </c>
      <c r="D659" s="145" t="s">
        <v>153</v>
      </c>
      <c r="E659" s="146" t="s">
        <v>2605</v>
      </c>
      <c r="F659" s="147" t="s">
        <v>2606</v>
      </c>
      <c r="G659" s="148" t="s">
        <v>569</v>
      </c>
      <c r="H659" s="149">
        <v>35.863</v>
      </c>
      <c r="I659" s="150"/>
      <c r="J659" s="151">
        <f>ROUND(I659*H659,2)</f>
        <v>0</v>
      </c>
      <c r="K659" s="147" t="s">
        <v>809</v>
      </c>
      <c r="L659" s="33"/>
      <c r="M659" s="152" t="s">
        <v>21</v>
      </c>
      <c r="N659" s="153" t="s">
        <v>48</v>
      </c>
      <c r="P659" s="136">
        <f>O659*H659</f>
        <v>0</v>
      </c>
      <c r="Q659" s="136">
        <v>0</v>
      </c>
      <c r="R659" s="136">
        <f>Q659*H659</f>
        <v>0</v>
      </c>
      <c r="S659" s="136">
        <v>2.4</v>
      </c>
      <c r="T659" s="137">
        <f>S659*H659</f>
        <v>86.07119999999999</v>
      </c>
      <c r="AR659" s="138" t="s">
        <v>143</v>
      </c>
      <c r="AT659" s="138" t="s">
        <v>153</v>
      </c>
      <c r="AU659" s="138" t="s">
        <v>87</v>
      </c>
      <c r="AY659" s="18" t="s">
        <v>137</v>
      </c>
      <c r="BE659" s="139">
        <f>IF(N659="základní",J659,0)</f>
        <v>0</v>
      </c>
      <c r="BF659" s="139">
        <f>IF(N659="snížená",J659,0)</f>
        <v>0</v>
      </c>
      <c r="BG659" s="139">
        <f>IF(N659="zákl. přenesená",J659,0)</f>
        <v>0</v>
      </c>
      <c r="BH659" s="139">
        <f>IF(N659="sníž. přenesená",J659,0)</f>
        <v>0</v>
      </c>
      <c r="BI659" s="139">
        <f>IF(N659="nulová",J659,0)</f>
        <v>0</v>
      </c>
      <c r="BJ659" s="18" t="s">
        <v>85</v>
      </c>
      <c r="BK659" s="139">
        <f>ROUND(I659*H659,2)</f>
        <v>0</v>
      </c>
      <c r="BL659" s="18" t="s">
        <v>143</v>
      </c>
      <c r="BM659" s="138" t="s">
        <v>2607</v>
      </c>
    </row>
    <row r="660" spans="2:65" s="1" customFormat="1" ht="11.25">
      <c r="B660" s="33"/>
      <c r="D660" s="140" t="s">
        <v>144</v>
      </c>
      <c r="F660" s="141" t="s">
        <v>2608</v>
      </c>
      <c r="I660" s="142"/>
      <c r="L660" s="33"/>
      <c r="M660" s="143"/>
      <c r="T660" s="54"/>
      <c r="AT660" s="18" t="s">
        <v>144</v>
      </c>
      <c r="AU660" s="18" t="s">
        <v>87</v>
      </c>
    </row>
    <row r="661" spans="2:65" s="1" customFormat="1" ht="11.25">
      <c r="B661" s="33"/>
      <c r="D661" s="183" t="s">
        <v>812</v>
      </c>
      <c r="F661" s="184" t="s">
        <v>2609</v>
      </c>
      <c r="I661" s="142"/>
      <c r="L661" s="33"/>
      <c r="M661" s="143"/>
      <c r="T661" s="54"/>
      <c r="AT661" s="18" t="s">
        <v>812</v>
      </c>
      <c r="AU661" s="18" t="s">
        <v>87</v>
      </c>
    </row>
    <row r="662" spans="2:65" s="14" customFormat="1" ht="11.25">
      <c r="B662" s="170"/>
      <c r="D662" s="140" t="s">
        <v>278</v>
      </c>
      <c r="E662" s="171" t="s">
        <v>21</v>
      </c>
      <c r="F662" s="172" t="s">
        <v>2326</v>
      </c>
      <c r="H662" s="171" t="s">
        <v>21</v>
      </c>
      <c r="I662" s="173"/>
      <c r="L662" s="170"/>
      <c r="M662" s="174"/>
      <c r="T662" s="175"/>
      <c r="AT662" s="171" t="s">
        <v>278</v>
      </c>
      <c r="AU662" s="171" t="s">
        <v>87</v>
      </c>
      <c r="AV662" s="14" t="s">
        <v>85</v>
      </c>
      <c r="AW662" s="14" t="s">
        <v>38</v>
      </c>
      <c r="AX662" s="14" t="s">
        <v>77</v>
      </c>
      <c r="AY662" s="171" t="s">
        <v>137</v>
      </c>
    </row>
    <row r="663" spans="2:65" s="12" customFormat="1" ht="11.25">
      <c r="B663" s="154"/>
      <c r="D663" s="140" t="s">
        <v>278</v>
      </c>
      <c r="E663" s="155" t="s">
        <v>21</v>
      </c>
      <c r="F663" s="156" t="s">
        <v>2610</v>
      </c>
      <c r="H663" s="157">
        <v>7.0650000000000004</v>
      </c>
      <c r="I663" s="158"/>
      <c r="L663" s="154"/>
      <c r="M663" s="159"/>
      <c r="T663" s="160"/>
      <c r="AT663" s="155" t="s">
        <v>278</v>
      </c>
      <c r="AU663" s="155" t="s">
        <v>87</v>
      </c>
      <c r="AV663" s="12" t="s">
        <v>87</v>
      </c>
      <c r="AW663" s="12" t="s">
        <v>38</v>
      </c>
      <c r="AX663" s="12" t="s">
        <v>77</v>
      </c>
      <c r="AY663" s="155" t="s">
        <v>137</v>
      </c>
    </row>
    <row r="664" spans="2:65" s="12" customFormat="1" ht="11.25">
      <c r="B664" s="154"/>
      <c r="D664" s="140" t="s">
        <v>278</v>
      </c>
      <c r="E664" s="155" t="s">
        <v>21</v>
      </c>
      <c r="F664" s="156" t="s">
        <v>2611</v>
      </c>
      <c r="H664" s="157">
        <v>0.35799999999999998</v>
      </c>
      <c r="I664" s="158"/>
      <c r="L664" s="154"/>
      <c r="M664" s="159"/>
      <c r="T664" s="160"/>
      <c r="AT664" s="155" t="s">
        <v>278</v>
      </c>
      <c r="AU664" s="155" t="s">
        <v>87</v>
      </c>
      <c r="AV664" s="12" t="s">
        <v>87</v>
      </c>
      <c r="AW664" s="12" t="s">
        <v>38</v>
      </c>
      <c r="AX664" s="12" t="s">
        <v>77</v>
      </c>
      <c r="AY664" s="155" t="s">
        <v>137</v>
      </c>
    </row>
    <row r="665" spans="2:65" s="14" customFormat="1" ht="11.25">
      <c r="B665" s="170"/>
      <c r="D665" s="140" t="s">
        <v>278</v>
      </c>
      <c r="E665" s="171" t="s">
        <v>21</v>
      </c>
      <c r="F665" s="172" t="s">
        <v>2352</v>
      </c>
      <c r="H665" s="171" t="s">
        <v>21</v>
      </c>
      <c r="I665" s="173"/>
      <c r="L665" s="170"/>
      <c r="M665" s="174"/>
      <c r="T665" s="175"/>
      <c r="AT665" s="171" t="s">
        <v>278</v>
      </c>
      <c r="AU665" s="171" t="s">
        <v>87</v>
      </c>
      <c r="AV665" s="14" t="s">
        <v>85</v>
      </c>
      <c r="AW665" s="14" t="s">
        <v>38</v>
      </c>
      <c r="AX665" s="14" t="s">
        <v>77</v>
      </c>
      <c r="AY665" s="171" t="s">
        <v>137</v>
      </c>
    </row>
    <row r="666" spans="2:65" s="14" customFormat="1" ht="11.25">
      <c r="B666" s="170"/>
      <c r="D666" s="140" t="s">
        <v>278</v>
      </c>
      <c r="E666" s="171" t="s">
        <v>21</v>
      </c>
      <c r="F666" s="172" t="s">
        <v>2612</v>
      </c>
      <c r="H666" s="171" t="s">
        <v>21</v>
      </c>
      <c r="I666" s="173"/>
      <c r="L666" s="170"/>
      <c r="M666" s="174"/>
      <c r="T666" s="175"/>
      <c r="AT666" s="171" t="s">
        <v>278</v>
      </c>
      <c r="AU666" s="171" t="s">
        <v>87</v>
      </c>
      <c r="AV666" s="14" t="s">
        <v>85</v>
      </c>
      <c r="AW666" s="14" t="s">
        <v>38</v>
      </c>
      <c r="AX666" s="14" t="s">
        <v>77</v>
      </c>
      <c r="AY666" s="171" t="s">
        <v>137</v>
      </c>
    </row>
    <row r="667" spans="2:65" s="12" customFormat="1" ht="11.25">
      <c r="B667" s="154"/>
      <c r="D667" s="140" t="s">
        <v>278</v>
      </c>
      <c r="E667" s="155" t="s">
        <v>21</v>
      </c>
      <c r="F667" s="156" t="s">
        <v>2613</v>
      </c>
      <c r="H667" s="157">
        <v>28.44</v>
      </c>
      <c r="I667" s="158"/>
      <c r="L667" s="154"/>
      <c r="M667" s="159"/>
      <c r="T667" s="160"/>
      <c r="AT667" s="155" t="s">
        <v>278</v>
      </c>
      <c r="AU667" s="155" t="s">
        <v>87</v>
      </c>
      <c r="AV667" s="12" t="s">
        <v>87</v>
      </c>
      <c r="AW667" s="12" t="s">
        <v>38</v>
      </c>
      <c r="AX667" s="12" t="s">
        <v>77</v>
      </c>
      <c r="AY667" s="155" t="s">
        <v>137</v>
      </c>
    </row>
    <row r="668" spans="2:65" s="13" customFormat="1" ht="11.25">
      <c r="B668" s="161"/>
      <c r="D668" s="140" t="s">
        <v>278</v>
      </c>
      <c r="E668" s="162" t="s">
        <v>1930</v>
      </c>
      <c r="F668" s="163" t="s">
        <v>280</v>
      </c>
      <c r="H668" s="164">
        <v>35.863</v>
      </c>
      <c r="I668" s="165"/>
      <c r="L668" s="161"/>
      <c r="M668" s="166"/>
      <c r="T668" s="167"/>
      <c r="AT668" s="162" t="s">
        <v>278</v>
      </c>
      <c r="AU668" s="162" t="s">
        <v>87</v>
      </c>
      <c r="AV668" s="13" t="s">
        <v>143</v>
      </c>
      <c r="AW668" s="13" t="s">
        <v>38</v>
      </c>
      <c r="AX668" s="13" t="s">
        <v>85</v>
      </c>
      <c r="AY668" s="162" t="s">
        <v>137</v>
      </c>
    </row>
    <row r="669" spans="2:65" s="1" customFormat="1" ht="16.5" customHeight="1">
      <c r="B669" s="33"/>
      <c r="C669" s="145" t="s">
        <v>499</v>
      </c>
      <c r="D669" s="145" t="s">
        <v>153</v>
      </c>
      <c r="E669" s="146" t="s">
        <v>2614</v>
      </c>
      <c r="F669" s="147" t="s">
        <v>2615</v>
      </c>
      <c r="G669" s="148" t="s">
        <v>228</v>
      </c>
      <c r="H669" s="149">
        <v>35</v>
      </c>
      <c r="I669" s="150"/>
      <c r="J669" s="151">
        <f>ROUND(I669*H669,2)</f>
        <v>0</v>
      </c>
      <c r="K669" s="147" t="s">
        <v>809</v>
      </c>
      <c r="L669" s="33"/>
      <c r="M669" s="152" t="s">
        <v>21</v>
      </c>
      <c r="N669" s="153" t="s">
        <v>48</v>
      </c>
      <c r="P669" s="136">
        <f>O669*H669</f>
        <v>0</v>
      </c>
      <c r="Q669" s="136">
        <v>0</v>
      </c>
      <c r="R669" s="136">
        <f>Q669*H669</f>
        <v>0</v>
      </c>
      <c r="S669" s="136">
        <v>7.0000000000000007E-2</v>
      </c>
      <c r="T669" s="137">
        <f>S669*H669</f>
        <v>2.4500000000000002</v>
      </c>
      <c r="AR669" s="138" t="s">
        <v>143</v>
      </c>
      <c r="AT669" s="138" t="s">
        <v>153</v>
      </c>
      <c r="AU669" s="138" t="s">
        <v>87</v>
      </c>
      <c r="AY669" s="18" t="s">
        <v>137</v>
      </c>
      <c r="BE669" s="139">
        <f>IF(N669="základní",J669,0)</f>
        <v>0</v>
      </c>
      <c r="BF669" s="139">
        <f>IF(N669="snížená",J669,0)</f>
        <v>0</v>
      </c>
      <c r="BG669" s="139">
        <f>IF(N669="zákl. přenesená",J669,0)</f>
        <v>0</v>
      </c>
      <c r="BH669" s="139">
        <f>IF(N669="sníž. přenesená",J669,0)</f>
        <v>0</v>
      </c>
      <c r="BI669" s="139">
        <f>IF(N669="nulová",J669,0)</f>
        <v>0</v>
      </c>
      <c r="BJ669" s="18" t="s">
        <v>85</v>
      </c>
      <c r="BK669" s="139">
        <f>ROUND(I669*H669,2)</f>
        <v>0</v>
      </c>
      <c r="BL669" s="18" t="s">
        <v>143</v>
      </c>
      <c r="BM669" s="138" t="s">
        <v>2616</v>
      </c>
    </row>
    <row r="670" spans="2:65" s="1" customFormat="1" ht="11.25">
      <c r="B670" s="33"/>
      <c r="D670" s="140" t="s">
        <v>144</v>
      </c>
      <c r="F670" s="141" t="s">
        <v>2615</v>
      </c>
      <c r="I670" s="142"/>
      <c r="L670" s="33"/>
      <c r="M670" s="143"/>
      <c r="T670" s="54"/>
      <c r="AT670" s="18" t="s">
        <v>144</v>
      </c>
      <c r="AU670" s="18" t="s">
        <v>87</v>
      </c>
    </row>
    <row r="671" spans="2:65" s="1" customFormat="1" ht="11.25">
      <c r="B671" s="33"/>
      <c r="D671" s="183" t="s">
        <v>812</v>
      </c>
      <c r="F671" s="184" t="s">
        <v>2617</v>
      </c>
      <c r="I671" s="142"/>
      <c r="L671" s="33"/>
      <c r="M671" s="143"/>
      <c r="T671" s="54"/>
      <c r="AT671" s="18" t="s">
        <v>812</v>
      </c>
      <c r="AU671" s="18" t="s">
        <v>87</v>
      </c>
    </row>
    <row r="672" spans="2:65" s="12" customFormat="1" ht="11.25">
      <c r="B672" s="154"/>
      <c r="D672" s="140" t="s">
        <v>278</v>
      </c>
      <c r="E672" s="155" t="s">
        <v>1933</v>
      </c>
      <c r="F672" s="156" t="s">
        <v>2618</v>
      </c>
      <c r="H672" s="157">
        <v>35</v>
      </c>
      <c r="I672" s="158"/>
      <c r="L672" s="154"/>
      <c r="M672" s="159"/>
      <c r="T672" s="160"/>
      <c r="AT672" s="155" t="s">
        <v>278</v>
      </c>
      <c r="AU672" s="155" t="s">
        <v>87</v>
      </c>
      <c r="AV672" s="12" t="s">
        <v>87</v>
      </c>
      <c r="AW672" s="12" t="s">
        <v>38</v>
      </c>
      <c r="AX672" s="12" t="s">
        <v>85</v>
      </c>
      <c r="AY672" s="155" t="s">
        <v>137</v>
      </c>
    </row>
    <row r="673" spans="2:65" s="1" customFormat="1" ht="16.5" customHeight="1">
      <c r="B673" s="33"/>
      <c r="C673" s="145" t="s">
        <v>353</v>
      </c>
      <c r="D673" s="145" t="s">
        <v>153</v>
      </c>
      <c r="E673" s="146" t="s">
        <v>2619</v>
      </c>
      <c r="F673" s="147" t="s">
        <v>2620</v>
      </c>
      <c r="G673" s="148" t="s">
        <v>228</v>
      </c>
      <c r="H673" s="149">
        <v>14.7</v>
      </c>
      <c r="I673" s="150"/>
      <c r="J673" s="151">
        <f>ROUND(I673*H673,2)</f>
        <v>0</v>
      </c>
      <c r="K673" s="147" t="s">
        <v>809</v>
      </c>
      <c r="L673" s="33"/>
      <c r="M673" s="152" t="s">
        <v>21</v>
      </c>
      <c r="N673" s="153" t="s">
        <v>48</v>
      </c>
      <c r="P673" s="136">
        <f>O673*H673</f>
        <v>0</v>
      </c>
      <c r="Q673" s="136">
        <v>0</v>
      </c>
      <c r="R673" s="136">
        <f>Q673*H673</f>
        <v>0</v>
      </c>
      <c r="S673" s="136">
        <v>0.14399999999999999</v>
      </c>
      <c r="T673" s="137">
        <f>S673*H673</f>
        <v>2.1167999999999996</v>
      </c>
      <c r="AR673" s="138" t="s">
        <v>143</v>
      </c>
      <c r="AT673" s="138" t="s">
        <v>153</v>
      </c>
      <c r="AU673" s="138" t="s">
        <v>87</v>
      </c>
      <c r="AY673" s="18" t="s">
        <v>137</v>
      </c>
      <c r="BE673" s="139">
        <f>IF(N673="základní",J673,0)</f>
        <v>0</v>
      </c>
      <c r="BF673" s="139">
        <f>IF(N673="snížená",J673,0)</f>
        <v>0</v>
      </c>
      <c r="BG673" s="139">
        <f>IF(N673="zákl. přenesená",J673,0)</f>
        <v>0</v>
      </c>
      <c r="BH673" s="139">
        <f>IF(N673="sníž. přenesená",J673,0)</f>
        <v>0</v>
      </c>
      <c r="BI673" s="139">
        <f>IF(N673="nulová",J673,0)</f>
        <v>0</v>
      </c>
      <c r="BJ673" s="18" t="s">
        <v>85</v>
      </c>
      <c r="BK673" s="139">
        <f>ROUND(I673*H673,2)</f>
        <v>0</v>
      </c>
      <c r="BL673" s="18" t="s">
        <v>143</v>
      </c>
      <c r="BM673" s="138" t="s">
        <v>2621</v>
      </c>
    </row>
    <row r="674" spans="2:65" s="1" customFormat="1" ht="11.25">
      <c r="B674" s="33"/>
      <c r="D674" s="140" t="s">
        <v>144</v>
      </c>
      <c r="F674" s="141" t="s">
        <v>2622</v>
      </c>
      <c r="I674" s="142"/>
      <c r="L674" s="33"/>
      <c r="M674" s="143"/>
      <c r="T674" s="54"/>
      <c r="AT674" s="18" t="s">
        <v>144</v>
      </c>
      <c r="AU674" s="18" t="s">
        <v>87</v>
      </c>
    </row>
    <row r="675" spans="2:65" s="1" customFormat="1" ht="11.25">
      <c r="B675" s="33"/>
      <c r="D675" s="183" t="s">
        <v>812</v>
      </c>
      <c r="F675" s="184" t="s">
        <v>2623</v>
      </c>
      <c r="I675" s="142"/>
      <c r="L675" s="33"/>
      <c r="M675" s="143"/>
      <c r="T675" s="54"/>
      <c r="AT675" s="18" t="s">
        <v>812</v>
      </c>
      <c r="AU675" s="18" t="s">
        <v>87</v>
      </c>
    </row>
    <row r="676" spans="2:65" s="12" customFormat="1" ht="11.25">
      <c r="B676" s="154"/>
      <c r="D676" s="140" t="s">
        <v>278</v>
      </c>
      <c r="E676" s="155" t="s">
        <v>1935</v>
      </c>
      <c r="F676" s="156" t="s">
        <v>2624</v>
      </c>
      <c r="H676" s="157">
        <v>14.7</v>
      </c>
      <c r="I676" s="158"/>
      <c r="L676" s="154"/>
      <c r="M676" s="159"/>
      <c r="T676" s="160"/>
      <c r="AT676" s="155" t="s">
        <v>278</v>
      </c>
      <c r="AU676" s="155" t="s">
        <v>87</v>
      </c>
      <c r="AV676" s="12" t="s">
        <v>87</v>
      </c>
      <c r="AW676" s="12" t="s">
        <v>38</v>
      </c>
      <c r="AX676" s="12" t="s">
        <v>85</v>
      </c>
      <c r="AY676" s="155" t="s">
        <v>137</v>
      </c>
    </row>
    <row r="677" spans="2:65" s="1" customFormat="1" ht="21.75" customHeight="1">
      <c r="B677" s="33"/>
      <c r="C677" s="145" t="s">
        <v>509</v>
      </c>
      <c r="D677" s="145" t="s">
        <v>153</v>
      </c>
      <c r="E677" s="146" t="s">
        <v>2625</v>
      </c>
      <c r="F677" s="147" t="s">
        <v>2626</v>
      </c>
      <c r="G677" s="148" t="s">
        <v>228</v>
      </c>
      <c r="H677" s="149">
        <v>108</v>
      </c>
      <c r="I677" s="150"/>
      <c r="J677" s="151">
        <f>ROUND(I677*H677,2)</f>
        <v>0</v>
      </c>
      <c r="K677" s="147" t="s">
        <v>2627</v>
      </c>
      <c r="L677" s="33"/>
      <c r="M677" s="152" t="s">
        <v>21</v>
      </c>
      <c r="N677" s="153" t="s">
        <v>48</v>
      </c>
      <c r="P677" s="136">
        <f>O677*H677</f>
        <v>0</v>
      </c>
      <c r="Q677" s="136">
        <v>7.1000000000000002E-4</v>
      </c>
      <c r="R677" s="136">
        <f>Q677*H677</f>
        <v>7.6679999999999998E-2</v>
      </c>
      <c r="S677" s="136">
        <v>0</v>
      </c>
      <c r="T677" s="137">
        <f>S677*H677</f>
        <v>0</v>
      </c>
      <c r="AR677" s="138" t="s">
        <v>143</v>
      </c>
      <c r="AT677" s="138" t="s">
        <v>153</v>
      </c>
      <c r="AU677" s="138" t="s">
        <v>87</v>
      </c>
      <c r="AY677" s="18" t="s">
        <v>137</v>
      </c>
      <c r="BE677" s="139">
        <f>IF(N677="základní",J677,0)</f>
        <v>0</v>
      </c>
      <c r="BF677" s="139">
        <f>IF(N677="snížená",J677,0)</f>
        <v>0</v>
      </c>
      <c r="BG677" s="139">
        <f>IF(N677="zákl. přenesená",J677,0)</f>
        <v>0</v>
      </c>
      <c r="BH677" s="139">
        <f>IF(N677="sníž. přenesená",J677,0)</f>
        <v>0</v>
      </c>
      <c r="BI677" s="139">
        <f>IF(N677="nulová",J677,0)</f>
        <v>0</v>
      </c>
      <c r="BJ677" s="18" t="s">
        <v>85</v>
      </c>
      <c r="BK677" s="139">
        <f>ROUND(I677*H677,2)</f>
        <v>0</v>
      </c>
      <c r="BL677" s="18" t="s">
        <v>143</v>
      </c>
      <c r="BM677" s="138" t="s">
        <v>2628</v>
      </c>
    </row>
    <row r="678" spans="2:65" s="1" customFormat="1" ht="19.5">
      <c r="B678" s="33"/>
      <c r="D678" s="140" t="s">
        <v>144</v>
      </c>
      <c r="F678" s="141" t="s">
        <v>2629</v>
      </c>
      <c r="I678" s="142"/>
      <c r="L678" s="33"/>
      <c r="M678" s="143"/>
      <c r="T678" s="54"/>
      <c r="AT678" s="18" t="s">
        <v>144</v>
      </c>
      <c r="AU678" s="18" t="s">
        <v>87</v>
      </c>
    </row>
    <row r="679" spans="2:65" s="1" customFormat="1" ht="11.25">
      <c r="B679" s="33"/>
      <c r="D679" s="183" t="s">
        <v>812</v>
      </c>
      <c r="F679" s="184" t="s">
        <v>2630</v>
      </c>
      <c r="I679" s="142"/>
      <c r="L679" s="33"/>
      <c r="M679" s="143"/>
      <c r="T679" s="54"/>
      <c r="AT679" s="18" t="s">
        <v>812</v>
      </c>
      <c r="AU679" s="18" t="s">
        <v>87</v>
      </c>
    </row>
    <row r="680" spans="2:65" s="14" customFormat="1" ht="11.25">
      <c r="B680" s="170"/>
      <c r="D680" s="140" t="s">
        <v>278</v>
      </c>
      <c r="E680" s="171" t="s">
        <v>21</v>
      </c>
      <c r="F680" s="172" t="s">
        <v>2631</v>
      </c>
      <c r="H680" s="171" t="s">
        <v>21</v>
      </c>
      <c r="I680" s="173"/>
      <c r="L680" s="170"/>
      <c r="M680" s="174"/>
      <c r="T680" s="175"/>
      <c r="AT680" s="171" t="s">
        <v>278</v>
      </c>
      <c r="AU680" s="171" t="s">
        <v>87</v>
      </c>
      <c r="AV680" s="14" t="s">
        <v>85</v>
      </c>
      <c r="AW680" s="14" t="s">
        <v>38</v>
      </c>
      <c r="AX680" s="14" t="s">
        <v>77</v>
      </c>
      <c r="AY680" s="171" t="s">
        <v>137</v>
      </c>
    </row>
    <row r="681" spans="2:65" s="12" customFormat="1" ht="11.25">
      <c r="B681" s="154"/>
      <c r="D681" s="140" t="s">
        <v>278</v>
      </c>
      <c r="E681" s="155" t="s">
        <v>21</v>
      </c>
      <c r="F681" s="156" t="s">
        <v>2632</v>
      </c>
      <c r="H681" s="157">
        <v>108</v>
      </c>
      <c r="I681" s="158"/>
      <c r="L681" s="154"/>
      <c r="M681" s="159"/>
      <c r="T681" s="160"/>
      <c r="AT681" s="155" t="s">
        <v>278</v>
      </c>
      <c r="AU681" s="155" t="s">
        <v>87</v>
      </c>
      <c r="AV681" s="12" t="s">
        <v>87</v>
      </c>
      <c r="AW681" s="12" t="s">
        <v>38</v>
      </c>
      <c r="AX681" s="12" t="s">
        <v>85</v>
      </c>
      <c r="AY681" s="155" t="s">
        <v>137</v>
      </c>
    </row>
    <row r="682" spans="2:65" s="1" customFormat="1" ht="16.5" customHeight="1">
      <c r="B682" s="33"/>
      <c r="C682" s="145" t="s">
        <v>357</v>
      </c>
      <c r="D682" s="145" t="s">
        <v>153</v>
      </c>
      <c r="E682" s="146" t="s">
        <v>2633</v>
      </c>
      <c r="F682" s="147" t="s">
        <v>2634</v>
      </c>
      <c r="G682" s="148" t="s">
        <v>228</v>
      </c>
      <c r="H682" s="149">
        <v>23</v>
      </c>
      <c r="I682" s="150"/>
      <c r="J682" s="151">
        <f>ROUND(I682*H682,2)</f>
        <v>0</v>
      </c>
      <c r="K682" s="147" t="s">
        <v>809</v>
      </c>
      <c r="L682" s="33"/>
      <c r="M682" s="152" t="s">
        <v>21</v>
      </c>
      <c r="N682" s="153" t="s">
        <v>48</v>
      </c>
      <c r="P682" s="136">
        <f>O682*H682</f>
        <v>0</v>
      </c>
      <c r="Q682" s="136">
        <v>2.3000000000000001E-4</v>
      </c>
      <c r="R682" s="136">
        <f>Q682*H682</f>
        <v>5.2900000000000004E-3</v>
      </c>
      <c r="S682" s="136">
        <v>0</v>
      </c>
      <c r="T682" s="137">
        <f>S682*H682</f>
        <v>0</v>
      </c>
      <c r="AR682" s="138" t="s">
        <v>143</v>
      </c>
      <c r="AT682" s="138" t="s">
        <v>153</v>
      </c>
      <c r="AU682" s="138" t="s">
        <v>87</v>
      </c>
      <c r="AY682" s="18" t="s">
        <v>137</v>
      </c>
      <c r="BE682" s="139">
        <f>IF(N682="základní",J682,0)</f>
        <v>0</v>
      </c>
      <c r="BF682" s="139">
        <f>IF(N682="snížená",J682,0)</f>
        <v>0</v>
      </c>
      <c r="BG682" s="139">
        <f>IF(N682="zákl. přenesená",J682,0)</f>
        <v>0</v>
      </c>
      <c r="BH682" s="139">
        <f>IF(N682="sníž. přenesená",J682,0)</f>
        <v>0</v>
      </c>
      <c r="BI682" s="139">
        <f>IF(N682="nulová",J682,0)</f>
        <v>0</v>
      </c>
      <c r="BJ682" s="18" t="s">
        <v>85</v>
      </c>
      <c r="BK682" s="139">
        <f>ROUND(I682*H682,2)</f>
        <v>0</v>
      </c>
      <c r="BL682" s="18" t="s">
        <v>143</v>
      </c>
      <c r="BM682" s="138" t="s">
        <v>2635</v>
      </c>
    </row>
    <row r="683" spans="2:65" s="1" customFormat="1" ht="11.25">
      <c r="B683" s="33"/>
      <c r="D683" s="140" t="s">
        <v>144</v>
      </c>
      <c r="F683" s="141" t="s">
        <v>2636</v>
      </c>
      <c r="I683" s="142"/>
      <c r="L683" s="33"/>
      <c r="M683" s="143"/>
      <c r="T683" s="54"/>
      <c r="AT683" s="18" t="s">
        <v>144</v>
      </c>
      <c r="AU683" s="18" t="s">
        <v>87</v>
      </c>
    </row>
    <row r="684" spans="2:65" s="1" customFormat="1" ht="11.25">
      <c r="B684" s="33"/>
      <c r="D684" s="183" t="s">
        <v>812</v>
      </c>
      <c r="F684" s="184" t="s">
        <v>2637</v>
      </c>
      <c r="I684" s="142"/>
      <c r="L684" s="33"/>
      <c r="M684" s="143"/>
      <c r="T684" s="54"/>
      <c r="AT684" s="18" t="s">
        <v>812</v>
      </c>
      <c r="AU684" s="18" t="s">
        <v>87</v>
      </c>
    </row>
    <row r="685" spans="2:65" s="14" customFormat="1" ht="11.25">
      <c r="B685" s="170"/>
      <c r="D685" s="140" t="s">
        <v>278</v>
      </c>
      <c r="E685" s="171" t="s">
        <v>21</v>
      </c>
      <c r="F685" s="172" t="s">
        <v>2638</v>
      </c>
      <c r="H685" s="171" t="s">
        <v>21</v>
      </c>
      <c r="I685" s="173"/>
      <c r="L685" s="170"/>
      <c r="M685" s="174"/>
      <c r="T685" s="175"/>
      <c r="AT685" s="171" t="s">
        <v>278</v>
      </c>
      <c r="AU685" s="171" t="s">
        <v>87</v>
      </c>
      <c r="AV685" s="14" t="s">
        <v>85</v>
      </c>
      <c r="AW685" s="14" t="s">
        <v>38</v>
      </c>
      <c r="AX685" s="14" t="s">
        <v>77</v>
      </c>
      <c r="AY685" s="171" t="s">
        <v>137</v>
      </c>
    </row>
    <row r="686" spans="2:65" s="12" customFormat="1" ht="11.25">
      <c r="B686" s="154"/>
      <c r="D686" s="140" t="s">
        <v>278</v>
      </c>
      <c r="E686" s="155" t="s">
        <v>21</v>
      </c>
      <c r="F686" s="156" t="s">
        <v>2639</v>
      </c>
      <c r="H686" s="157">
        <v>23</v>
      </c>
      <c r="I686" s="158"/>
      <c r="L686" s="154"/>
      <c r="M686" s="159"/>
      <c r="T686" s="160"/>
      <c r="AT686" s="155" t="s">
        <v>278</v>
      </c>
      <c r="AU686" s="155" t="s">
        <v>87</v>
      </c>
      <c r="AV686" s="12" t="s">
        <v>87</v>
      </c>
      <c r="AW686" s="12" t="s">
        <v>38</v>
      </c>
      <c r="AX686" s="12" t="s">
        <v>85</v>
      </c>
      <c r="AY686" s="155" t="s">
        <v>137</v>
      </c>
    </row>
    <row r="687" spans="2:65" s="1" customFormat="1" ht="16.5" customHeight="1">
      <c r="B687" s="33"/>
      <c r="C687" s="145" t="s">
        <v>518</v>
      </c>
      <c r="D687" s="145" t="s">
        <v>153</v>
      </c>
      <c r="E687" s="146" t="s">
        <v>2640</v>
      </c>
      <c r="F687" s="147" t="s">
        <v>2641</v>
      </c>
      <c r="G687" s="148" t="s">
        <v>196</v>
      </c>
      <c r="H687" s="149">
        <v>0.72</v>
      </c>
      <c r="I687" s="150"/>
      <c r="J687" s="151">
        <f>ROUND(I687*H687,2)</f>
        <v>0</v>
      </c>
      <c r="K687" s="147" t="s">
        <v>809</v>
      </c>
      <c r="L687" s="33"/>
      <c r="M687" s="152" t="s">
        <v>21</v>
      </c>
      <c r="N687" s="153" t="s">
        <v>48</v>
      </c>
      <c r="P687" s="136">
        <f>O687*H687</f>
        <v>0</v>
      </c>
      <c r="Q687" s="136">
        <v>4.2999999999999999E-4</v>
      </c>
      <c r="R687" s="136">
        <f>Q687*H687</f>
        <v>3.0959999999999999E-4</v>
      </c>
      <c r="S687" s="136">
        <v>0</v>
      </c>
      <c r="T687" s="137">
        <f>S687*H687</f>
        <v>0</v>
      </c>
      <c r="AR687" s="138" t="s">
        <v>143</v>
      </c>
      <c r="AT687" s="138" t="s">
        <v>153</v>
      </c>
      <c r="AU687" s="138" t="s">
        <v>87</v>
      </c>
      <c r="AY687" s="18" t="s">
        <v>137</v>
      </c>
      <c r="BE687" s="139">
        <f>IF(N687="základní",J687,0)</f>
        <v>0</v>
      </c>
      <c r="BF687" s="139">
        <f>IF(N687="snížená",J687,0)</f>
        <v>0</v>
      </c>
      <c r="BG687" s="139">
        <f>IF(N687="zákl. přenesená",J687,0)</f>
        <v>0</v>
      </c>
      <c r="BH687" s="139">
        <f>IF(N687="sníž. přenesená",J687,0)</f>
        <v>0</v>
      </c>
      <c r="BI687" s="139">
        <f>IF(N687="nulová",J687,0)</f>
        <v>0</v>
      </c>
      <c r="BJ687" s="18" t="s">
        <v>85</v>
      </c>
      <c r="BK687" s="139">
        <f>ROUND(I687*H687,2)</f>
        <v>0</v>
      </c>
      <c r="BL687" s="18" t="s">
        <v>143</v>
      </c>
      <c r="BM687" s="138" t="s">
        <v>2642</v>
      </c>
    </row>
    <row r="688" spans="2:65" s="1" customFormat="1" ht="11.25">
      <c r="B688" s="33"/>
      <c r="D688" s="140" t="s">
        <v>144</v>
      </c>
      <c r="F688" s="141" t="s">
        <v>2643</v>
      </c>
      <c r="I688" s="142"/>
      <c r="L688" s="33"/>
      <c r="M688" s="143"/>
      <c r="T688" s="54"/>
      <c r="AT688" s="18" t="s">
        <v>144</v>
      </c>
      <c r="AU688" s="18" t="s">
        <v>87</v>
      </c>
    </row>
    <row r="689" spans="2:65" s="1" customFormat="1" ht="11.25">
      <c r="B689" s="33"/>
      <c r="D689" s="183" t="s">
        <v>812</v>
      </c>
      <c r="F689" s="184" t="s">
        <v>2644</v>
      </c>
      <c r="I689" s="142"/>
      <c r="L689" s="33"/>
      <c r="M689" s="143"/>
      <c r="T689" s="54"/>
      <c r="AT689" s="18" t="s">
        <v>812</v>
      </c>
      <c r="AU689" s="18" t="s">
        <v>87</v>
      </c>
    </row>
    <row r="690" spans="2:65" s="12" customFormat="1" ht="11.25">
      <c r="B690" s="154"/>
      <c r="D690" s="140" t="s">
        <v>278</v>
      </c>
      <c r="E690" s="155" t="s">
        <v>21</v>
      </c>
      <c r="F690" s="156" t="s">
        <v>2645</v>
      </c>
      <c r="H690" s="157">
        <v>0.72</v>
      </c>
      <c r="I690" s="158"/>
      <c r="L690" s="154"/>
      <c r="M690" s="159"/>
      <c r="T690" s="160"/>
      <c r="AT690" s="155" t="s">
        <v>278</v>
      </c>
      <c r="AU690" s="155" t="s">
        <v>87</v>
      </c>
      <c r="AV690" s="12" t="s">
        <v>87</v>
      </c>
      <c r="AW690" s="12" t="s">
        <v>38</v>
      </c>
      <c r="AX690" s="12" t="s">
        <v>85</v>
      </c>
      <c r="AY690" s="155" t="s">
        <v>137</v>
      </c>
    </row>
    <row r="691" spans="2:65" s="1" customFormat="1" ht="16.5" customHeight="1">
      <c r="B691" s="33"/>
      <c r="C691" s="145" t="s">
        <v>361</v>
      </c>
      <c r="D691" s="145" t="s">
        <v>153</v>
      </c>
      <c r="E691" s="146" t="s">
        <v>1576</v>
      </c>
      <c r="F691" s="147" t="s">
        <v>1577</v>
      </c>
      <c r="G691" s="148" t="s">
        <v>228</v>
      </c>
      <c r="H691" s="149">
        <v>59.1</v>
      </c>
      <c r="I691" s="150"/>
      <c r="J691" s="151">
        <f>ROUND(I691*H691,2)</f>
        <v>0</v>
      </c>
      <c r="K691" s="147" t="s">
        <v>809</v>
      </c>
      <c r="L691" s="33"/>
      <c r="M691" s="152" t="s">
        <v>21</v>
      </c>
      <c r="N691" s="153" t="s">
        <v>48</v>
      </c>
      <c r="P691" s="136">
        <f>O691*H691</f>
        <v>0</v>
      </c>
      <c r="Q691" s="136">
        <v>4.2999999999999999E-4</v>
      </c>
      <c r="R691" s="136">
        <f>Q691*H691</f>
        <v>2.5413000000000002E-2</v>
      </c>
      <c r="S691" s="136">
        <v>0</v>
      </c>
      <c r="T691" s="137">
        <f>S691*H691</f>
        <v>0</v>
      </c>
      <c r="AR691" s="138" t="s">
        <v>143</v>
      </c>
      <c r="AT691" s="138" t="s">
        <v>153</v>
      </c>
      <c r="AU691" s="138" t="s">
        <v>87</v>
      </c>
      <c r="AY691" s="18" t="s">
        <v>137</v>
      </c>
      <c r="BE691" s="139">
        <f>IF(N691="základní",J691,0)</f>
        <v>0</v>
      </c>
      <c r="BF691" s="139">
        <f>IF(N691="snížená",J691,0)</f>
        <v>0</v>
      </c>
      <c r="BG691" s="139">
        <f>IF(N691="zákl. přenesená",J691,0)</f>
        <v>0</v>
      </c>
      <c r="BH691" s="139">
        <f>IF(N691="sníž. přenesená",J691,0)</f>
        <v>0</v>
      </c>
      <c r="BI691" s="139">
        <f>IF(N691="nulová",J691,0)</f>
        <v>0</v>
      </c>
      <c r="BJ691" s="18" t="s">
        <v>85</v>
      </c>
      <c r="BK691" s="139">
        <f>ROUND(I691*H691,2)</f>
        <v>0</v>
      </c>
      <c r="BL691" s="18" t="s">
        <v>143</v>
      </c>
      <c r="BM691" s="138" t="s">
        <v>2646</v>
      </c>
    </row>
    <row r="692" spans="2:65" s="1" customFormat="1" ht="11.25">
      <c r="B692" s="33"/>
      <c r="D692" s="140" t="s">
        <v>144</v>
      </c>
      <c r="F692" s="141" t="s">
        <v>1579</v>
      </c>
      <c r="I692" s="142"/>
      <c r="L692" s="33"/>
      <c r="M692" s="143"/>
      <c r="T692" s="54"/>
      <c r="AT692" s="18" t="s">
        <v>144</v>
      </c>
      <c r="AU692" s="18" t="s">
        <v>87</v>
      </c>
    </row>
    <row r="693" spans="2:65" s="1" customFormat="1" ht="11.25">
      <c r="B693" s="33"/>
      <c r="D693" s="183" t="s">
        <v>812</v>
      </c>
      <c r="F693" s="184" t="s">
        <v>1580</v>
      </c>
      <c r="I693" s="142"/>
      <c r="L693" s="33"/>
      <c r="M693" s="143"/>
      <c r="T693" s="54"/>
      <c r="AT693" s="18" t="s">
        <v>812</v>
      </c>
      <c r="AU693" s="18" t="s">
        <v>87</v>
      </c>
    </row>
    <row r="694" spans="2:65" s="14" customFormat="1" ht="11.25">
      <c r="B694" s="170"/>
      <c r="D694" s="140" t="s">
        <v>278</v>
      </c>
      <c r="E694" s="171" t="s">
        <v>21</v>
      </c>
      <c r="F694" s="172" t="s">
        <v>2294</v>
      </c>
      <c r="H694" s="171" t="s">
        <v>21</v>
      </c>
      <c r="I694" s="173"/>
      <c r="L694" s="170"/>
      <c r="M694" s="174"/>
      <c r="T694" s="175"/>
      <c r="AT694" s="171" t="s">
        <v>278</v>
      </c>
      <c r="AU694" s="171" t="s">
        <v>87</v>
      </c>
      <c r="AV694" s="14" t="s">
        <v>85</v>
      </c>
      <c r="AW694" s="14" t="s">
        <v>38</v>
      </c>
      <c r="AX694" s="14" t="s">
        <v>77</v>
      </c>
      <c r="AY694" s="171" t="s">
        <v>137</v>
      </c>
    </row>
    <row r="695" spans="2:65" s="12" customFormat="1" ht="11.25">
      <c r="B695" s="154"/>
      <c r="D695" s="140" t="s">
        <v>278</v>
      </c>
      <c r="E695" s="155" t="s">
        <v>21</v>
      </c>
      <c r="F695" s="156" t="s">
        <v>2647</v>
      </c>
      <c r="H695" s="157">
        <v>11.25</v>
      </c>
      <c r="I695" s="158"/>
      <c r="L695" s="154"/>
      <c r="M695" s="159"/>
      <c r="T695" s="160"/>
      <c r="AT695" s="155" t="s">
        <v>278</v>
      </c>
      <c r="AU695" s="155" t="s">
        <v>87</v>
      </c>
      <c r="AV695" s="12" t="s">
        <v>87</v>
      </c>
      <c r="AW695" s="12" t="s">
        <v>38</v>
      </c>
      <c r="AX695" s="12" t="s">
        <v>77</v>
      </c>
      <c r="AY695" s="155" t="s">
        <v>137</v>
      </c>
    </row>
    <row r="696" spans="2:65" s="12" customFormat="1" ht="11.25">
      <c r="B696" s="154"/>
      <c r="D696" s="140" t="s">
        <v>278</v>
      </c>
      <c r="E696" s="155" t="s">
        <v>21</v>
      </c>
      <c r="F696" s="156" t="s">
        <v>2647</v>
      </c>
      <c r="H696" s="157">
        <v>11.25</v>
      </c>
      <c r="I696" s="158"/>
      <c r="L696" s="154"/>
      <c r="M696" s="159"/>
      <c r="T696" s="160"/>
      <c r="AT696" s="155" t="s">
        <v>278</v>
      </c>
      <c r="AU696" s="155" t="s">
        <v>87</v>
      </c>
      <c r="AV696" s="12" t="s">
        <v>87</v>
      </c>
      <c r="AW696" s="12" t="s">
        <v>38</v>
      </c>
      <c r="AX696" s="12" t="s">
        <v>77</v>
      </c>
      <c r="AY696" s="155" t="s">
        <v>137</v>
      </c>
    </row>
    <row r="697" spans="2:65" s="12" customFormat="1" ht="11.25">
      <c r="B697" s="154"/>
      <c r="D697" s="140" t="s">
        <v>278</v>
      </c>
      <c r="E697" s="155" t="s">
        <v>21</v>
      </c>
      <c r="F697" s="156" t="s">
        <v>2648</v>
      </c>
      <c r="H697" s="157">
        <v>36.6</v>
      </c>
      <c r="I697" s="158"/>
      <c r="L697" s="154"/>
      <c r="M697" s="159"/>
      <c r="T697" s="160"/>
      <c r="AT697" s="155" t="s">
        <v>278</v>
      </c>
      <c r="AU697" s="155" t="s">
        <v>87</v>
      </c>
      <c r="AV697" s="12" t="s">
        <v>87</v>
      </c>
      <c r="AW697" s="12" t="s">
        <v>38</v>
      </c>
      <c r="AX697" s="12" t="s">
        <v>77</v>
      </c>
      <c r="AY697" s="155" t="s">
        <v>137</v>
      </c>
    </row>
    <row r="698" spans="2:65" s="13" customFormat="1" ht="11.25">
      <c r="B698" s="161"/>
      <c r="D698" s="140" t="s">
        <v>278</v>
      </c>
      <c r="E698" s="162" t="s">
        <v>21</v>
      </c>
      <c r="F698" s="163" t="s">
        <v>280</v>
      </c>
      <c r="H698" s="164">
        <v>59.1</v>
      </c>
      <c r="I698" s="165"/>
      <c r="L698" s="161"/>
      <c r="M698" s="166"/>
      <c r="T698" s="167"/>
      <c r="AT698" s="162" t="s">
        <v>278</v>
      </c>
      <c r="AU698" s="162" t="s">
        <v>87</v>
      </c>
      <c r="AV698" s="13" t="s">
        <v>143</v>
      </c>
      <c r="AW698" s="13" t="s">
        <v>38</v>
      </c>
      <c r="AX698" s="13" t="s">
        <v>85</v>
      </c>
      <c r="AY698" s="162" t="s">
        <v>137</v>
      </c>
    </row>
    <row r="699" spans="2:65" s="1" customFormat="1" ht="16.5" customHeight="1">
      <c r="B699" s="33"/>
      <c r="C699" s="126" t="s">
        <v>531</v>
      </c>
      <c r="D699" s="126" t="s">
        <v>138</v>
      </c>
      <c r="E699" s="127" t="s">
        <v>1589</v>
      </c>
      <c r="F699" s="128" t="s">
        <v>1590</v>
      </c>
      <c r="G699" s="129" t="s">
        <v>763</v>
      </c>
      <c r="H699" s="130">
        <v>0.114</v>
      </c>
      <c r="I699" s="131"/>
      <c r="J699" s="132">
        <f>ROUND(I699*H699,2)</f>
        <v>0</v>
      </c>
      <c r="K699" s="128" t="s">
        <v>809</v>
      </c>
      <c r="L699" s="133"/>
      <c r="M699" s="134" t="s">
        <v>21</v>
      </c>
      <c r="N699" s="135" t="s">
        <v>48</v>
      </c>
      <c r="P699" s="136">
        <f>O699*H699</f>
        <v>0</v>
      </c>
      <c r="Q699" s="136">
        <v>1</v>
      </c>
      <c r="R699" s="136">
        <f>Q699*H699</f>
        <v>0.114</v>
      </c>
      <c r="S699" s="136">
        <v>0</v>
      </c>
      <c r="T699" s="137">
        <f>S699*H699</f>
        <v>0</v>
      </c>
      <c r="AR699" s="138" t="s">
        <v>142</v>
      </c>
      <c r="AT699" s="138" t="s">
        <v>138</v>
      </c>
      <c r="AU699" s="138" t="s">
        <v>87</v>
      </c>
      <c r="AY699" s="18" t="s">
        <v>137</v>
      </c>
      <c r="BE699" s="139">
        <f>IF(N699="základní",J699,0)</f>
        <v>0</v>
      </c>
      <c r="BF699" s="139">
        <f>IF(N699="snížená",J699,0)</f>
        <v>0</v>
      </c>
      <c r="BG699" s="139">
        <f>IF(N699="zákl. přenesená",J699,0)</f>
        <v>0</v>
      </c>
      <c r="BH699" s="139">
        <f>IF(N699="sníž. přenesená",J699,0)</f>
        <v>0</v>
      </c>
      <c r="BI699" s="139">
        <f>IF(N699="nulová",J699,0)</f>
        <v>0</v>
      </c>
      <c r="BJ699" s="18" t="s">
        <v>85</v>
      </c>
      <c r="BK699" s="139">
        <f>ROUND(I699*H699,2)</f>
        <v>0</v>
      </c>
      <c r="BL699" s="18" t="s">
        <v>143</v>
      </c>
      <c r="BM699" s="138" t="s">
        <v>2649</v>
      </c>
    </row>
    <row r="700" spans="2:65" s="1" customFormat="1" ht="11.25">
      <c r="B700" s="33"/>
      <c r="D700" s="140" t="s">
        <v>144</v>
      </c>
      <c r="F700" s="141" t="s">
        <v>1590</v>
      </c>
      <c r="I700" s="142"/>
      <c r="L700" s="33"/>
      <c r="M700" s="143"/>
      <c r="T700" s="54"/>
      <c r="AT700" s="18" t="s">
        <v>144</v>
      </c>
      <c r="AU700" s="18" t="s">
        <v>87</v>
      </c>
    </row>
    <row r="701" spans="2:65" s="14" customFormat="1" ht="11.25">
      <c r="B701" s="170"/>
      <c r="D701" s="140" t="s">
        <v>278</v>
      </c>
      <c r="E701" s="171" t="s">
        <v>21</v>
      </c>
      <c r="F701" s="172" t="s">
        <v>2650</v>
      </c>
      <c r="H701" s="171" t="s">
        <v>21</v>
      </c>
      <c r="I701" s="173"/>
      <c r="L701" s="170"/>
      <c r="M701" s="174"/>
      <c r="T701" s="175"/>
      <c r="AT701" s="171" t="s">
        <v>278</v>
      </c>
      <c r="AU701" s="171" t="s">
        <v>87</v>
      </c>
      <c r="AV701" s="14" t="s">
        <v>85</v>
      </c>
      <c r="AW701" s="14" t="s">
        <v>38</v>
      </c>
      <c r="AX701" s="14" t="s">
        <v>77</v>
      </c>
      <c r="AY701" s="171" t="s">
        <v>137</v>
      </c>
    </row>
    <row r="702" spans="2:65" s="12" customFormat="1" ht="11.25">
      <c r="B702" s="154"/>
      <c r="D702" s="140" t="s">
        <v>278</v>
      </c>
      <c r="E702" s="155" t="s">
        <v>21</v>
      </c>
      <c r="F702" s="156" t="s">
        <v>2651</v>
      </c>
      <c r="H702" s="157">
        <v>2.1000000000000001E-2</v>
      </c>
      <c r="I702" s="158"/>
      <c r="L702" s="154"/>
      <c r="M702" s="159"/>
      <c r="T702" s="160"/>
      <c r="AT702" s="155" t="s">
        <v>278</v>
      </c>
      <c r="AU702" s="155" t="s">
        <v>87</v>
      </c>
      <c r="AV702" s="12" t="s">
        <v>87</v>
      </c>
      <c r="AW702" s="12" t="s">
        <v>38</v>
      </c>
      <c r="AX702" s="12" t="s">
        <v>77</v>
      </c>
      <c r="AY702" s="155" t="s">
        <v>137</v>
      </c>
    </row>
    <row r="703" spans="2:65" s="12" customFormat="1" ht="11.25">
      <c r="B703" s="154"/>
      <c r="D703" s="140" t="s">
        <v>278</v>
      </c>
      <c r="E703" s="155" t="s">
        <v>21</v>
      </c>
      <c r="F703" s="156" t="s">
        <v>2652</v>
      </c>
      <c r="H703" s="157">
        <v>3.6999999999999998E-2</v>
      </c>
      <c r="I703" s="158"/>
      <c r="L703" s="154"/>
      <c r="M703" s="159"/>
      <c r="T703" s="160"/>
      <c r="AT703" s="155" t="s">
        <v>278</v>
      </c>
      <c r="AU703" s="155" t="s">
        <v>87</v>
      </c>
      <c r="AV703" s="12" t="s">
        <v>87</v>
      </c>
      <c r="AW703" s="12" t="s">
        <v>38</v>
      </c>
      <c r="AX703" s="12" t="s">
        <v>77</v>
      </c>
      <c r="AY703" s="155" t="s">
        <v>137</v>
      </c>
    </row>
    <row r="704" spans="2:65" s="12" customFormat="1" ht="11.25">
      <c r="B704" s="154"/>
      <c r="D704" s="140" t="s">
        <v>278</v>
      </c>
      <c r="E704" s="155" t="s">
        <v>21</v>
      </c>
      <c r="F704" s="156" t="s">
        <v>2653</v>
      </c>
      <c r="H704" s="157">
        <v>5.6000000000000001E-2</v>
      </c>
      <c r="I704" s="158"/>
      <c r="L704" s="154"/>
      <c r="M704" s="159"/>
      <c r="T704" s="160"/>
      <c r="AT704" s="155" t="s">
        <v>278</v>
      </c>
      <c r="AU704" s="155" t="s">
        <v>87</v>
      </c>
      <c r="AV704" s="12" t="s">
        <v>87</v>
      </c>
      <c r="AW704" s="12" t="s">
        <v>38</v>
      </c>
      <c r="AX704" s="12" t="s">
        <v>77</v>
      </c>
      <c r="AY704" s="155" t="s">
        <v>137</v>
      </c>
    </row>
    <row r="705" spans="2:65" s="13" customFormat="1" ht="11.25">
      <c r="B705" s="161"/>
      <c r="D705" s="140" t="s">
        <v>278</v>
      </c>
      <c r="E705" s="162" t="s">
        <v>21</v>
      </c>
      <c r="F705" s="163" t="s">
        <v>280</v>
      </c>
      <c r="H705" s="164">
        <v>0.114</v>
      </c>
      <c r="I705" s="165"/>
      <c r="L705" s="161"/>
      <c r="M705" s="166"/>
      <c r="T705" s="167"/>
      <c r="AT705" s="162" t="s">
        <v>278</v>
      </c>
      <c r="AU705" s="162" t="s">
        <v>87</v>
      </c>
      <c r="AV705" s="13" t="s">
        <v>143</v>
      </c>
      <c r="AW705" s="13" t="s">
        <v>38</v>
      </c>
      <c r="AX705" s="13" t="s">
        <v>85</v>
      </c>
      <c r="AY705" s="162" t="s">
        <v>137</v>
      </c>
    </row>
    <row r="706" spans="2:65" s="1" customFormat="1" ht="16.5" customHeight="1">
      <c r="B706" s="33"/>
      <c r="C706" s="145" t="s">
        <v>365</v>
      </c>
      <c r="D706" s="145" t="s">
        <v>153</v>
      </c>
      <c r="E706" s="146" t="s">
        <v>2654</v>
      </c>
      <c r="F706" s="147" t="s">
        <v>2655</v>
      </c>
      <c r="G706" s="148" t="s">
        <v>156</v>
      </c>
      <c r="H706" s="149">
        <v>1</v>
      </c>
      <c r="I706" s="150"/>
      <c r="J706" s="151">
        <f>ROUND(I706*H706,2)</f>
        <v>0</v>
      </c>
      <c r="K706" s="147" t="s">
        <v>21</v>
      </c>
      <c r="L706" s="33"/>
      <c r="M706" s="152" t="s">
        <v>21</v>
      </c>
      <c r="N706" s="153" t="s">
        <v>48</v>
      </c>
      <c r="P706" s="136">
        <f>O706*H706</f>
        <v>0</v>
      </c>
      <c r="Q706" s="136">
        <v>0</v>
      </c>
      <c r="R706" s="136">
        <f>Q706*H706</f>
        <v>0</v>
      </c>
      <c r="S706" s="136">
        <v>0</v>
      </c>
      <c r="T706" s="137">
        <f>S706*H706</f>
        <v>0</v>
      </c>
      <c r="AR706" s="138" t="s">
        <v>143</v>
      </c>
      <c r="AT706" s="138" t="s">
        <v>153</v>
      </c>
      <c r="AU706" s="138" t="s">
        <v>87</v>
      </c>
      <c r="AY706" s="18" t="s">
        <v>137</v>
      </c>
      <c r="BE706" s="139">
        <f>IF(N706="základní",J706,0)</f>
        <v>0</v>
      </c>
      <c r="BF706" s="139">
        <f>IF(N706="snížená",J706,0)</f>
        <v>0</v>
      </c>
      <c r="BG706" s="139">
        <f>IF(N706="zákl. přenesená",J706,0)</f>
        <v>0</v>
      </c>
      <c r="BH706" s="139">
        <f>IF(N706="sníž. přenesená",J706,0)</f>
        <v>0</v>
      </c>
      <c r="BI706" s="139">
        <f>IF(N706="nulová",J706,0)</f>
        <v>0</v>
      </c>
      <c r="BJ706" s="18" t="s">
        <v>85</v>
      </c>
      <c r="BK706" s="139">
        <f>ROUND(I706*H706,2)</f>
        <v>0</v>
      </c>
      <c r="BL706" s="18" t="s">
        <v>143</v>
      </c>
      <c r="BM706" s="138" t="s">
        <v>2656</v>
      </c>
    </row>
    <row r="707" spans="2:65" s="1" customFormat="1" ht="11.25">
      <c r="B707" s="33"/>
      <c r="D707" s="140" t="s">
        <v>144</v>
      </c>
      <c r="F707" s="141" t="s">
        <v>2657</v>
      </c>
      <c r="I707" s="142"/>
      <c r="L707" s="33"/>
      <c r="M707" s="143"/>
      <c r="T707" s="54"/>
      <c r="AT707" s="18" t="s">
        <v>144</v>
      </c>
      <c r="AU707" s="18" t="s">
        <v>87</v>
      </c>
    </row>
    <row r="708" spans="2:65" s="14" customFormat="1" ht="11.25">
      <c r="B708" s="170"/>
      <c r="D708" s="140" t="s">
        <v>278</v>
      </c>
      <c r="E708" s="171" t="s">
        <v>21</v>
      </c>
      <c r="F708" s="172" t="s">
        <v>2294</v>
      </c>
      <c r="H708" s="171" t="s">
        <v>21</v>
      </c>
      <c r="I708" s="173"/>
      <c r="L708" s="170"/>
      <c r="M708" s="174"/>
      <c r="T708" s="175"/>
      <c r="AT708" s="171" t="s">
        <v>278</v>
      </c>
      <c r="AU708" s="171" t="s">
        <v>87</v>
      </c>
      <c r="AV708" s="14" t="s">
        <v>85</v>
      </c>
      <c r="AW708" s="14" t="s">
        <v>38</v>
      </c>
      <c r="AX708" s="14" t="s">
        <v>77</v>
      </c>
      <c r="AY708" s="171" t="s">
        <v>137</v>
      </c>
    </row>
    <row r="709" spans="2:65" s="12" customFormat="1" ht="11.25">
      <c r="B709" s="154"/>
      <c r="D709" s="140" t="s">
        <v>278</v>
      </c>
      <c r="E709" s="155" t="s">
        <v>21</v>
      </c>
      <c r="F709" s="156" t="s">
        <v>2658</v>
      </c>
      <c r="H709" s="157">
        <v>1</v>
      </c>
      <c r="I709" s="158"/>
      <c r="L709" s="154"/>
      <c r="M709" s="159"/>
      <c r="T709" s="160"/>
      <c r="AT709" s="155" t="s">
        <v>278</v>
      </c>
      <c r="AU709" s="155" t="s">
        <v>87</v>
      </c>
      <c r="AV709" s="12" t="s">
        <v>87</v>
      </c>
      <c r="AW709" s="12" t="s">
        <v>38</v>
      </c>
      <c r="AX709" s="12" t="s">
        <v>85</v>
      </c>
      <c r="AY709" s="155" t="s">
        <v>137</v>
      </c>
    </row>
    <row r="710" spans="2:65" s="1" customFormat="1" ht="16.5" customHeight="1">
      <c r="B710" s="33"/>
      <c r="C710" s="145" t="s">
        <v>544</v>
      </c>
      <c r="D710" s="145" t="s">
        <v>153</v>
      </c>
      <c r="E710" s="146" t="s">
        <v>2659</v>
      </c>
      <c r="F710" s="147" t="s">
        <v>2660</v>
      </c>
      <c r="G710" s="148" t="s">
        <v>156</v>
      </c>
      <c r="H710" s="149">
        <v>1</v>
      </c>
      <c r="I710" s="150"/>
      <c r="J710" s="151">
        <f>ROUND(I710*H710,2)</f>
        <v>0</v>
      </c>
      <c r="K710" s="147" t="s">
        <v>21</v>
      </c>
      <c r="L710" s="33"/>
      <c r="M710" s="152" t="s">
        <v>21</v>
      </c>
      <c r="N710" s="153" t="s">
        <v>48</v>
      </c>
      <c r="P710" s="136">
        <f>O710*H710</f>
        <v>0</v>
      </c>
      <c r="Q710" s="136">
        <v>0</v>
      </c>
      <c r="R710" s="136">
        <f>Q710*H710</f>
        <v>0</v>
      </c>
      <c r="S710" s="136">
        <v>0</v>
      </c>
      <c r="T710" s="137">
        <f>S710*H710</f>
        <v>0</v>
      </c>
      <c r="AR710" s="138" t="s">
        <v>143</v>
      </c>
      <c r="AT710" s="138" t="s">
        <v>153</v>
      </c>
      <c r="AU710" s="138" t="s">
        <v>87</v>
      </c>
      <c r="AY710" s="18" t="s">
        <v>137</v>
      </c>
      <c r="BE710" s="139">
        <f>IF(N710="základní",J710,0)</f>
        <v>0</v>
      </c>
      <c r="BF710" s="139">
        <f>IF(N710="snížená",J710,0)</f>
        <v>0</v>
      </c>
      <c r="BG710" s="139">
        <f>IF(N710="zákl. přenesená",J710,0)</f>
        <v>0</v>
      </c>
      <c r="BH710" s="139">
        <f>IF(N710="sníž. přenesená",J710,0)</f>
        <v>0</v>
      </c>
      <c r="BI710" s="139">
        <f>IF(N710="nulová",J710,0)</f>
        <v>0</v>
      </c>
      <c r="BJ710" s="18" t="s">
        <v>85</v>
      </c>
      <c r="BK710" s="139">
        <f>ROUND(I710*H710,2)</f>
        <v>0</v>
      </c>
      <c r="BL710" s="18" t="s">
        <v>143</v>
      </c>
      <c r="BM710" s="138" t="s">
        <v>2661</v>
      </c>
    </row>
    <row r="711" spans="2:65" s="1" customFormat="1" ht="11.25">
      <c r="B711" s="33"/>
      <c r="D711" s="140" t="s">
        <v>144</v>
      </c>
      <c r="F711" s="141" t="s">
        <v>2662</v>
      </c>
      <c r="I711" s="142"/>
      <c r="L711" s="33"/>
      <c r="M711" s="143"/>
      <c r="T711" s="54"/>
      <c r="AT711" s="18" t="s">
        <v>144</v>
      </c>
      <c r="AU711" s="18" t="s">
        <v>87</v>
      </c>
    </row>
    <row r="712" spans="2:65" s="1" customFormat="1" ht="16.5" customHeight="1">
      <c r="B712" s="33"/>
      <c r="C712" s="145" t="s">
        <v>367</v>
      </c>
      <c r="D712" s="145" t="s">
        <v>153</v>
      </c>
      <c r="E712" s="146" t="s">
        <v>2663</v>
      </c>
      <c r="F712" s="147" t="s">
        <v>2664</v>
      </c>
      <c r="G712" s="148" t="s">
        <v>156</v>
      </c>
      <c r="H712" s="149">
        <v>1</v>
      </c>
      <c r="I712" s="150"/>
      <c r="J712" s="151">
        <f>ROUND(I712*H712,2)</f>
        <v>0</v>
      </c>
      <c r="K712" s="147" t="s">
        <v>21</v>
      </c>
      <c r="L712" s="33"/>
      <c r="M712" s="152" t="s">
        <v>21</v>
      </c>
      <c r="N712" s="153" t="s">
        <v>48</v>
      </c>
      <c r="P712" s="136">
        <f>O712*H712</f>
        <v>0</v>
      </c>
      <c r="Q712" s="136">
        <v>0</v>
      </c>
      <c r="R712" s="136">
        <f>Q712*H712</f>
        <v>0</v>
      </c>
      <c r="S712" s="136">
        <v>0</v>
      </c>
      <c r="T712" s="137">
        <f>S712*H712</f>
        <v>0</v>
      </c>
      <c r="AR712" s="138" t="s">
        <v>143</v>
      </c>
      <c r="AT712" s="138" t="s">
        <v>153</v>
      </c>
      <c r="AU712" s="138" t="s">
        <v>87</v>
      </c>
      <c r="AY712" s="18" t="s">
        <v>137</v>
      </c>
      <c r="BE712" s="139">
        <f>IF(N712="základní",J712,0)</f>
        <v>0</v>
      </c>
      <c r="BF712" s="139">
        <f>IF(N712="snížená",J712,0)</f>
        <v>0</v>
      </c>
      <c r="BG712" s="139">
        <f>IF(N712="zákl. přenesená",J712,0)</f>
        <v>0</v>
      </c>
      <c r="BH712" s="139">
        <f>IF(N712="sníž. přenesená",J712,0)</f>
        <v>0</v>
      </c>
      <c r="BI712" s="139">
        <f>IF(N712="nulová",J712,0)</f>
        <v>0</v>
      </c>
      <c r="BJ712" s="18" t="s">
        <v>85</v>
      </c>
      <c r="BK712" s="139">
        <f>ROUND(I712*H712,2)</f>
        <v>0</v>
      </c>
      <c r="BL712" s="18" t="s">
        <v>143</v>
      </c>
      <c r="BM712" s="138" t="s">
        <v>2665</v>
      </c>
    </row>
    <row r="713" spans="2:65" s="1" customFormat="1" ht="19.5">
      <c r="B713" s="33"/>
      <c r="D713" s="140" t="s">
        <v>144</v>
      </c>
      <c r="F713" s="141" t="s">
        <v>2666</v>
      </c>
      <c r="I713" s="142"/>
      <c r="L713" s="33"/>
      <c r="M713" s="143"/>
      <c r="T713" s="54"/>
      <c r="AT713" s="18" t="s">
        <v>144</v>
      </c>
      <c r="AU713" s="18" t="s">
        <v>87</v>
      </c>
    </row>
    <row r="714" spans="2:65" s="1" customFormat="1" ht="16.5" customHeight="1">
      <c r="B714" s="33"/>
      <c r="C714" s="145" t="s">
        <v>553</v>
      </c>
      <c r="D714" s="145" t="s">
        <v>153</v>
      </c>
      <c r="E714" s="146" t="s">
        <v>2667</v>
      </c>
      <c r="F714" s="147" t="s">
        <v>2668</v>
      </c>
      <c r="G714" s="148" t="s">
        <v>156</v>
      </c>
      <c r="H714" s="149">
        <v>1</v>
      </c>
      <c r="I714" s="150"/>
      <c r="J714" s="151">
        <f>ROUND(I714*H714,2)</f>
        <v>0</v>
      </c>
      <c r="K714" s="147" t="s">
        <v>21</v>
      </c>
      <c r="L714" s="33"/>
      <c r="M714" s="152" t="s">
        <v>21</v>
      </c>
      <c r="N714" s="153" t="s">
        <v>48</v>
      </c>
      <c r="P714" s="136">
        <f>O714*H714</f>
        <v>0</v>
      </c>
      <c r="Q714" s="136">
        <v>0</v>
      </c>
      <c r="R714" s="136">
        <f>Q714*H714</f>
        <v>0</v>
      </c>
      <c r="S714" s="136">
        <v>0</v>
      </c>
      <c r="T714" s="137">
        <f>S714*H714</f>
        <v>0</v>
      </c>
      <c r="AR714" s="138" t="s">
        <v>143</v>
      </c>
      <c r="AT714" s="138" t="s">
        <v>153</v>
      </c>
      <c r="AU714" s="138" t="s">
        <v>87</v>
      </c>
      <c r="AY714" s="18" t="s">
        <v>137</v>
      </c>
      <c r="BE714" s="139">
        <f>IF(N714="základní",J714,0)</f>
        <v>0</v>
      </c>
      <c r="BF714" s="139">
        <f>IF(N714="snížená",J714,0)</f>
        <v>0</v>
      </c>
      <c r="BG714" s="139">
        <f>IF(N714="zákl. přenesená",J714,0)</f>
        <v>0</v>
      </c>
      <c r="BH714" s="139">
        <f>IF(N714="sníž. přenesená",J714,0)</f>
        <v>0</v>
      </c>
      <c r="BI714" s="139">
        <f>IF(N714="nulová",J714,0)</f>
        <v>0</v>
      </c>
      <c r="BJ714" s="18" t="s">
        <v>85</v>
      </c>
      <c r="BK714" s="139">
        <f>ROUND(I714*H714,2)</f>
        <v>0</v>
      </c>
      <c r="BL714" s="18" t="s">
        <v>143</v>
      </c>
      <c r="BM714" s="138" t="s">
        <v>2669</v>
      </c>
    </row>
    <row r="715" spans="2:65" s="1" customFormat="1" ht="11.25">
      <c r="B715" s="33"/>
      <c r="D715" s="140" t="s">
        <v>144</v>
      </c>
      <c r="F715" s="141" t="s">
        <v>2670</v>
      </c>
      <c r="I715" s="142"/>
      <c r="L715" s="33"/>
      <c r="M715" s="143"/>
      <c r="T715" s="54"/>
      <c r="AT715" s="18" t="s">
        <v>144</v>
      </c>
      <c r="AU715" s="18" t="s">
        <v>87</v>
      </c>
    </row>
    <row r="716" spans="2:65" s="1" customFormat="1" ht="16.5" customHeight="1">
      <c r="B716" s="33"/>
      <c r="C716" s="145" t="s">
        <v>371</v>
      </c>
      <c r="D716" s="145" t="s">
        <v>153</v>
      </c>
      <c r="E716" s="146" t="s">
        <v>2671</v>
      </c>
      <c r="F716" s="147" t="s">
        <v>2672</v>
      </c>
      <c r="G716" s="148" t="s">
        <v>156</v>
      </c>
      <c r="H716" s="149">
        <v>1</v>
      </c>
      <c r="I716" s="150"/>
      <c r="J716" s="151">
        <f>ROUND(I716*H716,2)</f>
        <v>0</v>
      </c>
      <c r="K716" s="147" t="s">
        <v>21</v>
      </c>
      <c r="L716" s="33"/>
      <c r="M716" s="152" t="s">
        <v>21</v>
      </c>
      <c r="N716" s="153" t="s">
        <v>48</v>
      </c>
      <c r="P716" s="136">
        <f>O716*H716</f>
        <v>0</v>
      </c>
      <c r="Q716" s="136">
        <v>0</v>
      </c>
      <c r="R716" s="136">
        <f>Q716*H716</f>
        <v>0</v>
      </c>
      <c r="S716" s="136">
        <v>0</v>
      </c>
      <c r="T716" s="137">
        <f>S716*H716</f>
        <v>0</v>
      </c>
      <c r="AR716" s="138" t="s">
        <v>143</v>
      </c>
      <c r="AT716" s="138" t="s">
        <v>153</v>
      </c>
      <c r="AU716" s="138" t="s">
        <v>87</v>
      </c>
      <c r="AY716" s="18" t="s">
        <v>137</v>
      </c>
      <c r="BE716" s="139">
        <f>IF(N716="základní",J716,0)</f>
        <v>0</v>
      </c>
      <c r="BF716" s="139">
        <f>IF(N716="snížená",J716,0)</f>
        <v>0</v>
      </c>
      <c r="BG716" s="139">
        <f>IF(N716="zákl. přenesená",J716,0)</f>
        <v>0</v>
      </c>
      <c r="BH716" s="139">
        <f>IF(N716="sníž. přenesená",J716,0)</f>
        <v>0</v>
      </c>
      <c r="BI716" s="139">
        <f>IF(N716="nulová",J716,0)</f>
        <v>0</v>
      </c>
      <c r="BJ716" s="18" t="s">
        <v>85</v>
      </c>
      <c r="BK716" s="139">
        <f>ROUND(I716*H716,2)</f>
        <v>0</v>
      </c>
      <c r="BL716" s="18" t="s">
        <v>143</v>
      </c>
      <c r="BM716" s="138" t="s">
        <v>2673</v>
      </c>
    </row>
    <row r="717" spans="2:65" s="1" customFormat="1" ht="19.5">
      <c r="B717" s="33"/>
      <c r="D717" s="140" t="s">
        <v>144</v>
      </c>
      <c r="F717" s="141" t="s">
        <v>2674</v>
      </c>
      <c r="I717" s="142"/>
      <c r="L717" s="33"/>
      <c r="M717" s="143"/>
      <c r="T717" s="54"/>
      <c r="AT717" s="18" t="s">
        <v>144</v>
      </c>
      <c r="AU717" s="18" t="s">
        <v>87</v>
      </c>
    </row>
    <row r="718" spans="2:65" s="1" customFormat="1" ht="16.5" customHeight="1">
      <c r="B718" s="33"/>
      <c r="C718" s="145" t="s">
        <v>560</v>
      </c>
      <c r="D718" s="145" t="s">
        <v>153</v>
      </c>
      <c r="E718" s="146" t="s">
        <v>2675</v>
      </c>
      <c r="F718" s="147" t="s">
        <v>2676</v>
      </c>
      <c r="G718" s="148" t="s">
        <v>156</v>
      </c>
      <c r="H718" s="149">
        <v>1</v>
      </c>
      <c r="I718" s="150"/>
      <c r="J718" s="151">
        <f>ROUND(I718*H718,2)</f>
        <v>0</v>
      </c>
      <c r="K718" s="147" t="s">
        <v>21</v>
      </c>
      <c r="L718" s="33"/>
      <c r="M718" s="152" t="s">
        <v>21</v>
      </c>
      <c r="N718" s="153" t="s">
        <v>48</v>
      </c>
      <c r="P718" s="136">
        <f>O718*H718</f>
        <v>0</v>
      </c>
      <c r="Q718" s="136">
        <v>0</v>
      </c>
      <c r="R718" s="136">
        <f>Q718*H718</f>
        <v>0</v>
      </c>
      <c r="S718" s="136">
        <v>0</v>
      </c>
      <c r="T718" s="137">
        <f>S718*H718</f>
        <v>0</v>
      </c>
      <c r="AR718" s="138" t="s">
        <v>143</v>
      </c>
      <c r="AT718" s="138" t="s">
        <v>153</v>
      </c>
      <c r="AU718" s="138" t="s">
        <v>87</v>
      </c>
      <c r="AY718" s="18" t="s">
        <v>137</v>
      </c>
      <c r="BE718" s="139">
        <f>IF(N718="základní",J718,0)</f>
        <v>0</v>
      </c>
      <c r="BF718" s="139">
        <f>IF(N718="snížená",J718,0)</f>
        <v>0</v>
      </c>
      <c r="BG718" s="139">
        <f>IF(N718="zákl. přenesená",J718,0)</f>
        <v>0</v>
      </c>
      <c r="BH718" s="139">
        <f>IF(N718="sníž. přenesená",J718,0)</f>
        <v>0</v>
      </c>
      <c r="BI718" s="139">
        <f>IF(N718="nulová",J718,0)</f>
        <v>0</v>
      </c>
      <c r="BJ718" s="18" t="s">
        <v>85</v>
      </c>
      <c r="BK718" s="139">
        <f>ROUND(I718*H718,2)</f>
        <v>0</v>
      </c>
      <c r="BL718" s="18" t="s">
        <v>143</v>
      </c>
      <c r="BM718" s="138" t="s">
        <v>2677</v>
      </c>
    </row>
    <row r="719" spans="2:65" s="1" customFormat="1" ht="19.5">
      <c r="B719" s="33"/>
      <c r="D719" s="140" t="s">
        <v>144</v>
      </c>
      <c r="F719" s="141" t="s">
        <v>2678</v>
      </c>
      <c r="I719" s="142"/>
      <c r="L719" s="33"/>
      <c r="M719" s="143"/>
      <c r="T719" s="54"/>
      <c r="AT719" s="18" t="s">
        <v>144</v>
      </c>
      <c r="AU719" s="18" t="s">
        <v>87</v>
      </c>
    </row>
    <row r="720" spans="2:65" s="1" customFormat="1" ht="16.5" customHeight="1">
      <c r="B720" s="33"/>
      <c r="C720" s="145" t="s">
        <v>375</v>
      </c>
      <c r="D720" s="145" t="s">
        <v>153</v>
      </c>
      <c r="E720" s="146" t="s">
        <v>2679</v>
      </c>
      <c r="F720" s="147" t="s">
        <v>1602</v>
      </c>
      <c r="G720" s="148" t="s">
        <v>228</v>
      </c>
      <c r="H720" s="149">
        <v>88.24</v>
      </c>
      <c r="I720" s="150"/>
      <c r="J720" s="151">
        <f>ROUND(I720*H720,2)</f>
        <v>0</v>
      </c>
      <c r="K720" s="147" t="s">
        <v>809</v>
      </c>
      <c r="L720" s="33"/>
      <c r="M720" s="152" t="s">
        <v>21</v>
      </c>
      <c r="N720" s="153" t="s">
        <v>48</v>
      </c>
      <c r="P720" s="136">
        <f>O720*H720</f>
        <v>0</v>
      </c>
      <c r="Q720" s="136">
        <v>6.4999999999999997E-4</v>
      </c>
      <c r="R720" s="136">
        <f>Q720*H720</f>
        <v>5.7355999999999997E-2</v>
      </c>
      <c r="S720" s="136">
        <v>1E-3</v>
      </c>
      <c r="T720" s="137">
        <f>S720*H720</f>
        <v>8.8239999999999999E-2</v>
      </c>
      <c r="AR720" s="138" t="s">
        <v>143</v>
      </c>
      <c r="AT720" s="138" t="s">
        <v>153</v>
      </c>
      <c r="AU720" s="138" t="s">
        <v>87</v>
      </c>
      <c r="AY720" s="18" t="s">
        <v>137</v>
      </c>
      <c r="BE720" s="139">
        <f>IF(N720="základní",J720,0)</f>
        <v>0</v>
      </c>
      <c r="BF720" s="139">
        <f>IF(N720="snížená",J720,0)</f>
        <v>0</v>
      </c>
      <c r="BG720" s="139">
        <f>IF(N720="zákl. přenesená",J720,0)</f>
        <v>0</v>
      </c>
      <c r="BH720" s="139">
        <f>IF(N720="sníž. přenesená",J720,0)</f>
        <v>0</v>
      </c>
      <c r="BI720" s="139">
        <f>IF(N720="nulová",J720,0)</f>
        <v>0</v>
      </c>
      <c r="BJ720" s="18" t="s">
        <v>85</v>
      </c>
      <c r="BK720" s="139">
        <f>ROUND(I720*H720,2)</f>
        <v>0</v>
      </c>
      <c r="BL720" s="18" t="s">
        <v>143</v>
      </c>
      <c r="BM720" s="138" t="s">
        <v>2680</v>
      </c>
    </row>
    <row r="721" spans="2:65" s="1" customFormat="1" ht="11.25">
      <c r="B721" s="33"/>
      <c r="D721" s="140" t="s">
        <v>144</v>
      </c>
      <c r="F721" s="141" t="s">
        <v>1604</v>
      </c>
      <c r="I721" s="142"/>
      <c r="L721" s="33"/>
      <c r="M721" s="143"/>
      <c r="T721" s="54"/>
      <c r="AT721" s="18" t="s">
        <v>144</v>
      </c>
      <c r="AU721" s="18" t="s">
        <v>87</v>
      </c>
    </row>
    <row r="722" spans="2:65" s="1" customFormat="1" ht="11.25">
      <c r="B722" s="33"/>
      <c r="D722" s="183" t="s">
        <v>812</v>
      </c>
      <c r="F722" s="184" t="s">
        <v>2681</v>
      </c>
      <c r="I722" s="142"/>
      <c r="L722" s="33"/>
      <c r="M722" s="143"/>
      <c r="T722" s="54"/>
      <c r="AT722" s="18" t="s">
        <v>812</v>
      </c>
      <c r="AU722" s="18" t="s">
        <v>87</v>
      </c>
    </row>
    <row r="723" spans="2:65" s="14" customFormat="1" ht="11.25">
      <c r="B723" s="170"/>
      <c r="D723" s="140" t="s">
        <v>278</v>
      </c>
      <c r="E723" s="171" t="s">
        <v>21</v>
      </c>
      <c r="F723" s="172" t="s">
        <v>2352</v>
      </c>
      <c r="H723" s="171" t="s">
        <v>21</v>
      </c>
      <c r="I723" s="173"/>
      <c r="L723" s="170"/>
      <c r="M723" s="174"/>
      <c r="T723" s="175"/>
      <c r="AT723" s="171" t="s">
        <v>278</v>
      </c>
      <c r="AU723" s="171" t="s">
        <v>87</v>
      </c>
      <c r="AV723" s="14" t="s">
        <v>85</v>
      </c>
      <c r="AW723" s="14" t="s">
        <v>38</v>
      </c>
      <c r="AX723" s="14" t="s">
        <v>77</v>
      </c>
      <c r="AY723" s="171" t="s">
        <v>137</v>
      </c>
    </row>
    <row r="724" spans="2:65" s="12" customFormat="1" ht="11.25">
      <c r="B724" s="154"/>
      <c r="D724" s="140" t="s">
        <v>278</v>
      </c>
      <c r="E724" s="155" t="s">
        <v>21</v>
      </c>
      <c r="F724" s="156" t="s">
        <v>2682</v>
      </c>
      <c r="H724" s="157">
        <v>50.4</v>
      </c>
      <c r="I724" s="158"/>
      <c r="L724" s="154"/>
      <c r="M724" s="159"/>
      <c r="T724" s="160"/>
      <c r="AT724" s="155" t="s">
        <v>278</v>
      </c>
      <c r="AU724" s="155" t="s">
        <v>87</v>
      </c>
      <c r="AV724" s="12" t="s">
        <v>87</v>
      </c>
      <c r="AW724" s="12" t="s">
        <v>38</v>
      </c>
      <c r="AX724" s="12" t="s">
        <v>77</v>
      </c>
      <c r="AY724" s="155" t="s">
        <v>137</v>
      </c>
    </row>
    <row r="725" spans="2:65" s="14" customFormat="1" ht="11.25">
      <c r="B725" s="170"/>
      <c r="D725" s="140" t="s">
        <v>278</v>
      </c>
      <c r="E725" s="171" t="s">
        <v>21</v>
      </c>
      <c r="F725" s="172" t="s">
        <v>2683</v>
      </c>
      <c r="H725" s="171" t="s">
        <v>21</v>
      </c>
      <c r="I725" s="173"/>
      <c r="L725" s="170"/>
      <c r="M725" s="174"/>
      <c r="T725" s="175"/>
      <c r="AT725" s="171" t="s">
        <v>278</v>
      </c>
      <c r="AU725" s="171" t="s">
        <v>87</v>
      </c>
      <c r="AV725" s="14" t="s">
        <v>85</v>
      </c>
      <c r="AW725" s="14" t="s">
        <v>38</v>
      </c>
      <c r="AX725" s="14" t="s">
        <v>77</v>
      </c>
      <c r="AY725" s="171" t="s">
        <v>137</v>
      </c>
    </row>
    <row r="726" spans="2:65" s="12" customFormat="1" ht="11.25">
      <c r="B726" s="154"/>
      <c r="D726" s="140" t="s">
        <v>278</v>
      </c>
      <c r="E726" s="155" t="s">
        <v>21</v>
      </c>
      <c r="F726" s="156" t="s">
        <v>2684</v>
      </c>
      <c r="H726" s="157">
        <v>34</v>
      </c>
      <c r="I726" s="158"/>
      <c r="L726" s="154"/>
      <c r="M726" s="159"/>
      <c r="T726" s="160"/>
      <c r="AT726" s="155" t="s">
        <v>278</v>
      </c>
      <c r="AU726" s="155" t="s">
        <v>87</v>
      </c>
      <c r="AV726" s="12" t="s">
        <v>87</v>
      </c>
      <c r="AW726" s="12" t="s">
        <v>38</v>
      </c>
      <c r="AX726" s="12" t="s">
        <v>77</v>
      </c>
      <c r="AY726" s="155" t="s">
        <v>137</v>
      </c>
    </row>
    <row r="727" spans="2:65" s="12" customFormat="1" ht="11.25">
      <c r="B727" s="154"/>
      <c r="D727" s="140" t="s">
        <v>278</v>
      </c>
      <c r="E727" s="155" t="s">
        <v>21</v>
      </c>
      <c r="F727" s="156" t="s">
        <v>2685</v>
      </c>
      <c r="H727" s="157">
        <v>3.84</v>
      </c>
      <c r="I727" s="158"/>
      <c r="L727" s="154"/>
      <c r="M727" s="159"/>
      <c r="T727" s="160"/>
      <c r="AT727" s="155" t="s">
        <v>278</v>
      </c>
      <c r="AU727" s="155" t="s">
        <v>87</v>
      </c>
      <c r="AV727" s="12" t="s">
        <v>87</v>
      </c>
      <c r="AW727" s="12" t="s">
        <v>38</v>
      </c>
      <c r="AX727" s="12" t="s">
        <v>77</v>
      </c>
      <c r="AY727" s="155" t="s">
        <v>137</v>
      </c>
    </row>
    <row r="728" spans="2:65" s="13" customFormat="1" ht="11.25">
      <c r="B728" s="161"/>
      <c r="D728" s="140" t="s">
        <v>278</v>
      </c>
      <c r="E728" s="162" t="s">
        <v>21</v>
      </c>
      <c r="F728" s="163" t="s">
        <v>280</v>
      </c>
      <c r="H728" s="164">
        <v>88.24</v>
      </c>
      <c r="I728" s="165"/>
      <c r="L728" s="161"/>
      <c r="M728" s="166"/>
      <c r="T728" s="167"/>
      <c r="AT728" s="162" t="s">
        <v>278</v>
      </c>
      <c r="AU728" s="162" t="s">
        <v>87</v>
      </c>
      <c r="AV728" s="13" t="s">
        <v>143</v>
      </c>
      <c r="AW728" s="13" t="s">
        <v>38</v>
      </c>
      <c r="AX728" s="13" t="s">
        <v>85</v>
      </c>
      <c r="AY728" s="162" t="s">
        <v>137</v>
      </c>
    </row>
    <row r="729" spans="2:65" s="1" customFormat="1" ht="16.5" customHeight="1">
      <c r="B729" s="33"/>
      <c r="C729" s="126" t="s">
        <v>1543</v>
      </c>
      <c r="D729" s="126" t="s">
        <v>138</v>
      </c>
      <c r="E729" s="127" t="s">
        <v>1613</v>
      </c>
      <c r="F729" s="128" t="s">
        <v>1614</v>
      </c>
      <c r="G729" s="129" t="s">
        <v>763</v>
      </c>
      <c r="H729" s="130">
        <v>0.23499999999999999</v>
      </c>
      <c r="I729" s="131"/>
      <c r="J729" s="132">
        <f>ROUND(I729*H729,2)</f>
        <v>0</v>
      </c>
      <c r="K729" s="128" t="s">
        <v>809</v>
      </c>
      <c r="L729" s="133"/>
      <c r="M729" s="134" t="s">
        <v>21</v>
      </c>
      <c r="N729" s="135" t="s">
        <v>48</v>
      </c>
      <c r="P729" s="136">
        <f>O729*H729</f>
        <v>0</v>
      </c>
      <c r="Q729" s="136">
        <v>1</v>
      </c>
      <c r="R729" s="136">
        <f>Q729*H729</f>
        <v>0.23499999999999999</v>
      </c>
      <c r="S729" s="136">
        <v>0</v>
      </c>
      <c r="T729" s="137">
        <f>S729*H729</f>
        <v>0</v>
      </c>
      <c r="AR729" s="138" t="s">
        <v>142</v>
      </c>
      <c r="AT729" s="138" t="s">
        <v>138</v>
      </c>
      <c r="AU729" s="138" t="s">
        <v>87</v>
      </c>
      <c r="AY729" s="18" t="s">
        <v>137</v>
      </c>
      <c r="BE729" s="139">
        <f>IF(N729="základní",J729,0)</f>
        <v>0</v>
      </c>
      <c r="BF729" s="139">
        <f>IF(N729="snížená",J729,0)</f>
        <v>0</v>
      </c>
      <c r="BG729" s="139">
        <f>IF(N729="zákl. přenesená",J729,0)</f>
        <v>0</v>
      </c>
      <c r="BH729" s="139">
        <f>IF(N729="sníž. přenesená",J729,0)</f>
        <v>0</v>
      </c>
      <c r="BI729" s="139">
        <f>IF(N729="nulová",J729,0)</f>
        <v>0</v>
      </c>
      <c r="BJ729" s="18" t="s">
        <v>85</v>
      </c>
      <c r="BK729" s="139">
        <f>ROUND(I729*H729,2)</f>
        <v>0</v>
      </c>
      <c r="BL729" s="18" t="s">
        <v>143</v>
      </c>
      <c r="BM729" s="138" t="s">
        <v>2686</v>
      </c>
    </row>
    <row r="730" spans="2:65" s="1" customFormat="1" ht="11.25">
      <c r="B730" s="33"/>
      <c r="D730" s="140" t="s">
        <v>144</v>
      </c>
      <c r="F730" s="141" t="s">
        <v>1614</v>
      </c>
      <c r="I730" s="142"/>
      <c r="L730" s="33"/>
      <c r="M730" s="143"/>
      <c r="T730" s="54"/>
      <c r="AT730" s="18" t="s">
        <v>144</v>
      </c>
      <c r="AU730" s="18" t="s">
        <v>87</v>
      </c>
    </row>
    <row r="731" spans="2:65" s="14" customFormat="1" ht="11.25">
      <c r="B731" s="170"/>
      <c r="D731" s="140" t="s">
        <v>278</v>
      </c>
      <c r="E731" s="171" t="s">
        <v>21</v>
      </c>
      <c r="F731" s="172" t="s">
        <v>2352</v>
      </c>
      <c r="H731" s="171" t="s">
        <v>21</v>
      </c>
      <c r="I731" s="173"/>
      <c r="L731" s="170"/>
      <c r="M731" s="174"/>
      <c r="T731" s="175"/>
      <c r="AT731" s="171" t="s">
        <v>278</v>
      </c>
      <c r="AU731" s="171" t="s">
        <v>87</v>
      </c>
      <c r="AV731" s="14" t="s">
        <v>85</v>
      </c>
      <c r="AW731" s="14" t="s">
        <v>38</v>
      </c>
      <c r="AX731" s="14" t="s">
        <v>77</v>
      </c>
      <c r="AY731" s="171" t="s">
        <v>137</v>
      </c>
    </row>
    <row r="732" spans="2:65" s="12" customFormat="1" ht="11.25">
      <c r="B732" s="154"/>
      <c r="D732" s="140" t="s">
        <v>278</v>
      </c>
      <c r="E732" s="155" t="s">
        <v>21</v>
      </c>
      <c r="F732" s="156" t="s">
        <v>2687</v>
      </c>
      <c r="H732" s="157">
        <v>0.13700000000000001</v>
      </c>
      <c r="I732" s="158"/>
      <c r="L732" s="154"/>
      <c r="M732" s="159"/>
      <c r="T732" s="160"/>
      <c r="AT732" s="155" t="s">
        <v>278</v>
      </c>
      <c r="AU732" s="155" t="s">
        <v>87</v>
      </c>
      <c r="AV732" s="12" t="s">
        <v>87</v>
      </c>
      <c r="AW732" s="12" t="s">
        <v>38</v>
      </c>
      <c r="AX732" s="12" t="s">
        <v>77</v>
      </c>
      <c r="AY732" s="155" t="s">
        <v>137</v>
      </c>
    </row>
    <row r="733" spans="2:65" s="14" customFormat="1" ht="11.25">
      <c r="B733" s="170"/>
      <c r="D733" s="140" t="s">
        <v>278</v>
      </c>
      <c r="E733" s="171" t="s">
        <v>21</v>
      </c>
      <c r="F733" s="172" t="s">
        <v>2683</v>
      </c>
      <c r="H733" s="171" t="s">
        <v>21</v>
      </c>
      <c r="I733" s="173"/>
      <c r="L733" s="170"/>
      <c r="M733" s="174"/>
      <c r="T733" s="175"/>
      <c r="AT733" s="171" t="s">
        <v>278</v>
      </c>
      <c r="AU733" s="171" t="s">
        <v>87</v>
      </c>
      <c r="AV733" s="14" t="s">
        <v>85</v>
      </c>
      <c r="AW733" s="14" t="s">
        <v>38</v>
      </c>
      <c r="AX733" s="14" t="s">
        <v>77</v>
      </c>
      <c r="AY733" s="171" t="s">
        <v>137</v>
      </c>
    </row>
    <row r="734" spans="2:65" s="12" customFormat="1" ht="11.25">
      <c r="B734" s="154"/>
      <c r="D734" s="140" t="s">
        <v>278</v>
      </c>
      <c r="E734" s="155" t="s">
        <v>21</v>
      </c>
      <c r="F734" s="156" t="s">
        <v>2688</v>
      </c>
      <c r="H734" s="157">
        <v>8.8999999999999996E-2</v>
      </c>
      <c r="I734" s="158"/>
      <c r="L734" s="154"/>
      <c r="M734" s="159"/>
      <c r="T734" s="160"/>
      <c r="AT734" s="155" t="s">
        <v>278</v>
      </c>
      <c r="AU734" s="155" t="s">
        <v>87</v>
      </c>
      <c r="AV734" s="12" t="s">
        <v>87</v>
      </c>
      <c r="AW734" s="12" t="s">
        <v>38</v>
      </c>
      <c r="AX734" s="12" t="s">
        <v>77</v>
      </c>
      <c r="AY734" s="155" t="s">
        <v>137</v>
      </c>
    </row>
    <row r="735" spans="2:65" s="12" customFormat="1" ht="11.25">
      <c r="B735" s="154"/>
      <c r="D735" s="140" t="s">
        <v>278</v>
      </c>
      <c r="E735" s="155" t="s">
        <v>21</v>
      </c>
      <c r="F735" s="156" t="s">
        <v>2689</v>
      </c>
      <c r="H735" s="157">
        <v>8.9999999999999993E-3</v>
      </c>
      <c r="I735" s="158"/>
      <c r="L735" s="154"/>
      <c r="M735" s="159"/>
      <c r="T735" s="160"/>
      <c r="AT735" s="155" t="s">
        <v>278</v>
      </c>
      <c r="AU735" s="155" t="s">
        <v>87</v>
      </c>
      <c r="AV735" s="12" t="s">
        <v>87</v>
      </c>
      <c r="AW735" s="12" t="s">
        <v>38</v>
      </c>
      <c r="AX735" s="12" t="s">
        <v>77</v>
      </c>
      <c r="AY735" s="155" t="s">
        <v>137</v>
      </c>
    </row>
    <row r="736" spans="2:65" s="13" customFormat="1" ht="11.25">
      <c r="B736" s="161"/>
      <c r="D736" s="140" t="s">
        <v>278</v>
      </c>
      <c r="E736" s="162" t="s">
        <v>21</v>
      </c>
      <c r="F736" s="163" t="s">
        <v>280</v>
      </c>
      <c r="H736" s="164">
        <v>0.23499999999999999</v>
      </c>
      <c r="I736" s="165"/>
      <c r="L736" s="161"/>
      <c r="M736" s="166"/>
      <c r="T736" s="167"/>
      <c r="AT736" s="162" t="s">
        <v>278</v>
      </c>
      <c r="AU736" s="162" t="s">
        <v>87</v>
      </c>
      <c r="AV736" s="13" t="s">
        <v>143</v>
      </c>
      <c r="AW736" s="13" t="s">
        <v>38</v>
      </c>
      <c r="AX736" s="13" t="s">
        <v>85</v>
      </c>
      <c r="AY736" s="162" t="s">
        <v>137</v>
      </c>
    </row>
    <row r="737" spans="2:65" s="11" customFormat="1" ht="22.9" customHeight="1">
      <c r="B737" s="116"/>
      <c r="D737" s="117" t="s">
        <v>76</v>
      </c>
      <c r="E737" s="168" t="s">
        <v>1632</v>
      </c>
      <c r="F737" s="168" t="s">
        <v>1633</v>
      </c>
      <c r="I737" s="119"/>
      <c r="J737" s="169">
        <f>BK737</f>
        <v>0</v>
      </c>
      <c r="L737" s="116"/>
      <c r="M737" s="121"/>
      <c r="P737" s="122">
        <f>SUM(P738:P782)</f>
        <v>0</v>
      </c>
      <c r="R737" s="122">
        <f>SUM(R738:R782)</f>
        <v>0</v>
      </c>
      <c r="T737" s="123">
        <f>SUM(T738:T782)</f>
        <v>0</v>
      </c>
      <c r="AR737" s="117" t="s">
        <v>85</v>
      </c>
      <c r="AT737" s="124" t="s">
        <v>76</v>
      </c>
      <c r="AU737" s="124" t="s">
        <v>85</v>
      </c>
      <c r="AY737" s="117" t="s">
        <v>137</v>
      </c>
      <c r="BK737" s="125">
        <f>SUM(BK738:BK782)</f>
        <v>0</v>
      </c>
    </row>
    <row r="738" spans="2:65" s="1" customFormat="1" ht="16.5" customHeight="1">
      <c r="B738" s="33"/>
      <c r="C738" s="145" t="s">
        <v>380</v>
      </c>
      <c r="D738" s="145" t="s">
        <v>153</v>
      </c>
      <c r="E738" s="146" t="s">
        <v>1635</v>
      </c>
      <c r="F738" s="147" t="s">
        <v>1636</v>
      </c>
      <c r="G738" s="148" t="s">
        <v>763</v>
      </c>
      <c r="H738" s="149">
        <v>22.213999999999999</v>
      </c>
      <c r="I738" s="150"/>
      <c r="J738" s="151">
        <f>ROUND(I738*H738,2)</f>
        <v>0</v>
      </c>
      <c r="K738" s="147" t="s">
        <v>21</v>
      </c>
      <c r="L738" s="33"/>
      <c r="M738" s="152" t="s">
        <v>21</v>
      </c>
      <c r="N738" s="153" t="s">
        <v>48</v>
      </c>
      <c r="P738" s="136">
        <f>O738*H738</f>
        <v>0</v>
      </c>
      <c r="Q738" s="136">
        <v>0</v>
      </c>
      <c r="R738" s="136">
        <f>Q738*H738</f>
        <v>0</v>
      </c>
      <c r="S738" s="136">
        <v>0</v>
      </c>
      <c r="T738" s="137">
        <f>S738*H738</f>
        <v>0</v>
      </c>
      <c r="AR738" s="138" t="s">
        <v>143</v>
      </c>
      <c r="AT738" s="138" t="s">
        <v>153</v>
      </c>
      <c r="AU738" s="138" t="s">
        <v>87</v>
      </c>
      <c r="AY738" s="18" t="s">
        <v>137</v>
      </c>
      <c r="BE738" s="139">
        <f>IF(N738="základní",J738,0)</f>
        <v>0</v>
      </c>
      <c r="BF738" s="139">
        <f>IF(N738="snížená",J738,0)</f>
        <v>0</v>
      </c>
      <c r="BG738" s="139">
        <f>IF(N738="zákl. přenesená",J738,0)</f>
        <v>0</v>
      </c>
      <c r="BH738" s="139">
        <f>IF(N738="sníž. přenesená",J738,0)</f>
        <v>0</v>
      </c>
      <c r="BI738" s="139">
        <f>IF(N738="nulová",J738,0)</f>
        <v>0</v>
      </c>
      <c r="BJ738" s="18" t="s">
        <v>85</v>
      </c>
      <c r="BK738" s="139">
        <f>ROUND(I738*H738,2)</f>
        <v>0</v>
      </c>
      <c r="BL738" s="18" t="s">
        <v>143</v>
      </c>
      <c r="BM738" s="138" t="s">
        <v>2690</v>
      </c>
    </row>
    <row r="739" spans="2:65" s="1" customFormat="1" ht="48.75">
      <c r="B739" s="33"/>
      <c r="D739" s="140" t="s">
        <v>144</v>
      </c>
      <c r="F739" s="141" t="s">
        <v>1638</v>
      </c>
      <c r="I739" s="142"/>
      <c r="L739" s="33"/>
      <c r="M739" s="143"/>
      <c r="T739" s="54"/>
      <c r="AT739" s="18" t="s">
        <v>144</v>
      </c>
      <c r="AU739" s="18" t="s">
        <v>87</v>
      </c>
    </row>
    <row r="740" spans="2:65" s="12" customFormat="1" ht="11.25">
      <c r="B740" s="154"/>
      <c r="D740" s="140" t="s">
        <v>278</v>
      </c>
      <c r="E740" s="155" t="s">
        <v>21</v>
      </c>
      <c r="F740" s="156" t="s">
        <v>2691</v>
      </c>
      <c r="H740" s="157">
        <v>17.797999999999998</v>
      </c>
      <c r="I740" s="158"/>
      <c r="L740" s="154"/>
      <c r="M740" s="159"/>
      <c r="T740" s="160"/>
      <c r="AT740" s="155" t="s">
        <v>278</v>
      </c>
      <c r="AU740" s="155" t="s">
        <v>87</v>
      </c>
      <c r="AV740" s="12" t="s">
        <v>87</v>
      </c>
      <c r="AW740" s="12" t="s">
        <v>38</v>
      </c>
      <c r="AX740" s="12" t="s">
        <v>77</v>
      </c>
      <c r="AY740" s="155" t="s">
        <v>137</v>
      </c>
    </row>
    <row r="741" spans="2:65" s="12" customFormat="1" ht="11.25">
      <c r="B741" s="154"/>
      <c r="D741" s="140" t="s">
        <v>278</v>
      </c>
      <c r="E741" s="155" t="s">
        <v>21</v>
      </c>
      <c r="F741" s="156" t="s">
        <v>2692</v>
      </c>
      <c r="H741" s="157">
        <v>1.2569999999999999</v>
      </c>
      <c r="I741" s="158"/>
      <c r="L741" s="154"/>
      <c r="M741" s="159"/>
      <c r="T741" s="160"/>
      <c r="AT741" s="155" t="s">
        <v>278</v>
      </c>
      <c r="AU741" s="155" t="s">
        <v>87</v>
      </c>
      <c r="AV741" s="12" t="s">
        <v>87</v>
      </c>
      <c r="AW741" s="12" t="s">
        <v>38</v>
      </c>
      <c r="AX741" s="12" t="s">
        <v>77</v>
      </c>
      <c r="AY741" s="155" t="s">
        <v>137</v>
      </c>
    </row>
    <row r="742" spans="2:65" s="14" customFormat="1" ht="11.25">
      <c r="B742" s="170"/>
      <c r="D742" s="140" t="s">
        <v>278</v>
      </c>
      <c r="E742" s="171" t="s">
        <v>21</v>
      </c>
      <c r="F742" s="172" t="s">
        <v>2693</v>
      </c>
      <c r="H742" s="171" t="s">
        <v>21</v>
      </c>
      <c r="I742" s="173"/>
      <c r="L742" s="170"/>
      <c r="M742" s="174"/>
      <c r="T742" s="175"/>
      <c r="AT742" s="171" t="s">
        <v>278</v>
      </c>
      <c r="AU742" s="171" t="s">
        <v>87</v>
      </c>
      <c r="AV742" s="14" t="s">
        <v>85</v>
      </c>
      <c r="AW742" s="14" t="s">
        <v>38</v>
      </c>
      <c r="AX742" s="14" t="s">
        <v>77</v>
      </c>
      <c r="AY742" s="171" t="s">
        <v>137</v>
      </c>
    </row>
    <row r="743" spans="2:65" s="12" customFormat="1" ht="11.25">
      <c r="B743" s="154"/>
      <c r="D743" s="140" t="s">
        <v>278</v>
      </c>
      <c r="E743" s="155" t="s">
        <v>21</v>
      </c>
      <c r="F743" s="156" t="s">
        <v>2694</v>
      </c>
      <c r="H743" s="157">
        <v>0.53300000000000003</v>
      </c>
      <c r="I743" s="158"/>
      <c r="L743" s="154"/>
      <c r="M743" s="159"/>
      <c r="T743" s="160"/>
      <c r="AT743" s="155" t="s">
        <v>278</v>
      </c>
      <c r="AU743" s="155" t="s">
        <v>87</v>
      </c>
      <c r="AV743" s="12" t="s">
        <v>87</v>
      </c>
      <c r="AW743" s="12" t="s">
        <v>38</v>
      </c>
      <c r="AX743" s="12" t="s">
        <v>77</v>
      </c>
      <c r="AY743" s="155" t="s">
        <v>137</v>
      </c>
    </row>
    <row r="744" spans="2:65" s="12" customFormat="1" ht="11.25">
      <c r="B744" s="154"/>
      <c r="D744" s="140" t="s">
        <v>278</v>
      </c>
      <c r="E744" s="155" t="s">
        <v>21</v>
      </c>
      <c r="F744" s="156" t="s">
        <v>2695</v>
      </c>
      <c r="H744" s="157">
        <v>1.0069999999999999</v>
      </c>
      <c r="I744" s="158"/>
      <c r="L744" s="154"/>
      <c r="M744" s="159"/>
      <c r="T744" s="160"/>
      <c r="AT744" s="155" t="s">
        <v>278</v>
      </c>
      <c r="AU744" s="155" t="s">
        <v>87</v>
      </c>
      <c r="AV744" s="12" t="s">
        <v>87</v>
      </c>
      <c r="AW744" s="12" t="s">
        <v>38</v>
      </c>
      <c r="AX744" s="12" t="s">
        <v>77</v>
      </c>
      <c r="AY744" s="155" t="s">
        <v>137</v>
      </c>
    </row>
    <row r="745" spans="2:65" s="12" customFormat="1" ht="11.25">
      <c r="B745" s="154"/>
      <c r="D745" s="140" t="s">
        <v>278</v>
      </c>
      <c r="E745" s="155" t="s">
        <v>21</v>
      </c>
      <c r="F745" s="156" t="s">
        <v>2696</v>
      </c>
      <c r="H745" s="157">
        <v>2.1999999999999999E-2</v>
      </c>
      <c r="I745" s="158"/>
      <c r="L745" s="154"/>
      <c r="M745" s="159"/>
      <c r="T745" s="160"/>
      <c r="AT745" s="155" t="s">
        <v>278</v>
      </c>
      <c r="AU745" s="155" t="s">
        <v>87</v>
      </c>
      <c r="AV745" s="12" t="s">
        <v>87</v>
      </c>
      <c r="AW745" s="12" t="s">
        <v>38</v>
      </c>
      <c r="AX745" s="12" t="s">
        <v>77</v>
      </c>
      <c r="AY745" s="155" t="s">
        <v>137</v>
      </c>
    </row>
    <row r="746" spans="2:65" s="12" customFormat="1" ht="11.25">
      <c r="B746" s="154"/>
      <c r="D746" s="140" t="s">
        <v>278</v>
      </c>
      <c r="E746" s="155" t="s">
        <v>21</v>
      </c>
      <c r="F746" s="156" t="s">
        <v>2697</v>
      </c>
      <c r="H746" s="157">
        <v>0.53300000000000003</v>
      </c>
      <c r="I746" s="158"/>
      <c r="L746" s="154"/>
      <c r="M746" s="159"/>
      <c r="T746" s="160"/>
      <c r="AT746" s="155" t="s">
        <v>278</v>
      </c>
      <c r="AU746" s="155" t="s">
        <v>87</v>
      </c>
      <c r="AV746" s="12" t="s">
        <v>87</v>
      </c>
      <c r="AW746" s="12" t="s">
        <v>38</v>
      </c>
      <c r="AX746" s="12" t="s">
        <v>77</v>
      </c>
      <c r="AY746" s="155" t="s">
        <v>137</v>
      </c>
    </row>
    <row r="747" spans="2:65" s="12" customFormat="1" ht="11.25">
      <c r="B747" s="154"/>
      <c r="D747" s="140" t="s">
        <v>278</v>
      </c>
      <c r="E747" s="155" t="s">
        <v>21</v>
      </c>
      <c r="F747" s="156" t="s">
        <v>2698</v>
      </c>
      <c r="H747" s="157">
        <v>0.80600000000000005</v>
      </c>
      <c r="I747" s="158"/>
      <c r="L747" s="154"/>
      <c r="M747" s="159"/>
      <c r="T747" s="160"/>
      <c r="AT747" s="155" t="s">
        <v>278</v>
      </c>
      <c r="AU747" s="155" t="s">
        <v>87</v>
      </c>
      <c r="AV747" s="12" t="s">
        <v>87</v>
      </c>
      <c r="AW747" s="12" t="s">
        <v>38</v>
      </c>
      <c r="AX747" s="12" t="s">
        <v>77</v>
      </c>
      <c r="AY747" s="155" t="s">
        <v>137</v>
      </c>
    </row>
    <row r="748" spans="2:65" s="12" customFormat="1" ht="11.25">
      <c r="B748" s="154"/>
      <c r="D748" s="140" t="s">
        <v>278</v>
      </c>
      <c r="E748" s="155" t="s">
        <v>21</v>
      </c>
      <c r="F748" s="156" t="s">
        <v>2699</v>
      </c>
      <c r="H748" s="157">
        <v>0.157</v>
      </c>
      <c r="I748" s="158"/>
      <c r="L748" s="154"/>
      <c r="M748" s="159"/>
      <c r="T748" s="160"/>
      <c r="AT748" s="155" t="s">
        <v>278</v>
      </c>
      <c r="AU748" s="155" t="s">
        <v>87</v>
      </c>
      <c r="AV748" s="12" t="s">
        <v>87</v>
      </c>
      <c r="AW748" s="12" t="s">
        <v>38</v>
      </c>
      <c r="AX748" s="12" t="s">
        <v>77</v>
      </c>
      <c r="AY748" s="155" t="s">
        <v>137</v>
      </c>
    </row>
    <row r="749" spans="2:65" s="12" customFormat="1" ht="11.25">
      <c r="B749" s="154"/>
      <c r="D749" s="140" t="s">
        <v>278</v>
      </c>
      <c r="E749" s="155" t="s">
        <v>21</v>
      </c>
      <c r="F749" s="156" t="s">
        <v>2700</v>
      </c>
      <c r="H749" s="157">
        <v>0.10100000000000001</v>
      </c>
      <c r="I749" s="158"/>
      <c r="L749" s="154"/>
      <c r="M749" s="159"/>
      <c r="T749" s="160"/>
      <c r="AT749" s="155" t="s">
        <v>278</v>
      </c>
      <c r="AU749" s="155" t="s">
        <v>87</v>
      </c>
      <c r="AV749" s="12" t="s">
        <v>87</v>
      </c>
      <c r="AW749" s="12" t="s">
        <v>38</v>
      </c>
      <c r="AX749" s="12" t="s">
        <v>77</v>
      </c>
      <c r="AY749" s="155" t="s">
        <v>137</v>
      </c>
    </row>
    <row r="750" spans="2:65" s="13" customFormat="1" ht="11.25">
      <c r="B750" s="161"/>
      <c r="D750" s="140" t="s">
        <v>278</v>
      </c>
      <c r="E750" s="162" t="s">
        <v>21</v>
      </c>
      <c r="F750" s="163" t="s">
        <v>280</v>
      </c>
      <c r="H750" s="164">
        <v>22.213999999999999</v>
      </c>
      <c r="I750" s="165"/>
      <c r="L750" s="161"/>
      <c r="M750" s="166"/>
      <c r="T750" s="167"/>
      <c r="AT750" s="162" t="s">
        <v>278</v>
      </c>
      <c r="AU750" s="162" t="s">
        <v>87</v>
      </c>
      <c r="AV750" s="13" t="s">
        <v>143</v>
      </c>
      <c r="AW750" s="13" t="s">
        <v>38</v>
      </c>
      <c r="AX750" s="13" t="s">
        <v>85</v>
      </c>
      <c r="AY750" s="162" t="s">
        <v>137</v>
      </c>
    </row>
    <row r="751" spans="2:65" s="1" customFormat="1" ht="16.5" customHeight="1">
      <c r="B751" s="33"/>
      <c r="C751" s="145" t="s">
        <v>1559</v>
      </c>
      <c r="D751" s="145" t="s">
        <v>153</v>
      </c>
      <c r="E751" s="146" t="s">
        <v>1647</v>
      </c>
      <c r="F751" s="147" t="s">
        <v>1648</v>
      </c>
      <c r="G751" s="148" t="s">
        <v>763</v>
      </c>
      <c r="H751" s="149">
        <v>95.204999999999998</v>
      </c>
      <c r="I751" s="150"/>
      <c r="J751" s="151">
        <f>ROUND(I751*H751,2)</f>
        <v>0</v>
      </c>
      <c r="K751" s="147" t="s">
        <v>809</v>
      </c>
      <c r="L751" s="33"/>
      <c r="M751" s="152" t="s">
        <v>21</v>
      </c>
      <c r="N751" s="153" t="s">
        <v>48</v>
      </c>
      <c r="P751" s="136">
        <f>O751*H751</f>
        <v>0</v>
      </c>
      <c r="Q751" s="136">
        <v>0</v>
      </c>
      <c r="R751" s="136">
        <f>Q751*H751</f>
        <v>0</v>
      </c>
      <c r="S751" s="136">
        <v>0</v>
      </c>
      <c r="T751" s="137">
        <f>S751*H751</f>
        <v>0</v>
      </c>
      <c r="AR751" s="138" t="s">
        <v>143</v>
      </c>
      <c r="AT751" s="138" t="s">
        <v>153</v>
      </c>
      <c r="AU751" s="138" t="s">
        <v>87</v>
      </c>
      <c r="AY751" s="18" t="s">
        <v>137</v>
      </c>
      <c r="BE751" s="139">
        <f>IF(N751="základní",J751,0)</f>
        <v>0</v>
      </c>
      <c r="BF751" s="139">
        <f>IF(N751="snížená",J751,0)</f>
        <v>0</v>
      </c>
      <c r="BG751" s="139">
        <f>IF(N751="zákl. přenesená",J751,0)</f>
        <v>0</v>
      </c>
      <c r="BH751" s="139">
        <f>IF(N751="sníž. přenesená",J751,0)</f>
        <v>0</v>
      </c>
      <c r="BI751" s="139">
        <f>IF(N751="nulová",J751,0)</f>
        <v>0</v>
      </c>
      <c r="BJ751" s="18" t="s">
        <v>85</v>
      </c>
      <c r="BK751" s="139">
        <f>ROUND(I751*H751,2)</f>
        <v>0</v>
      </c>
      <c r="BL751" s="18" t="s">
        <v>143</v>
      </c>
      <c r="BM751" s="138" t="s">
        <v>2701</v>
      </c>
    </row>
    <row r="752" spans="2:65" s="1" customFormat="1" ht="11.25">
      <c r="B752" s="33"/>
      <c r="D752" s="140" t="s">
        <v>144</v>
      </c>
      <c r="F752" s="141" t="s">
        <v>1650</v>
      </c>
      <c r="I752" s="142"/>
      <c r="L752" s="33"/>
      <c r="M752" s="143"/>
      <c r="T752" s="54"/>
      <c r="AT752" s="18" t="s">
        <v>144</v>
      </c>
      <c r="AU752" s="18" t="s">
        <v>87</v>
      </c>
    </row>
    <row r="753" spans="2:65" s="1" customFormat="1" ht="11.25">
      <c r="B753" s="33"/>
      <c r="D753" s="183" t="s">
        <v>812</v>
      </c>
      <c r="F753" s="184" t="s">
        <v>1651</v>
      </c>
      <c r="I753" s="142"/>
      <c r="L753" s="33"/>
      <c r="M753" s="143"/>
      <c r="T753" s="54"/>
      <c r="AT753" s="18" t="s">
        <v>812</v>
      </c>
      <c r="AU753" s="18" t="s">
        <v>87</v>
      </c>
    </row>
    <row r="754" spans="2:65" s="12" customFormat="1" ht="11.25">
      <c r="B754" s="154"/>
      <c r="D754" s="140" t="s">
        <v>278</v>
      </c>
      <c r="E754" s="155" t="s">
        <v>21</v>
      </c>
      <c r="F754" s="156" t="s">
        <v>762</v>
      </c>
      <c r="H754" s="157">
        <v>95.204999999999998</v>
      </c>
      <c r="I754" s="158"/>
      <c r="L754" s="154"/>
      <c r="M754" s="159"/>
      <c r="T754" s="160"/>
      <c r="AT754" s="155" t="s">
        <v>278</v>
      </c>
      <c r="AU754" s="155" t="s">
        <v>87</v>
      </c>
      <c r="AV754" s="12" t="s">
        <v>87</v>
      </c>
      <c r="AW754" s="12" t="s">
        <v>38</v>
      </c>
      <c r="AX754" s="12" t="s">
        <v>85</v>
      </c>
      <c r="AY754" s="155" t="s">
        <v>137</v>
      </c>
    </row>
    <row r="755" spans="2:65" s="1" customFormat="1" ht="16.5" customHeight="1">
      <c r="B755" s="33"/>
      <c r="C755" s="145" t="s">
        <v>382</v>
      </c>
      <c r="D755" s="145" t="s">
        <v>153</v>
      </c>
      <c r="E755" s="146" t="s">
        <v>1653</v>
      </c>
      <c r="F755" s="147" t="s">
        <v>1654</v>
      </c>
      <c r="G755" s="148" t="s">
        <v>763</v>
      </c>
      <c r="H755" s="149">
        <v>95.204999999999998</v>
      </c>
      <c r="I755" s="150"/>
      <c r="J755" s="151">
        <f>ROUND(I755*H755,2)</f>
        <v>0</v>
      </c>
      <c r="K755" s="147" t="s">
        <v>809</v>
      </c>
      <c r="L755" s="33"/>
      <c r="M755" s="152" t="s">
        <v>21</v>
      </c>
      <c r="N755" s="153" t="s">
        <v>48</v>
      </c>
      <c r="P755" s="136">
        <f>O755*H755</f>
        <v>0</v>
      </c>
      <c r="Q755" s="136">
        <v>0</v>
      </c>
      <c r="R755" s="136">
        <f>Q755*H755</f>
        <v>0</v>
      </c>
      <c r="S755" s="136">
        <v>0</v>
      </c>
      <c r="T755" s="137">
        <f>S755*H755</f>
        <v>0</v>
      </c>
      <c r="AR755" s="138" t="s">
        <v>143</v>
      </c>
      <c r="AT755" s="138" t="s">
        <v>153</v>
      </c>
      <c r="AU755" s="138" t="s">
        <v>87</v>
      </c>
      <c r="AY755" s="18" t="s">
        <v>137</v>
      </c>
      <c r="BE755" s="139">
        <f>IF(N755="základní",J755,0)</f>
        <v>0</v>
      </c>
      <c r="BF755" s="139">
        <f>IF(N755="snížená",J755,0)</f>
        <v>0</v>
      </c>
      <c r="BG755" s="139">
        <f>IF(N755="zákl. přenesená",J755,0)</f>
        <v>0</v>
      </c>
      <c r="BH755" s="139">
        <f>IF(N755="sníž. přenesená",J755,0)</f>
        <v>0</v>
      </c>
      <c r="BI755" s="139">
        <f>IF(N755="nulová",J755,0)</f>
        <v>0</v>
      </c>
      <c r="BJ755" s="18" t="s">
        <v>85</v>
      </c>
      <c r="BK755" s="139">
        <f>ROUND(I755*H755,2)</f>
        <v>0</v>
      </c>
      <c r="BL755" s="18" t="s">
        <v>143</v>
      </c>
      <c r="BM755" s="138" t="s">
        <v>2702</v>
      </c>
    </row>
    <row r="756" spans="2:65" s="1" customFormat="1" ht="11.25">
      <c r="B756" s="33"/>
      <c r="D756" s="140" t="s">
        <v>144</v>
      </c>
      <c r="F756" s="141" t="s">
        <v>1656</v>
      </c>
      <c r="I756" s="142"/>
      <c r="L756" s="33"/>
      <c r="M756" s="143"/>
      <c r="T756" s="54"/>
      <c r="AT756" s="18" t="s">
        <v>144</v>
      </c>
      <c r="AU756" s="18" t="s">
        <v>87</v>
      </c>
    </row>
    <row r="757" spans="2:65" s="1" customFormat="1" ht="11.25">
      <c r="B757" s="33"/>
      <c r="D757" s="183" t="s">
        <v>812</v>
      </c>
      <c r="F757" s="184" t="s">
        <v>1657</v>
      </c>
      <c r="I757" s="142"/>
      <c r="L757" s="33"/>
      <c r="M757" s="143"/>
      <c r="T757" s="54"/>
      <c r="AT757" s="18" t="s">
        <v>812</v>
      </c>
      <c r="AU757" s="18" t="s">
        <v>87</v>
      </c>
    </row>
    <row r="758" spans="2:65" s="12" customFormat="1" ht="11.25">
      <c r="B758" s="154"/>
      <c r="D758" s="140" t="s">
        <v>278</v>
      </c>
      <c r="E758" s="155" t="s">
        <v>21</v>
      </c>
      <c r="F758" s="156" t="s">
        <v>762</v>
      </c>
      <c r="H758" s="157">
        <v>95.204999999999998</v>
      </c>
      <c r="I758" s="158"/>
      <c r="L758" s="154"/>
      <c r="M758" s="159"/>
      <c r="T758" s="160"/>
      <c r="AT758" s="155" t="s">
        <v>278</v>
      </c>
      <c r="AU758" s="155" t="s">
        <v>87</v>
      </c>
      <c r="AV758" s="12" t="s">
        <v>87</v>
      </c>
      <c r="AW758" s="12" t="s">
        <v>38</v>
      </c>
      <c r="AX758" s="12" t="s">
        <v>85</v>
      </c>
      <c r="AY758" s="155" t="s">
        <v>137</v>
      </c>
    </row>
    <row r="759" spans="2:65" s="1" customFormat="1" ht="16.5" customHeight="1">
      <c r="B759" s="33"/>
      <c r="C759" s="145" t="s">
        <v>1575</v>
      </c>
      <c r="D759" s="145" t="s">
        <v>153</v>
      </c>
      <c r="E759" s="146" t="s">
        <v>1658</v>
      </c>
      <c r="F759" s="147" t="s">
        <v>1659</v>
      </c>
      <c r="G759" s="148" t="s">
        <v>763</v>
      </c>
      <c r="H759" s="149">
        <v>95.204999999999998</v>
      </c>
      <c r="I759" s="150"/>
      <c r="J759" s="151">
        <f>ROUND(I759*H759,2)</f>
        <v>0</v>
      </c>
      <c r="K759" s="147" t="s">
        <v>809</v>
      </c>
      <c r="L759" s="33"/>
      <c r="M759" s="152" t="s">
        <v>21</v>
      </c>
      <c r="N759" s="153" t="s">
        <v>48</v>
      </c>
      <c r="P759" s="136">
        <f>O759*H759</f>
        <v>0</v>
      </c>
      <c r="Q759" s="136">
        <v>0</v>
      </c>
      <c r="R759" s="136">
        <f>Q759*H759</f>
        <v>0</v>
      </c>
      <c r="S759" s="136">
        <v>0</v>
      </c>
      <c r="T759" s="137">
        <f>S759*H759</f>
        <v>0</v>
      </c>
      <c r="AR759" s="138" t="s">
        <v>143</v>
      </c>
      <c r="AT759" s="138" t="s">
        <v>153</v>
      </c>
      <c r="AU759" s="138" t="s">
        <v>87</v>
      </c>
      <c r="AY759" s="18" t="s">
        <v>137</v>
      </c>
      <c r="BE759" s="139">
        <f>IF(N759="základní",J759,0)</f>
        <v>0</v>
      </c>
      <c r="BF759" s="139">
        <f>IF(N759="snížená",J759,0)</f>
        <v>0</v>
      </c>
      <c r="BG759" s="139">
        <f>IF(N759="zákl. přenesená",J759,0)</f>
        <v>0</v>
      </c>
      <c r="BH759" s="139">
        <f>IF(N759="sníž. přenesená",J759,0)</f>
        <v>0</v>
      </c>
      <c r="BI759" s="139">
        <f>IF(N759="nulová",J759,0)</f>
        <v>0</v>
      </c>
      <c r="BJ759" s="18" t="s">
        <v>85</v>
      </c>
      <c r="BK759" s="139">
        <f>ROUND(I759*H759,2)</f>
        <v>0</v>
      </c>
      <c r="BL759" s="18" t="s">
        <v>143</v>
      </c>
      <c r="BM759" s="138" t="s">
        <v>2703</v>
      </c>
    </row>
    <row r="760" spans="2:65" s="1" customFormat="1" ht="11.25">
      <c r="B760" s="33"/>
      <c r="D760" s="140" t="s">
        <v>144</v>
      </c>
      <c r="F760" s="141" t="s">
        <v>1659</v>
      </c>
      <c r="I760" s="142"/>
      <c r="L760" s="33"/>
      <c r="M760" s="143"/>
      <c r="T760" s="54"/>
      <c r="AT760" s="18" t="s">
        <v>144</v>
      </c>
      <c r="AU760" s="18" t="s">
        <v>87</v>
      </c>
    </row>
    <row r="761" spans="2:65" s="1" customFormat="1" ht="11.25">
      <c r="B761" s="33"/>
      <c r="D761" s="183" t="s">
        <v>812</v>
      </c>
      <c r="F761" s="184" t="s">
        <v>1661</v>
      </c>
      <c r="I761" s="142"/>
      <c r="L761" s="33"/>
      <c r="M761" s="143"/>
      <c r="T761" s="54"/>
      <c r="AT761" s="18" t="s">
        <v>812</v>
      </c>
      <c r="AU761" s="18" t="s">
        <v>87</v>
      </c>
    </row>
    <row r="762" spans="2:65" s="12" customFormat="1" ht="11.25">
      <c r="B762" s="154"/>
      <c r="D762" s="140" t="s">
        <v>278</v>
      </c>
      <c r="E762" s="155" t="s">
        <v>21</v>
      </c>
      <c r="F762" s="156" t="s">
        <v>762</v>
      </c>
      <c r="H762" s="157">
        <v>95.204999999999998</v>
      </c>
      <c r="I762" s="158"/>
      <c r="L762" s="154"/>
      <c r="M762" s="159"/>
      <c r="T762" s="160"/>
      <c r="AT762" s="155" t="s">
        <v>278</v>
      </c>
      <c r="AU762" s="155" t="s">
        <v>87</v>
      </c>
      <c r="AV762" s="12" t="s">
        <v>87</v>
      </c>
      <c r="AW762" s="12" t="s">
        <v>38</v>
      </c>
      <c r="AX762" s="12" t="s">
        <v>85</v>
      </c>
      <c r="AY762" s="155" t="s">
        <v>137</v>
      </c>
    </row>
    <row r="763" spans="2:65" s="1" customFormat="1" ht="16.5" customHeight="1">
      <c r="B763" s="33"/>
      <c r="C763" s="145" t="s">
        <v>385</v>
      </c>
      <c r="D763" s="145" t="s">
        <v>153</v>
      </c>
      <c r="E763" s="146" t="s">
        <v>1669</v>
      </c>
      <c r="F763" s="147" t="s">
        <v>1670</v>
      </c>
      <c r="G763" s="148" t="s">
        <v>763</v>
      </c>
      <c r="H763" s="149">
        <v>95.204999999999998</v>
      </c>
      <c r="I763" s="150"/>
      <c r="J763" s="151">
        <f>ROUND(I763*H763,2)</f>
        <v>0</v>
      </c>
      <c r="K763" s="147" t="s">
        <v>21</v>
      </c>
      <c r="L763" s="33"/>
      <c r="M763" s="152" t="s">
        <v>21</v>
      </c>
      <c r="N763" s="153" t="s">
        <v>48</v>
      </c>
      <c r="P763" s="136">
        <f>O763*H763</f>
        <v>0</v>
      </c>
      <c r="Q763" s="136">
        <v>0</v>
      </c>
      <c r="R763" s="136">
        <f>Q763*H763</f>
        <v>0</v>
      </c>
      <c r="S763" s="136">
        <v>0</v>
      </c>
      <c r="T763" s="137">
        <f>S763*H763</f>
        <v>0</v>
      </c>
      <c r="AR763" s="138" t="s">
        <v>143</v>
      </c>
      <c r="AT763" s="138" t="s">
        <v>153</v>
      </c>
      <c r="AU763" s="138" t="s">
        <v>87</v>
      </c>
      <c r="AY763" s="18" t="s">
        <v>137</v>
      </c>
      <c r="BE763" s="139">
        <f>IF(N763="základní",J763,0)</f>
        <v>0</v>
      </c>
      <c r="BF763" s="139">
        <f>IF(N763="snížená",J763,0)</f>
        <v>0</v>
      </c>
      <c r="BG763" s="139">
        <f>IF(N763="zákl. přenesená",J763,0)</f>
        <v>0</v>
      </c>
      <c r="BH763" s="139">
        <f>IF(N763="sníž. přenesená",J763,0)</f>
        <v>0</v>
      </c>
      <c r="BI763" s="139">
        <f>IF(N763="nulová",J763,0)</f>
        <v>0</v>
      </c>
      <c r="BJ763" s="18" t="s">
        <v>85</v>
      </c>
      <c r="BK763" s="139">
        <f>ROUND(I763*H763,2)</f>
        <v>0</v>
      </c>
      <c r="BL763" s="18" t="s">
        <v>143</v>
      </c>
      <c r="BM763" s="138" t="s">
        <v>2704</v>
      </c>
    </row>
    <row r="764" spans="2:65" s="1" customFormat="1" ht="11.25">
      <c r="B764" s="33"/>
      <c r="D764" s="140" t="s">
        <v>144</v>
      </c>
      <c r="F764" s="141" t="s">
        <v>1672</v>
      </c>
      <c r="I764" s="142"/>
      <c r="L764" s="33"/>
      <c r="M764" s="143"/>
      <c r="T764" s="54"/>
      <c r="AT764" s="18" t="s">
        <v>144</v>
      </c>
      <c r="AU764" s="18" t="s">
        <v>87</v>
      </c>
    </row>
    <row r="765" spans="2:65" s="1" customFormat="1" ht="39">
      <c r="B765" s="33"/>
      <c r="D765" s="140" t="s">
        <v>145</v>
      </c>
      <c r="F765" s="144" t="s">
        <v>2705</v>
      </c>
      <c r="I765" s="142"/>
      <c r="L765" s="33"/>
      <c r="M765" s="143"/>
      <c r="T765" s="54"/>
      <c r="AT765" s="18" t="s">
        <v>145</v>
      </c>
      <c r="AU765" s="18" t="s">
        <v>87</v>
      </c>
    </row>
    <row r="766" spans="2:65" s="14" customFormat="1" ht="11.25">
      <c r="B766" s="170"/>
      <c r="D766" s="140" t="s">
        <v>278</v>
      </c>
      <c r="E766" s="171" t="s">
        <v>21</v>
      </c>
      <c r="F766" s="172" t="s">
        <v>1674</v>
      </c>
      <c r="H766" s="171" t="s">
        <v>21</v>
      </c>
      <c r="I766" s="173"/>
      <c r="L766" s="170"/>
      <c r="M766" s="174"/>
      <c r="T766" s="175"/>
      <c r="AT766" s="171" t="s">
        <v>278</v>
      </c>
      <c r="AU766" s="171" t="s">
        <v>87</v>
      </c>
      <c r="AV766" s="14" t="s">
        <v>85</v>
      </c>
      <c r="AW766" s="14" t="s">
        <v>38</v>
      </c>
      <c r="AX766" s="14" t="s">
        <v>77</v>
      </c>
      <c r="AY766" s="171" t="s">
        <v>137</v>
      </c>
    </row>
    <row r="767" spans="2:65" s="14" customFormat="1" ht="11.25">
      <c r="B767" s="170"/>
      <c r="D767" s="140" t="s">
        <v>278</v>
      </c>
      <c r="E767" s="171" t="s">
        <v>21</v>
      </c>
      <c r="F767" s="172" t="s">
        <v>2706</v>
      </c>
      <c r="H767" s="171" t="s">
        <v>21</v>
      </c>
      <c r="I767" s="173"/>
      <c r="L767" s="170"/>
      <c r="M767" s="174"/>
      <c r="T767" s="175"/>
      <c r="AT767" s="171" t="s">
        <v>278</v>
      </c>
      <c r="AU767" s="171" t="s">
        <v>87</v>
      </c>
      <c r="AV767" s="14" t="s">
        <v>85</v>
      </c>
      <c r="AW767" s="14" t="s">
        <v>38</v>
      </c>
      <c r="AX767" s="14" t="s">
        <v>77</v>
      </c>
      <c r="AY767" s="171" t="s">
        <v>137</v>
      </c>
    </row>
    <row r="768" spans="2:65" s="14" customFormat="1" ht="11.25">
      <c r="B768" s="170"/>
      <c r="D768" s="140" t="s">
        <v>278</v>
      </c>
      <c r="E768" s="171" t="s">
        <v>21</v>
      </c>
      <c r="F768" s="172" t="s">
        <v>1109</v>
      </c>
      <c r="H768" s="171" t="s">
        <v>21</v>
      </c>
      <c r="I768" s="173"/>
      <c r="L768" s="170"/>
      <c r="M768" s="174"/>
      <c r="T768" s="175"/>
      <c r="AT768" s="171" t="s">
        <v>278</v>
      </c>
      <c r="AU768" s="171" t="s">
        <v>87</v>
      </c>
      <c r="AV768" s="14" t="s">
        <v>85</v>
      </c>
      <c r="AW768" s="14" t="s">
        <v>38</v>
      </c>
      <c r="AX768" s="14" t="s">
        <v>77</v>
      </c>
      <c r="AY768" s="171" t="s">
        <v>137</v>
      </c>
    </row>
    <row r="769" spans="2:65" s="12" customFormat="1" ht="11.25">
      <c r="B769" s="154"/>
      <c r="D769" s="140" t="s">
        <v>278</v>
      </c>
      <c r="E769" s="155" t="s">
        <v>21</v>
      </c>
      <c r="F769" s="156" t="s">
        <v>2707</v>
      </c>
      <c r="H769" s="157">
        <v>2.4500000000000002</v>
      </c>
      <c r="I769" s="158"/>
      <c r="L769" s="154"/>
      <c r="M769" s="159"/>
      <c r="T769" s="160"/>
      <c r="AT769" s="155" t="s">
        <v>278</v>
      </c>
      <c r="AU769" s="155" t="s">
        <v>87</v>
      </c>
      <c r="AV769" s="12" t="s">
        <v>87</v>
      </c>
      <c r="AW769" s="12" t="s">
        <v>38</v>
      </c>
      <c r="AX769" s="12" t="s">
        <v>77</v>
      </c>
      <c r="AY769" s="155" t="s">
        <v>137</v>
      </c>
    </row>
    <row r="770" spans="2:65" s="12" customFormat="1" ht="11.25">
      <c r="B770" s="154"/>
      <c r="D770" s="140" t="s">
        <v>278</v>
      </c>
      <c r="E770" s="155" t="s">
        <v>21</v>
      </c>
      <c r="F770" s="156" t="s">
        <v>2708</v>
      </c>
      <c r="H770" s="157">
        <v>2.117</v>
      </c>
      <c r="I770" s="158"/>
      <c r="L770" s="154"/>
      <c r="M770" s="159"/>
      <c r="T770" s="160"/>
      <c r="AT770" s="155" t="s">
        <v>278</v>
      </c>
      <c r="AU770" s="155" t="s">
        <v>87</v>
      </c>
      <c r="AV770" s="12" t="s">
        <v>87</v>
      </c>
      <c r="AW770" s="12" t="s">
        <v>38</v>
      </c>
      <c r="AX770" s="12" t="s">
        <v>77</v>
      </c>
      <c r="AY770" s="155" t="s">
        <v>137</v>
      </c>
    </row>
    <row r="771" spans="2:65" s="12" customFormat="1" ht="11.25">
      <c r="B771" s="154"/>
      <c r="D771" s="140" t="s">
        <v>278</v>
      </c>
      <c r="E771" s="155" t="s">
        <v>21</v>
      </c>
      <c r="F771" s="156" t="s">
        <v>2709</v>
      </c>
      <c r="H771" s="157">
        <v>86.070999999999998</v>
      </c>
      <c r="I771" s="158"/>
      <c r="L771" s="154"/>
      <c r="M771" s="159"/>
      <c r="T771" s="160"/>
      <c r="AT771" s="155" t="s">
        <v>278</v>
      </c>
      <c r="AU771" s="155" t="s">
        <v>87</v>
      </c>
      <c r="AV771" s="12" t="s">
        <v>87</v>
      </c>
      <c r="AW771" s="12" t="s">
        <v>38</v>
      </c>
      <c r="AX771" s="12" t="s">
        <v>77</v>
      </c>
      <c r="AY771" s="155" t="s">
        <v>137</v>
      </c>
    </row>
    <row r="772" spans="2:65" s="12" customFormat="1" ht="11.25">
      <c r="B772" s="154"/>
      <c r="D772" s="140" t="s">
        <v>278</v>
      </c>
      <c r="E772" s="155" t="s">
        <v>21</v>
      </c>
      <c r="F772" s="156" t="s">
        <v>2710</v>
      </c>
      <c r="H772" s="157">
        <v>4.5670000000000002</v>
      </c>
      <c r="I772" s="158"/>
      <c r="L772" s="154"/>
      <c r="M772" s="159"/>
      <c r="T772" s="160"/>
      <c r="AT772" s="155" t="s">
        <v>278</v>
      </c>
      <c r="AU772" s="155" t="s">
        <v>87</v>
      </c>
      <c r="AV772" s="12" t="s">
        <v>87</v>
      </c>
      <c r="AW772" s="12" t="s">
        <v>38</v>
      </c>
      <c r="AX772" s="12" t="s">
        <v>77</v>
      </c>
      <c r="AY772" s="155" t="s">
        <v>137</v>
      </c>
    </row>
    <row r="773" spans="2:65" s="13" customFormat="1" ht="11.25">
      <c r="B773" s="161"/>
      <c r="D773" s="140" t="s">
        <v>278</v>
      </c>
      <c r="E773" s="162" t="s">
        <v>762</v>
      </c>
      <c r="F773" s="163" t="s">
        <v>280</v>
      </c>
      <c r="H773" s="164">
        <v>95.204999999999998</v>
      </c>
      <c r="I773" s="165"/>
      <c r="L773" s="161"/>
      <c r="M773" s="166"/>
      <c r="T773" s="167"/>
      <c r="AT773" s="162" t="s">
        <v>278</v>
      </c>
      <c r="AU773" s="162" t="s">
        <v>87</v>
      </c>
      <c r="AV773" s="13" t="s">
        <v>143</v>
      </c>
      <c r="AW773" s="13" t="s">
        <v>38</v>
      </c>
      <c r="AX773" s="13" t="s">
        <v>85</v>
      </c>
      <c r="AY773" s="162" t="s">
        <v>137</v>
      </c>
    </row>
    <row r="774" spans="2:65" s="14" customFormat="1" ht="11.25">
      <c r="B774" s="170"/>
      <c r="D774" s="140" t="s">
        <v>278</v>
      </c>
      <c r="E774" s="171" t="s">
        <v>21</v>
      </c>
      <c r="F774" s="172" t="s">
        <v>2711</v>
      </c>
      <c r="H774" s="171" t="s">
        <v>21</v>
      </c>
      <c r="I774" s="173"/>
      <c r="L774" s="170"/>
      <c r="M774" s="174"/>
      <c r="T774" s="175"/>
      <c r="AT774" s="171" t="s">
        <v>278</v>
      </c>
      <c r="AU774" s="171" t="s">
        <v>87</v>
      </c>
      <c r="AV774" s="14" t="s">
        <v>85</v>
      </c>
      <c r="AW774" s="14" t="s">
        <v>38</v>
      </c>
      <c r="AX774" s="14" t="s">
        <v>77</v>
      </c>
      <c r="AY774" s="171" t="s">
        <v>137</v>
      </c>
    </row>
    <row r="775" spans="2:65" s="1" customFormat="1" ht="16.5" customHeight="1">
      <c r="B775" s="33"/>
      <c r="C775" s="145" t="s">
        <v>1600</v>
      </c>
      <c r="D775" s="145" t="s">
        <v>153</v>
      </c>
      <c r="E775" s="146" t="s">
        <v>1707</v>
      </c>
      <c r="F775" s="147" t="s">
        <v>1708</v>
      </c>
      <c r="G775" s="148" t="s">
        <v>763</v>
      </c>
      <c r="H775" s="149">
        <v>25.937000000000001</v>
      </c>
      <c r="I775" s="150"/>
      <c r="J775" s="151">
        <f>ROUND(I775*H775,2)</f>
        <v>0</v>
      </c>
      <c r="K775" s="147" t="s">
        <v>21</v>
      </c>
      <c r="L775" s="33"/>
      <c r="M775" s="152" t="s">
        <v>21</v>
      </c>
      <c r="N775" s="153" t="s">
        <v>48</v>
      </c>
      <c r="P775" s="136">
        <f>O775*H775</f>
        <v>0</v>
      </c>
      <c r="Q775" s="136">
        <v>0</v>
      </c>
      <c r="R775" s="136">
        <f>Q775*H775</f>
        <v>0</v>
      </c>
      <c r="S775" s="136">
        <v>0</v>
      </c>
      <c r="T775" s="137">
        <f>S775*H775</f>
        <v>0</v>
      </c>
      <c r="AR775" s="138" t="s">
        <v>143</v>
      </c>
      <c r="AT775" s="138" t="s">
        <v>153</v>
      </c>
      <c r="AU775" s="138" t="s">
        <v>87</v>
      </c>
      <c r="AY775" s="18" t="s">
        <v>137</v>
      </c>
      <c r="BE775" s="139">
        <f>IF(N775="základní",J775,0)</f>
        <v>0</v>
      </c>
      <c r="BF775" s="139">
        <f>IF(N775="snížená",J775,0)</f>
        <v>0</v>
      </c>
      <c r="BG775" s="139">
        <f>IF(N775="zákl. přenesená",J775,0)</f>
        <v>0</v>
      </c>
      <c r="BH775" s="139">
        <f>IF(N775="sníž. přenesená",J775,0)</f>
        <v>0</v>
      </c>
      <c r="BI775" s="139">
        <f>IF(N775="nulová",J775,0)</f>
        <v>0</v>
      </c>
      <c r="BJ775" s="18" t="s">
        <v>85</v>
      </c>
      <c r="BK775" s="139">
        <f>ROUND(I775*H775,2)</f>
        <v>0</v>
      </c>
      <c r="BL775" s="18" t="s">
        <v>143</v>
      </c>
      <c r="BM775" s="138" t="s">
        <v>2712</v>
      </c>
    </row>
    <row r="776" spans="2:65" s="1" customFormat="1" ht="48.75">
      <c r="B776" s="33"/>
      <c r="D776" s="140" t="s">
        <v>144</v>
      </c>
      <c r="F776" s="141" t="s">
        <v>1710</v>
      </c>
      <c r="I776" s="142"/>
      <c r="L776" s="33"/>
      <c r="M776" s="143"/>
      <c r="T776" s="54"/>
      <c r="AT776" s="18" t="s">
        <v>144</v>
      </c>
      <c r="AU776" s="18" t="s">
        <v>87</v>
      </c>
    </row>
    <row r="777" spans="2:65" s="14" customFormat="1" ht="11.25">
      <c r="B777" s="170"/>
      <c r="D777" s="140" t="s">
        <v>278</v>
      </c>
      <c r="E777" s="171" t="s">
        <v>21</v>
      </c>
      <c r="F777" s="172" t="s">
        <v>2706</v>
      </c>
      <c r="H777" s="171" t="s">
        <v>21</v>
      </c>
      <c r="I777" s="173"/>
      <c r="L777" s="170"/>
      <c r="M777" s="174"/>
      <c r="T777" s="175"/>
      <c r="AT777" s="171" t="s">
        <v>278</v>
      </c>
      <c r="AU777" s="171" t="s">
        <v>87</v>
      </c>
      <c r="AV777" s="14" t="s">
        <v>85</v>
      </c>
      <c r="AW777" s="14" t="s">
        <v>38</v>
      </c>
      <c r="AX777" s="14" t="s">
        <v>77</v>
      </c>
      <c r="AY777" s="171" t="s">
        <v>137</v>
      </c>
    </row>
    <row r="778" spans="2:65" s="14" customFormat="1" ht="11.25">
      <c r="B778" s="170"/>
      <c r="D778" s="140" t="s">
        <v>278</v>
      </c>
      <c r="E778" s="171" t="s">
        <v>21</v>
      </c>
      <c r="F778" s="172" t="s">
        <v>1711</v>
      </c>
      <c r="H778" s="171" t="s">
        <v>21</v>
      </c>
      <c r="I778" s="173"/>
      <c r="L778" s="170"/>
      <c r="M778" s="174"/>
      <c r="T778" s="175"/>
      <c r="AT778" s="171" t="s">
        <v>278</v>
      </c>
      <c r="AU778" s="171" t="s">
        <v>87</v>
      </c>
      <c r="AV778" s="14" t="s">
        <v>85</v>
      </c>
      <c r="AW778" s="14" t="s">
        <v>38</v>
      </c>
      <c r="AX778" s="14" t="s">
        <v>77</v>
      </c>
      <c r="AY778" s="171" t="s">
        <v>137</v>
      </c>
    </row>
    <row r="779" spans="2:65" s="12" customFormat="1" ht="11.25">
      <c r="B779" s="154"/>
      <c r="D779" s="140" t="s">
        <v>278</v>
      </c>
      <c r="E779" s="155" t="s">
        <v>21</v>
      </c>
      <c r="F779" s="156" t="s">
        <v>2713</v>
      </c>
      <c r="H779" s="157">
        <v>24.898</v>
      </c>
      <c r="I779" s="158"/>
      <c r="L779" s="154"/>
      <c r="M779" s="159"/>
      <c r="T779" s="160"/>
      <c r="AT779" s="155" t="s">
        <v>278</v>
      </c>
      <c r="AU779" s="155" t="s">
        <v>87</v>
      </c>
      <c r="AV779" s="12" t="s">
        <v>87</v>
      </c>
      <c r="AW779" s="12" t="s">
        <v>38</v>
      </c>
      <c r="AX779" s="12" t="s">
        <v>77</v>
      </c>
      <c r="AY779" s="155" t="s">
        <v>137</v>
      </c>
    </row>
    <row r="780" spans="2:65" s="14" customFormat="1" ht="11.25">
      <c r="B780" s="170"/>
      <c r="D780" s="140" t="s">
        <v>278</v>
      </c>
      <c r="E780" s="171" t="s">
        <v>21</v>
      </c>
      <c r="F780" s="172" t="s">
        <v>543</v>
      </c>
      <c r="H780" s="171" t="s">
        <v>21</v>
      </c>
      <c r="I780" s="173"/>
      <c r="L780" s="170"/>
      <c r="M780" s="174"/>
      <c r="T780" s="175"/>
      <c r="AT780" s="171" t="s">
        <v>278</v>
      </c>
      <c r="AU780" s="171" t="s">
        <v>87</v>
      </c>
      <c r="AV780" s="14" t="s">
        <v>85</v>
      </c>
      <c r="AW780" s="14" t="s">
        <v>38</v>
      </c>
      <c r="AX780" s="14" t="s">
        <v>77</v>
      </c>
      <c r="AY780" s="171" t="s">
        <v>137</v>
      </c>
    </row>
    <row r="781" spans="2:65" s="12" customFormat="1" ht="11.25">
      <c r="B781" s="154"/>
      <c r="D781" s="140" t="s">
        <v>278</v>
      </c>
      <c r="E781" s="155" t="s">
        <v>21</v>
      </c>
      <c r="F781" s="156" t="s">
        <v>2714</v>
      </c>
      <c r="H781" s="157">
        <v>1.0389999999999999</v>
      </c>
      <c r="I781" s="158"/>
      <c r="L781" s="154"/>
      <c r="M781" s="159"/>
      <c r="T781" s="160"/>
      <c r="AT781" s="155" t="s">
        <v>278</v>
      </c>
      <c r="AU781" s="155" t="s">
        <v>87</v>
      </c>
      <c r="AV781" s="12" t="s">
        <v>87</v>
      </c>
      <c r="AW781" s="12" t="s">
        <v>38</v>
      </c>
      <c r="AX781" s="12" t="s">
        <v>77</v>
      </c>
      <c r="AY781" s="155" t="s">
        <v>137</v>
      </c>
    </row>
    <row r="782" spans="2:65" s="13" customFormat="1" ht="11.25">
      <c r="B782" s="161"/>
      <c r="D782" s="140" t="s">
        <v>278</v>
      </c>
      <c r="E782" s="162" t="s">
        <v>21</v>
      </c>
      <c r="F782" s="163" t="s">
        <v>280</v>
      </c>
      <c r="H782" s="164">
        <v>25.937000000000001</v>
      </c>
      <c r="I782" s="165"/>
      <c r="L782" s="161"/>
      <c r="M782" s="166"/>
      <c r="T782" s="167"/>
      <c r="AT782" s="162" t="s">
        <v>278</v>
      </c>
      <c r="AU782" s="162" t="s">
        <v>87</v>
      </c>
      <c r="AV782" s="13" t="s">
        <v>143</v>
      </c>
      <c r="AW782" s="13" t="s">
        <v>38</v>
      </c>
      <c r="AX782" s="13" t="s">
        <v>85</v>
      </c>
      <c r="AY782" s="162" t="s">
        <v>137</v>
      </c>
    </row>
    <row r="783" spans="2:65" s="11" customFormat="1" ht="22.9" customHeight="1">
      <c r="B783" s="116"/>
      <c r="D783" s="117" t="s">
        <v>76</v>
      </c>
      <c r="E783" s="168" t="s">
        <v>1715</v>
      </c>
      <c r="F783" s="168" t="s">
        <v>1716</v>
      </c>
      <c r="I783" s="119"/>
      <c r="J783" s="169">
        <f>BK783</f>
        <v>0</v>
      </c>
      <c r="L783" s="116"/>
      <c r="M783" s="121"/>
      <c r="P783" s="122">
        <f>SUM(P784:P797)</f>
        <v>0</v>
      </c>
      <c r="R783" s="122">
        <f>SUM(R784:R797)</f>
        <v>0</v>
      </c>
      <c r="T783" s="123">
        <f>SUM(T784:T797)</f>
        <v>0</v>
      </c>
      <c r="AR783" s="117" t="s">
        <v>85</v>
      </c>
      <c r="AT783" s="124" t="s">
        <v>76</v>
      </c>
      <c r="AU783" s="124" t="s">
        <v>85</v>
      </c>
      <c r="AY783" s="117" t="s">
        <v>137</v>
      </c>
      <c r="BK783" s="125">
        <f>SUM(BK784:BK797)</f>
        <v>0</v>
      </c>
    </row>
    <row r="784" spans="2:65" s="1" customFormat="1" ht="16.5" customHeight="1">
      <c r="B784" s="33"/>
      <c r="C784" s="145" t="s">
        <v>387</v>
      </c>
      <c r="D784" s="145" t="s">
        <v>153</v>
      </c>
      <c r="E784" s="146" t="s">
        <v>1718</v>
      </c>
      <c r="F784" s="147" t="s">
        <v>1719</v>
      </c>
      <c r="G784" s="148" t="s">
        <v>763</v>
      </c>
      <c r="H784" s="149">
        <v>618.89300000000003</v>
      </c>
      <c r="I784" s="150"/>
      <c r="J784" s="151">
        <f>ROUND(I784*H784,2)</f>
        <v>0</v>
      </c>
      <c r="K784" s="147" t="s">
        <v>809</v>
      </c>
      <c r="L784" s="33"/>
      <c r="M784" s="152" t="s">
        <v>21</v>
      </c>
      <c r="N784" s="153" t="s">
        <v>48</v>
      </c>
      <c r="P784" s="136">
        <f>O784*H784</f>
        <v>0</v>
      </c>
      <c r="Q784" s="136">
        <v>0</v>
      </c>
      <c r="R784" s="136">
        <f>Q784*H784</f>
        <v>0</v>
      </c>
      <c r="S784" s="136">
        <v>0</v>
      </c>
      <c r="T784" s="137">
        <f>S784*H784</f>
        <v>0</v>
      </c>
      <c r="AR784" s="138" t="s">
        <v>143</v>
      </c>
      <c r="AT784" s="138" t="s">
        <v>153</v>
      </c>
      <c r="AU784" s="138" t="s">
        <v>87</v>
      </c>
      <c r="AY784" s="18" t="s">
        <v>137</v>
      </c>
      <c r="BE784" s="139">
        <f>IF(N784="základní",J784,0)</f>
        <v>0</v>
      </c>
      <c r="BF784" s="139">
        <f>IF(N784="snížená",J784,0)</f>
        <v>0</v>
      </c>
      <c r="BG784" s="139">
        <f>IF(N784="zákl. přenesená",J784,0)</f>
        <v>0</v>
      </c>
      <c r="BH784" s="139">
        <f>IF(N784="sníž. přenesená",J784,0)</f>
        <v>0</v>
      </c>
      <c r="BI784" s="139">
        <f>IF(N784="nulová",J784,0)</f>
        <v>0</v>
      </c>
      <c r="BJ784" s="18" t="s">
        <v>85</v>
      </c>
      <c r="BK784" s="139">
        <f>ROUND(I784*H784,2)</f>
        <v>0</v>
      </c>
      <c r="BL784" s="18" t="s">
        <v>143</v>
      </c>
      <c r="BM784" s="138" t="s">
        <v>2715</v>
      </c>
    </row>
    <row r="785" spans="2:65" s="1" customFormat="1" ht="11.25">
      <c r="B785" s="33"/>
      <c r="D785" s="140" t="s">
        <v>144</v>
      </c>
      <c r="F785" s="141" t="s">
        <v>1721</v>
      </c>
      <c r="I785" s="142"/>
      <c r="L785" s="33"/>
      <c r="M785" s="143"/>
      <c r="T785" s="54"/>
      <c r="AT785" s="18" t="s">
        <v>144</v>
      </c>
      <c r="AU785" s="18" t="s">
        <v>87</v>
      </c>
    </row>
    <row r="786" spans="2:65" s="1" customFormat="1" ht="11.25">
      <c r="B786" s="33"/>
      <c r="D786" s="183" t="s">
        <v>812</v>
      </c>
      <c r="F786" s="184" t="s">
        <v>1722</v>
      </c>
      <c r="I786" s="142"/>
      <c r="L786" s="33"/>
      <c r="M786" s="143"/>
      <c r="T786" s="54"/>
      <c r="AT786" s="18" t="s">
        <v>812</v>
      </c>
      <c r="AU786" s="18" t="s">
        <v>87</v>
      </c>
    </row>
    <row r="787" spans="2:65" s="1" customFormat="1" ht="29.25">
      <c r="B787" s="33"/>
      <c r="D787" s="140" t="s">
        <v>145</v>
      </c>
      <c r="F787" s="144" t="s">
        <v>1723</v>
      </c>
      <c r="I787" s="142"/>
      <c r="L787" s="33"/>
      <c r="M787" s="143"/>
      <c r="T787" s="54"/>
      <c r="AT787" s="18" t="s">
        <v>145</v>
      </c>
      <c r="AU787" s="18" t="s">
        <v>87</v>
      </c>
    </row>
    <row r="788" spans="2:65" s="1" customFormat="1" ht="16.5" customHeight="1">
      <c r="B788" s="33"/>
      <c r="C788" s="145" t="s">
        <v>1612</v>
      </c>
      <c r="D788" s="145" t="s">
        <v>153</v>
      </c>
      <c r="E788" s="146" t="s">
        <v>1724</v>
      </c>
      <c r="F788" s="147" t="s">
        <v>1725</v>
      </c>
      <c r="G788" s="148" t="s">
        <v>569</v>
      </c>
      <c r="H788" s="149">
        <v>323.88</v>
      </c>
      <c r="I788" s="150"/>
      <c r="J788" s="151">
        <f>ROUND(I788*H788,2)</f>
        <v>0</v>
      </c>
      <c r="K788" s="147" t="s">
        <v>21</v>
      </c>
      <c r="L788" s="33"/>
      <c r="M788" s="152" t="s">
        <v>21</v>
      </c>
      <c r="N788" s="153" t="s">
        <v>48</v>
      </c>
      <c r="P788" s="136">
        <f>O788*H788</f>
        <v>0</v>
      </c>
      <c r="Q788" s="136">
        <v>0</v>
      </c>
      <c r="R788" s="136">
        <f>Q788*H788</f>
        <v>0</v>
      </c>
      <c r="S788" s="136">
        <v>0</v>
      </c>
      <c r="T788" s="137">
        <f>S788*H788</f>
        <v>0</v>
      </c>
      <c r="AR788" s="138" t="s">
        <v>143</v>
      </c>
      <c r="AT788" s="138" t="s">
        <v>153</v>
      </c>
      <c r="AU788" s="138" t="s">
        <v>87</v>
      </c>
      <c r="AY788" s="18" t="s">
        <v>137</v>
      </c>
      <c r="BE788" s="139">
        <f>IF(N788="základní",J788,0)</f>
        <v>0</v>
      </c>
      <c r="BF788" s="139">
        <f>IF(N788="snížená",J788,0)</f>
        <v>0</v>
      </c>
      <c r="BG788" s="139">
        <f>IF(N788="zákl. přenesená",J788,0)</f>
        <v>0</v>
      </c>
      <c r="BH788" s="139">
        <f>IF(N788="sníž. přenesená",J788,0)</f>
        <v>0</v>
      </c>
      <c r="BI788" s="139">
        <f>IF(N788="nulová",J788,0)</f>
        <v>0</v>
      </c>
      <c r="BJ788" s="18" t="s">
        <v>85</v>
      </c>
      <c r="BK788" s="139">
        <f>ROUND(I788*H788,2)</f>
        <v>0</v>
      </c>
      <c r="BL788" s="18" t="s">
        <v>143</v>
      </c>
      <c r="BM788" s="138" t="s">
        <v>2716</v>
      </c>
    </row>
    <row r="789" spans="2:65" s="1" customFormat="1" ht="107.25">
      <c r="B789" s="33"/>
      <c r="D789" s="140" t="s">
        <v>144</v>
      </c>
      <c r="F789" s="141" t="s">
        <v>2717</v>
      </c>
      <c r="I789" s="142"/>
      <c r="L789" s="33"/>
      <c r="M789" s="143"/>
      <c r="T789" s="54"/>
      <c r="AT789" s="18" t="s">
        <v>144</v>
      </c>
      <c r="AU789" s="18" t="s">
        <v>87</v>
      </c>
    </row>
    <row r="790" spans="2:65" s="12" customFormat="1" ht="11.25">
      <c r="B790" s="154"/>
      <c r="D790" s="140" t="s">
        <v>278</v>
      </c>
      <c r="E790" s="155" t="s">
        <v>21</v>
      </c>
      <c r="F790" s="156" t="s">
        <v>2019</v>
      </c>
      <c r="H790" s="157">
        <v>24.75</v>
      </c>
      <c r="I790" s="158"/>
      <c r="L790" s="154"/>
      <c r="M790" s="159"/>
      <c r="T790" s="160"/>
      <c r="AT790" s="155" t="s">
        <v>278</v>
      </c>
      <c r="AU790" s="155" t="s">
        <v>87</v>
      </c>
      <c r="AV790" s="12" t="s">
        <v>87</v>
      </c>
      <c r="AW790" s="12" t="s">
        <v>38</v>
      </c>
      <c r="AX790" s="12" t="s">
        <v>77</v>
      </c>
      <c r="AY790" s="155" t="s">
        <v>137</v>
      </c>
    </row>
    <row r="791" spans="2:65" s="12" customFormat="1" ht="11.25">
      <c r="B791" s="154"/>
      <c r="D791" s="140" t="s">
        <v>278</v>
      </c>
      <c r="E791" s="155" t="s">
        <v>21</v>
      </c>
      <c r="F791" s="156" t="s">
        <v>568</v>
      </c>
      <c r="H791" s="157">
        <v>258.05200000000002</v>
      </c>
      <c r="I791" s="158"/>
      <c r="L791" s="154"/>
      <c r="M791" s="159"/>
      <c r="T791" s="160"/>
      <c r="AT791" s="155" t="s">
        <v>278</v>
      </c>
      <c r="AU791" s="155" t="s">
        <v>87</v>
      </c>
      <c r="AV791" s="12" t="s">
        <v>87</v>
      </c>
      <c r="AW791" s="12" t="s">
        <v>38</v>
      </c>
      <c r="AX791" s="12" t="s">
        <v>77</v>
      </c>
      <c r="AY791" s="155" t="s">
        <v>137</v>
      </c>
    </row>
    <row r="792" spans="2:65" s="12" customFormat="1" ht="11.25">
      <c r="B792" s="154"/>
      <c r="D792" s="140" t="s">
        <v>278</v>
      </c>
      <c r="E792" s="155" t="s">
        <v>21</v>
      </c>
      <c r="F792" s="156" t="s">
        <v>2001</v>
      </c>
      <c r="H792" s="157">
        <v>4.09</v>
      </c>
      <c r="I792" s="158"/>
      <c r="L792" s="154"/>
      <c r="M792" s="159"/>
      <c r="T792" s="160"/>
      <c r="AT792" s="155" t="s">
        <v>278</v>
      </c>
      <c r="AU792" s="155" t="s">
        <v>87</v>
      </c>
      <c r="AV792" s="12" t="s">
        <v>87</v>
      </c>
      <c r="AW792" s="12" t="s">
        <v>38</v>
      </c>
      <c r="AX792" s="12" t="s">
        <v>77</v>
      </c>
      <c r="AY792" s="155" t="s">
        <v>137</v>
      </c>
    </row>
    <row r="793" spans="2:65" s="12" customFormat="1" ht="11.25">
      <c r="B793" s="154"/>
      <c r="D793" s="140" t="s">
        <v>278</v>
      </c>
      <c r="E793" s="155" t="s">
        <v>21</v>
      </c>
      <c r="F793" s="156" t="s">
        <v>2718</v>
      </c>
      <c r="H793" s="157">
        <v>0.9</v>
      </c>
      <c r="I793" s="158"/>
      <c r="L793" s="154"/>
      <c r="M793" s="159"/>
      <c r="T793" s="160"/>
      <c r="AT793" s="155" t="s">
        <v>278</v>
      </c>
      <c r="AU793" s="155" t="s">
        <v>87</v>
      </c>
      <c r="AV793" s="12" t="s">
        <v>87</v>
      </c>
      <c r="AW793" s="12" t="s">
        <v>38</v>
      </c>
      <c r="AX793" s="12" t="s">
        <v>77</v>
      </c>
      <c r="AY793" s="155" t="s">
        <v>137</v>
      </c>
    </row>
    <row r="794" spans="2:65" s="12" customFormat="1" ht="11.25">
      <c r="B794" s="154"/>
      <c r="D794" s="140" t="s">
        <v>278</v>
      </c>
      <c r="E794" s="155" t="s">
        <v>21</v>
      </c>
      <c r="F794" s="156" t="s">
        <v>2719</v>
      </c>
      <c r="H794" s="157">
        <v>2.496</v>
      </c>
      <c r="I794" s="158"/>
      <c r="L794" s="154"/>
      <c r="M794" s="159"/>
      <c r="T794" s="160"/>
      <c r="AT794" s="155" t="s">
        <v>278</v>
      </c>
      <c r="AU794" s="155" t="s">
        <v>87</v>
      </c>
      <c r="AV794" s="12" t="s">
        <v>87</v>
      </c>
      <c r="AW794" s="12" t="s">
        <v>38</v>
      </c>
      <c r="AX794" s="12" t="s">
        <v>77</v>
      </c>
      <c r="AY794" s="155" t="s">
        <v>137</v>
      </c>
    </row>
    <row r="795" spans="2:65" s="12" customFormat="1" ht="11.25">
      <c r="B795" s="154"/>
      <c r="D795" s="140" t="s">
        <v>278</v>
      </c>
      <c r="E795" s="155" t="s">
        <v>21</v>
      </c>
      <c r="F795" s="156" t="s">
        <v>2720</v>
      </c>
      <c r="H795" s="157">
        <v>6.5519999999999996</v>
      </c>
      <c r="I795" s="158"/>
      <c r="L795" s="154"/>
      <c r="M795" s="159"/>
      <c r="T795" s="160"/>
      <c r="AT795" s="155" t="s">
        <v>278</v>
      </c>
      <c r="AU795" s="155" t="s">
        <v>87</v>
      </c>
      <c r="AV795" s="12" t="s">
        <v>87</v>
      </c>
      <c r="AW795" s="12" t="s">
        <v>38</v>
      </c>
      <c r="AX795" s="12" t="s">
        <v>77</v>
      </c>
      <c r="AY795" s="155" t="s">
        <v>137</v>
      </c>
    </row>
    <row r="796" spans="2:65" s="12" customFormat="1" ht="11.25">
      <c r="B796" s="154"/>
      <c r="D796" s="140" t="s">
        <v>278</v>
      </c>
      <c r="E796" s="155" t="s">
        <v>21</v>
      </c>
      <c r="F796" s="156" t="s">
        <v>2047</v>
      </c>
      <c r="H796" s="157">
        <v>27.04</v>
      </c>
      <c r="I796" s="158"/>
      <c r="L796" s="154"/>
      <c r="M796" s="159"/>
      <c r="T796" s="160"/>
      <c r="AT796" s="155" t="s">
        <v>278</v>
      </c>
      <c r="AU796" s="155" t="s">
        <v>87</v>
      </c>
      <c r="AV796" s="12" t="s">
        <v>87</v>
      </c>
      <c r="AW796" s="12" t="s">
        <v>38</v>
      </c>
      <c r="AX796" s="12" t="s">
        <v>77</v>
      </c>
      <c r="AY796" s="155" t="s">
        <v>137</v>
      </c>
    </row>
    <row r="797" spans="2:65" s="13" customFormat="1" ht="11.25">
      <c r="B797" s="161"/>
      <c r="D797" s="140" t="s">
        <v>278</v>
      </c>
      <c r="E797" s="162" t="s">
        <v>21</v>
      </c>
      <c r="F797" s="163" t="s">
        <v>280</v>
      </c>
      <c r="H797" s="164">
        <v>323.88</v>
      </c>
      <c r="I797" s="165"/>
      <c r="L797" s="161"/>
      <c r="M797" s="166"/>
      <c r="T797" s="167"/>
      <c r="AT797" s="162" t="s">
        <v>278</v>
      </c>
      <c r="AU797" s="162" t="s">
        <v>87</v>
      </c>
      <c r="AV797" s="13" t="s">
        <v>143</v>
      </c>
      <c r="AW797" s="13" t="s">
        <v>38</v>
      </c>
      <c r="AX797" s="13" t="s">
        <v>85</v>
      </c>
      <c r="AY797" s="162" t="s">
        <v>137</v>
      </c>
    </row>
    <row r="798" spans="2:65" s="11" customFormat="1" ht="25.9" customHeight="1">
      <c r="B798" s="116"/>
      <c r="D798" s="117" t="s">
        <v>76</v>
      </c>
      <c r="E798" s="118" t="s">
        <v>1732</v>
      </c>
      <c r="F798" s="118" t="s">
        <v>1733</v>
      </c>
      <c r="I798" s="119"/>
      <c r="J798" s="120">
        <f>BK798</f>
        <v>0</v>
      </c>
      <c r="L798" s="116"/>
      <c r="M798" s="121"/>
      <c r="P798" s="122">
        <f>P799+P839+P852</f>
        <v>0</v>
      </c>
      <c r="R798" s="122">
        <f>R799+R839+R852</f>
        <v>31.107899019999994</v>
      </c>
      <c r="T798" s="123">
        <f>T799+T839+T852</f>
        <v>20.094244</v>
      </c>
      <c r="AR798" s="117" t="s">
        <v>87</v>
      </c>
      <c r="AT798" s="124" t="s">
        <v>76</v>
      </c>
      <c r="AU798" s="124" t="s">
        <v>77</v>
      </c>
      <c r="AY798" s="117" t="s">
        <v>137</v>
      </c>
      <c r="BK798" s="125">
        <f>BK799+BK839+BK852</f>
        <v>0</v>
      </c>
    </row>
    <row r="799" spans="2:65" s="11" customFormat="1" ht="22.9" customHeight="1">
      <c r="B799" s="116"/>
      <c r="D799" s="117" t="s">
        <v>76</v>
      </c>
      <c r="E799" s="168" t="s">
        <v>2721</v>
      </c>
      <c r="F799" s="168" t="s">
        <v>2722</v>
      </c>
      <c r="I799" s="119"/>
      <c r="J799" s="169">
        <f>BK799</f>
        <v>0</v>
      </c>
      <c r="L799" s="116"/>
      <c r="M799" s="121"/>
      <c r="P799" s="122">
        <f>SUM(P800:P838)</f>
        <v>0</v>
      </c>
      <c r="R799" s="122">
        <f>SUM(R800:R838)</f>
        <v>0.47495102</v>
      </c>
      <c r="T799" s="123">
        <f>SUM(T800:T838)</f>
        <v>0</v>
      </c>
      <c r="AR799" s="117" t="s">
        <v>87</v>
      </c>
      <c r="AT799" s="124" t="s">
        <v>76</v>
      </c>
      <c r="AU799" s="124" t="s">
        <v>85</v>
      </c>
      <c r="AY799" s="117" t="s">
        <v>137</v>
      </c>
      <c r="BK799" s="125">
        <f>SUM(BK800:BK838)</f>
        <v>0</v>
      </c>
    </row>
    <row r="800" spans="2:65" s="1" customFormat="1" ht="16.5" customHeight="1">
      <c r="B800" s="33"/>
      <c r="C800" s="145" t="s">
        <v>391</v>
      </c>
      <c r="D800" s="145" t="s">
        <v>153</v>
      </c>
      <c r="E800" s="146" t="s">
        <v>2723</v>
      </c>
      <c r="F800" s="147" t="s">
        <v>2724</v>
      </c>
      <c r="G800" s="148" t="s">
        <v>196</v>
      </c>
      <c r="H800" s="149">
        <v>34.468000000000004</v>
      </c>
      <c r="I800" s="150"/>
      <c r="J800" s="151">
        <f>ROUND(I800*H800,2)</f>
        <v>0</v>
      </c>
      <c r="K800" s="147" t="s">
        <v>809</v>
      </c>
      <c r="L800" s="33"/>
      <c r="M800" s="152" t="s">
        <v>21</v>
      </c>
      <c r="N800" s="153" t="s">
        <v>48</v>
      </c>
      <c r="P800" s="136">
        <f>O800*H800</f>
        <v>0</v>
      </c>
      <c r="Q800" s="136">
        <v>0</v>
      </c>
      <c r="R800" s="136">
        <f>Q800*H800</f>
        <v>0</v>
      </c>
      <c r="S800" s="136">
        <v>0</v>
      </c>
      <c r="T800" s="137">
        <f>S800*H800</f>
        <v>0</v>
      </c>
      <c r="AR800" s="138" t="s">
        <v>171</v>
      </c>
      <c r="AT800" s="138" t="s">
        <v>153</v>
      </c>
      <c r="AU800" s="138" t="s">
        <v>87</v>
      </c>
      <c r="AY800" s="18" t="s">
        <v>137</v>
      </c>
      <c r="BE800" s="139">
        <f>IF(N800="základní",J800,0)</f>
        <v>0</v>
      </c>
      <c r="BF800" s="139">
        <f>IF(N800="snížená",J800,0)</f>
        <v>0</v>
      </c>
      <c r="BG800" s="139">
        <f>IF(N800="zákl. přenesená",J800,0)</f>
        <v>0</v>
      </c>
      <c r="BH800" s="139">
        <f>IF(N800="sníž. přenesená",J800,0)</f>
        <v>0</v>
      </c>
      <c r="BI800" s="139">
        <f>IF(N800="nulová",J800,0)</f>
        <v>0</v>
      </c>
      <c r="BJ800" s="18" t="s">
        <v>85</v>
      </c>
      <c r="BK800" s="139">
        <f>ROUND(I800*H800,2)</f>
        <v>0</v>
      </c>
      <c r="BL800" s="18" t="s">
        <v>171</v>
      </c>
      <c r="BM800" s="138" t="s">
        <v>2725</v>
      </c>
    </row>
    <row r="801" spans="2:65" s="1" customFormat="1" ht="11.25">
      <c r="B801" s="33"/>
      <c r="D801" s="140" t="s">
        <v>144</v>
      </c>
      <c r="F801" s="141" t="s">
        <v>2726</v>
      </c>
      <c r="I801" s="142"/>
      <c r="L801" s="33"/>
      <c r="M801" s="143"/>
      <c r="T801" s="54"/>
      <c r="AT801" s="18" t="s">
        <v>144</v>
      </c>
      <c r="AU801" s="18" t="s">
        <v>87</v>
      </c>
    </row>
    <row r="802" spans="2:65" s="1" customFormat="1" ht="11.25">
      <c r="B802" s="33"/>
      <c r="D802" s="183" t="s">
        <v>812</v>
      </c>
      <c r="F802" s="184" t="s">
        <v>2727</v>
      </c>
      <c r="I802" s="142"/>
      <c r="L802" s="33"/>
      <c r="M802" s="143"/>
      <c r="T802" s="54"/>
      <c r="AT802" s="18" t="s">
        <v>812</v>
      </c>
      <c r="AU802" s="18" t="s">
        <v>87</v>
      </c>
    </row>
    <row r="803" spans="2:65" s="14" customFormat="1" ht="11.25">
      <c r="B803" s="170"/>
      <c r="D803" s="140" t="s">
        <v>278</v>
      </c>
      <c r="E803" s="171" t="s">
        <v>21</v>
      </c>
      <c r="F803" s="172" t="s">
        <v>2728</v>
      </c>
      <c r="H803" s="171" t="s">
        <v>21</v>
      </c>
      <c r="I803" s="173"/>
      <c r="L803" s="170"/>
      <c r="M803" s="174"/>
      <c r="T803" s="175"/>
      <c r="AT803" s="171" t="s">
        <v>278</v>
      </c>
      <c r="AU803" s="171" t="s">
        <v>87</v>
      </c>
      <c r="AV803" s="14" t="s">
        <v>85</v>
      </c>
      <c r="AW803" s="14" t="s">
        <v>38</v>
      </c>
      <c r="AX803" s="14" t="s">
        <v>77</v>
      </c>
      <c r="AY803" s="171" t="s">
        <v>137</v>
      </c>
    </row>
    <row r="804" spans="2:65" s="12" customFormat="1" ht="11.25">
      <c r="B804" s="154"/>
      <c r="D804" s="140" t="s">
        <v>278</v>
      </c>
      <c r="E804" s="155" t="s">
        <v>21</v>
      </c>
      <c r="F804" s="156" t="s">
        <v>2729</v>
      </c>
      <c r="H804" s="157">
        <v>34.468000000000004</v>
      </c>
      <c r="I804" s="158"/>
      <c r="L804" s="154"/>
      <c r="M804" s="159"/>
      <c r="T804" s="160"/>
      <c r="AT804" s="155" t="s">
        <v>278</v>
      </c>
      <c r="AU804" s="155" t="s">
        <v>87</v>
      </c>
      <c r="AV804" s="12" t="s">
        <v>87</v>
      </c>
      <c r="AW804" s="12" t="s">
        <v>38</v>
      </c>
      <c r="AX804" s="12" t="s">
        <v>77</v>
      </c>
      <c r="AY804" s="155" t="s">
        <v>137</v>
      </c>
    </row>
    <row r="805" spans="2:65" s="13" customFormat="1" ht="11.25">
      <c r="B805" s="161"/>
      <c r="D805" s="140" t="s">
        <v>278</v>
      </c>
      <c r="E805" s="162" t="s">
        <v>1948</v>
      </c>
      <c r="F805" s="163" t="s">
        <v>280</v>
      </c>
      <c r="H805" s="164">
        <v>34.468000000000004</v>
      </c>
      <c r="I805" s="165"/>
      <c r="L805" s="161"/>
      <c r="M805" s="166"/>
      <c r="T805" s="167"/>
      <c r="AT805" s="162" t="s">
        <v>278</v>
      </c>
      <c r="AU805" s="162" t="s">
        <v>87</v>
      </c>
      <c r="AV805" s="13" t="s">
        <v>143</v>
      </c>
      <c r="AW805" s="13" t="s">
        <v>38</v>
      </c>
      <c r="AX805" s="13" t="s">
        <v>85</v>
      </c>
      <c r="AY805" s="162" t="s">
        <v>137</v>
      </c>
    </row>
    <row r="806" spans="2:65" s="1" customFormat="1" ht="16.5" customHeight="1">
      <c r="B806" s="33"/>
      <c r="C806" s="126" t="s">
        <v>1623</v>
      </c>
      <c r="D806" s="126" t="s">
        <v>138</v>
      </c>
      <c r="E806" s="127" t="s">
        <v>2730</v>
      </c>
      <c r="F806" s="128" t="s">
        <v>2731</v>
      </c>
      <c r="G806" s="129" t="s">
        <v>763</v>
      </c>
      <c r="H806" s="130">
        <v>1.2E-2</v>
      </c>
      <c r="I806" s="131"/>
      <c r="J806" s="132">
        <f>ROUND(I806*H806,2)</f>
        <v>0</v>
      </c>
      <c r="K806" s="128" t="s">
        <v>809</v>
      </c>
      <c r="L806" s="133"/>
      <c r="M806" s="134" t="s">
        <v>21</v>
      </c>
      <c r="N806" s="135" t="s">
        <v>48</v>
      </c>
      <c r="P806" s="136">
        <f>O806*H806</f>
        <v>0</v>
      </c>
      <c r="Q806" s="136">
        <v>1</v>
      </c>
      <c r="R806" s="136">
        <f>Q806*H806</f>
        <v>1.2E-2</v>
      </c>
      <c r="S806" s="136">
        <v>0</v>
      </c>
      <c r="T806" s="137">
        <f>S806*H806</f>
        <v>0</v>
      </c>
      <c r="AR806" s="138" t="s">
        <v>201</v>
      </c>
      <c r="AT806" s="138" t="s">
        <v>138</v>
      </c>
      <c r="AU806" s="138" t="s">
        <v>87</v>
      </c>
      <c r="AY806" s="18" t="s">
        <v>137</v>
      </c>
      <c r="BE806" s="139">
        <f>IF(N806="základní",J806,0)</f>
        <v>0</v>
      </c>
      <c r="BF806" s="139">
        <f>IF(N806="snížená",J806,0)</f>
        <v>0</v>
      </c>
      <c r="BG806" s="139">
        <f>IF(N806="zákl. přenesená",J806,0)</f>
        <v>0</v>
      </c>
      <c r="BH806" s="139">
        <f>IF(N806="sníž. přenesená",J806,0)</f>
        <v>0</v>
      </c>
      <c r="BI806" s="139">
        <f>IF(N806="nulová",J806,0)</f>
        <v>0</v>
      </c>
      <c r="BJ806" s="18" t="s">
        <v>85</v>
      </c>
      <c r="BK806" s="139">
        <f>ROUND(I806*H806,2)</f>
        <v>0</v>
      </c>
      <c r="BL806" s="18" t="s">
        <v>171</v>
      </c>
      <c r="BM806" s="138" t="s">
        <v>2732</v>
      </c>
    </row>
    <row r="807" spans="2:65" s="1" customFormat="1" ht="11.25">
      <c r="B807" s="33"/>
      <c r="D807" s="140" t="s">
        <v>144</v>
      </c>
      <c r="F807" s="141" t="s">
        <v>2731</v>
      </c>
      <c r="I807" s="142"/>
      <c r="L807" s="33"/>
      <c r="M807" s="143"/>
      <c r="T807" s="54"/>
      <c r="AT807" s="18" t="s">
        <v>144</v>
      </c>
      <c r="AU807" s="18" t="s">
        <v>87</v>
      </c>
    </row>
    <row r="808" spans="2:65" s="12" customFormat="1" ht="11.25">
      <c r="B808" s="154"/>
      <c r="D808" s="140" t="s">
        <v>278</v>
      </c>
      <c r="E808" s="155" t="s">
        <v>21</v>
      </c>
      <c r="F808" s="156" t="s">
        <v>1948</v>
      </c>
      <c r="H808" s="157">
        <v>34.468000000000004</v>
      </c>
      <c r="I808" s="158"/>
      <c r="L808" s="154"/>
      <c r="M808" s="159"/>
      <c r="T808" s="160"/>
      <c r="AT808" s="155" t="s">
        <v>278</v>
      </c>
      <c r="AU808" s="155" t="s">
        <v>87</v>
      </c>
      <c r="AV808" s="12" t="s">
        <v>87</v>
      </c>
      <c r="AW808" s="12" t="s">
        <v>38</v>
      </c>
      <c r="AX808" s="12" t="s">
        <v>85</v>
      </c>
      <c r="AY808" s="155" t="s">
        <v>137</v>
      </c>
    </row>
    <row r="809" spans="2:65" s="12" customFormat="1" ht="11.25">
      <c r="B809" s="154"/>
      <c r="D809" s="140" t="s">
        <v>278</v>
      </c>
      <c r="F809" s="156" t="s">
        <v>2733</v>
      </c>
      <c r="H809" s="157">
        <v>1.2E-2</v>
      </c>
      <c r="I809" s="158"/>
      <c r="L809" s="154"/>
      <c r="M809" s="159"/>
      <c r="T809" s="160"/>
      <c r="AT809" s="155" t="s">
        <v>278</v>
      </c>
      <c r="AU809" s="155" t="s">
        <v>87</v>
      </c>
      <c r="AV809" s="12" t="s">
        <v>87</v>
      </c>
      <c r="AW809" s="12" t="s">
        <v>4</v>
      </c>
      <c r="AX809" s="12" t="s">
        <v>85</v>
      </c>
      <c r="AY809" s="155" t="s">
        <v>137</v>
      </c>
    </row>
    <row r="810" spans="2:65" s="1" customFormat="1" ht="16.5" customHeight="1">
      <c r="B810" s="33"/>
      <c r="C810" s="145" t="s">
        <v>394</v>
      </c>
      <c r="D810" s="145" t="s">
        <v>153</v>
      </c>
      <c r="E810" s="146" t="s">
        <v>2734</v>
      </c>
      <c r="F810" s="147" t="s">
        <v>2735</v>
      </c>
      <c r="G810" s="148" t="s">
        <v>196</v>
      </c>
      <c r="H810" s="149">
        <v>34.468000000000004</v>
      </c>
      <c r="I810" s="150"/>
      <c r="J810" s="151">
        <f>ROUND(I810*H810,2)</f>
        <v>0</v>
      </c>
      <c r="K810" s="147" t="s">
        <v>809</v>
      </c>
      <c r="L810" s="33"/>
      <c r="M810" s="152" t="s">
        <v>21</v>
      </c>
      <c r="N810" s="153" t="s">
        <v>48</v>
      </c>
      <c r="P810" s="136">
        <f>O810*H810</f>
        <v>0</v>
      </c>
      <c r="Q810" s="136">
        <v>4.0000000000000002E-4</v>
      </c>
      <c r="R810" s="136">
        <f>Q810*H810</f>
        <v>1.3787200000000003E-2</v>
      </c>
      <c r="S810" s="136">
        <v>0</v>
      </c>
      <c r="T810" s="137">
        <f>S810*H810</f>
        <v>0</v>
      </c>
      <c r="AR810" s="138" t="s">
        <v>171</v>
      </c>
      <c r="AT810" s="138" t="s">
        <v>153</v>
      </c>
      <c r="AU810" s="138" t="s">
        <v>87</v>
      </c>
      <c r="AY810" s="18" t="s">
        <v>137</v>
      </c>
      <c r="BE810" s="139">
        <f>IF(N810="základní",J810,0)</f>
        <v>0</v>
      </c>
      <c r="BF810" s="139">
        <f>IF(N810="snížená",J810,0)</f>
        <v>0</v>
      </c>
      <c r="BG810" s="139">
        <f>IF(N810="zákl. přenesená",J810,0)</f>
        <v>0</v>
      </c>
      <c r="BH810" s="139">
        <f>IF(N810="sníž. přenesená",J810,0)</f>
        <v>0</v>
      </c>
      <c r="BI810" s="139">
        <f>IF(N810="nulová",J810,0)</f>
        <v>0</v>
      </c>
      <c r="BJ810" s="18" t="s">
        <v>85</v>
      </c>
      <c r="BK810" s="139">
        <f>ROUND(I810*H810,2)</f>
        <v>0</v>
      </c>
      <c r="BL810" s="18" t="s">
        <v>171</v>
      </c>
      <c r="BM810" s="138" t="s">
        <v>2736</v>
      </c>
    </row>
    <row r="811" spans="2:65" s="1" customFormat="1" ht="11.25">
      <c r="B811" s="33"/>
      <c r="D811" s="140" t="s">
        <v>144</v>
      </c>
      <c r="F811" s="141" t="s">
        <v>2737</v>
      </c>
      <c r="I811" s="142"/>
      <c r="L811" s="33"/>
      <c r="M811" s="143"/>
      <c r="T811" s="54"/>
      <c r="AT811" s="18" t="s">
        <v>144</v>
      </c>
      <c r="AU811" s="18" t="s">
        <v>87</v>
      </c>
    </row>
    <row r="812" spans="2:65" s="1" customFormat="1" ht="11.25">
      <c r="B812" s="33"/>
      <c r="D812" s="183" t="s">
        <v>812</v>
      </c>
      <c r="F812" s="184" t="s">
        <v>2738</v>
      </c>
      <c r="I812" s="142"/>
      <c r="L812" s="33"/>
      <c r="M812" s="143"/>
      <c r="T812" s="54"/>
      <c r="AT812" s="18" t="s">
        <v>812</v>
      </c>
      <c r="AU812" s="18" t="s">
        <v>87</v>
      </c>
    </row>
    <row r="813" spans="2:65" s="12" customFormat="1" ht="11.25">
      <c r="B813" s="154"/>
      <c r="D813" s="140" t="s">
        <v>278</v>
      </c>
      <c r="E813" s="155" t="s">
        <v>21</v>
      </c>
      <c r="F813" s="156" t="s">
        <v>1948</v>
      </c>
      <c r="H813" s="157">
        <v>34.468000000000004</v>
      </c>
      <c r="I813" s="158"/>
      <c r="L813" s="154"/>
      <c r="M813" s="159"/>
      <c r="T813" s="160"/>
      <c r="AT813" s="155" t="s">
        <v>278</v>
      </c>
      <c r="AU813" s="155" t="s">
        <v>87</v>
      </c>
      <c r="AV813" s="12" t="s">
        <v>87</v>
      </c>
      <c r="AW813" s="12" t="s">
        <v>38</v>
      </c>
      <c r="AX813" s="12" t="s">
        <v>85</v>
      </c>
      <c r="AY813" s="155" t="s">
        <v>137</v>
      </c>
    </row>
    <row r="814" spans="2:65" s="1" customFormat="1" ht="24.2" customHeight="1">
      <c r="B814" s="33"/>
      <c r="C814" s="126" t="s">
        <v>1634</v>
      </c>
      <c r="D814" s="126" t="s">
        <v>138</v>
      </c>
      <c r="E814" s="127" t="s">
        <v>2739</v>
      </c>
      <c r="F814" s="128" t="s">
        <v>2740</v>
      </c>
      <c r="G814" s="129" t="s">
        <v>196</v>
      </c>
      <c r="H814" s="130">
        <v>42.085000000000001</v>
      </c>
      <c r="I814" s="131"/>
      <c r="J814" s="132">
        <f>ROUND(I814*H814,2)</f>
        <v>0</v>
      </c>
      <c r="K814" s="128" t="s">
        <v>809</v>
      </c>
      <c r="L814" s="133"/>
      <c r="M814" s="134" t="s">
        <v>21</v>
      </c>
      <c r="N814" s="135" t="s">
        <v>48</v>
      </c>
      <c r="P814" s="136">
        <f>O814*H814</f>
        <v>0</v>
      </c>
      <c r="Q814" s="136">
        <v>4.7999999999999996E-3</v>
      </c>
      <c r="R814" s="136">
        <f>Q814*H814</f>
        <v>0.20200799999999999</v>
      </c>
      <c r="S814" s="136">
        <v>0</v>
      </c>
      <c r="T814" s="137">
        <f>S814*H814</f>
        <v>0</v>
      </c>
      <c r="AR814" s="138" t="s">
        <v>201</v>
      </c>
      <c r="AT814" s="138" t="s">
        <v>138</v>
      </c>
      <c r="AU814" s="138" t="s">
        <v>87</v>
      </c>
      <c r="AY814" s="18" t="s">
        <v>137</v>
      </c>
      <c r="BE814" s="139">
        <f>IF(N814="základní",J814,0)</f>
        <v>0</v>
      </c>
      <c r="BF814" s="139">
        <f>IF(N814="snížená",J814,0)</f>
        <v>0</v>
      </c>
      <c r="BG814" s="139">
        <f>IF(N814="zákl. přenesená",J814,0)</f>
        <v>0</v>
      </c>
      <c r="BH814" s="139">
        <f>IF(N814="sníž. přenesená",J814,0)</f>
        <v>0</v>
      </c>
      <c r="BI814" s="139">
        <f>IF(N814="nulová",J814,0)</f>
        <v>0</v>
      </c>
      <c r="BJ814" s="18" t="s">
        <v>85</v>
      </c>
      <c r="BK814" s="139">
        <f>ROUND(I814*H814,2)</f>
        <v>0</v>
      </c>
      <c r="BL814" s="18" t="s">
        <v>171</v>
      </c>
      <c r="BM814" s="138" t="s">
        <v>2741</v>
      </c>
    </row>
    <row r="815" spans="2:65" s="1" customFormat="1" ht="11.25">
      <c r="B815" s="33"/>
      <c r="D815" s="140" t="s">
        <v>144</v>
      </c>
      <c r="F815" s="141" t="s">
        <v>2740</v>
      </c>
      <c r="I815" s="142"/>
      <c r="L815" s="33"/>
      <c r="M815" s="143"/>
      <c r="T815" s="54"/>
      <c r="AT815" s="18" t="s">
        <v>144</v>
      </c>
      <c r="AU815" s="18" t="s">
        <v>87</v>
      </c>
    </row>
    <row r="816" spans="2:65" s="12" customFormat="1" ht="11.25">
      <c r="B816" s="154"/>
      <c r="D816" s="140" t="s">
        <v>278</v>
      </c>
      <c r="E816" s="155" t="s">
        <v>21</v>
      </c>
      <c r="F816" s="156" t="s">
        <v>1948</v>
      </c>
      <c r="H816" s="157">
        <v>34.468000000000004</v>
      </c>
      <c r="I816" s="158"/>
      <c r="L816" s="154"/>
      <c r="M816" s="159"/>
      <c r="T816" s="160"/>
      <c r="AT816" s="155" t="s">
        <v>278</v>
      </c>
      <c r="AU816" s="155" t="s">
        <v>87</v>
      </c>
      <c r="AV816" s="12" t="s">
        <v>87</v>
      </c>
      <c r="AW816" s="12" t="s">
        <v>38</v>
      </c>
      <c r="AX816" s="12" t="s">
        <v>85</v>
      </c>
      <c r="AY816" s="155" t="s">
        <v>137</v>
      </c>
    </row>
    <row r="817" spans="2:65" s="12" customFormat="1" ht="11.25">
      <c r="B817" s="154"/>
      <c r="D817" s="140" t="s">
        <v>278</v>
      </c>
      <c r="F817" s="156" t="s">
        <v>2742</v>
      </c>
      <c r="H817" s="157">
        <v>42.085000000000001</v>
      </c>
      <c r="I817" s="158"/>
      <c r="L817" s="154"/>
      <c r="M817" s="159"/>
      <c r="T817" s="160"/>
      <c r="AT817" s="155" t="s">
        <v>278</v>
      </c>
      <c r="AU817" s="155" t="s">
        <v>87</v>
      </c>
      <c r="AV817" s="12" t="s">
        <v>87</v>
      </c>
      <c r="AW817" s="12" t="s">
        <v>4</v>
      </c>
      <c r="AX817" s="12" t="s">
        <v>85</v>
      </c>
      <c r="AY817" s="155" t="s">
        <v>137</v>
      </c>
    </row>
    <row r="818" spans="2:65" s="1" customFormat="1" ht="16.5" customHeight="1">
      <c r="B818" s="33"/>
      <c r="C818" s="145" t="s">
        <v>398</v>
      </c>
      <c r="D818" s="145" t="s">
        <v>153</v>
      </c>
      <c r="E818" s="146" t="s">
        <v>2743</v>
      </c>
      <c r="F818" s="147" t="s">
        <v>2744</v>
      </c>
      <c r="G818" s="148" t="s">
        <v>196</v>
      </c>
      <c r="H818" s="149">
        <v>34.468000000000004</v>
      </c>
      <c r="I818" s="150"/>
      <c r="J818" s="151">
        <f>ROUND(I818*H818,2)</f>
        <v>0</v>
      </c>
      <c r="K818" s="147" t="s">
        <v>809</v>
      </c>
      <c r="L818" s="33"/>
      <c r="M818" s="152" t="s">
        <v>21</v>
      </c>
      <c r="N818" s="153" t="s">
        <v>48</v>
      </c>
      <c r="P818" s="136">
        <f>O818*H818</f>
        <v>0</v>
      </c>
      <c r="Q818" s="136">
        <v>4.0000000000000003E-5</v>
      </c>
      <c r="R818" s="136">
        <f>Q818*H818</f>
        <v>1.3787200000000002E-3</v>
      </c>
      <c r="S818" s="136">
        <v>0</v>
      </c>
      <c r="T818" s="137">
        <f>S818*H818</f>
        <v>0</v>
      </c>
      <c r="AR818" s="138" t="s">
        <v>171</v>
      </c>
      <c r="AT818" s="138" t="s">
        <v>153</v>
      </c>
      <c r="AU818" s="138" t="s">
        <v>87</v>
      </c>
      <c r="AY818" s="18" t="s">
        <v>137</v>
      </c>
      <c r="BE818" s="139">
        <f>IF(N818="základní",J818,0)</f>
        <v>0</v>
      </c>
      <c r="BF818" s="139">
        <f>IF(N818="snížená",J818,0)</f>
        <v>0</v>
      </c>
      <c r="BG818" s="139">
        <f>IF(N818="zákl. přenesená",J818,0)</f>
        <v>0</v>
      </c>
      <c r="BH818" s="139">
        <f>IF(N818="sníž. přenesená",J818,0)</f>
        <v>0</v>
      </c>
      <c r="BI818" s="139">
        <f>IF(N818="nulová",J818,0)</f>
        <v>0</v>
      </c>
      <c r="BJ818" s="18" t="s">
        <v>85</v>
      </c>
      <c r="BK818" s="139">
        <f>ROUND(I818*H818,2)</f>
        <v>0</v>
      </c>
      <c r="BL818" s="18" t="s">
        <v>171</v>
      </c>
      <c r="BM818" s="138" t="s">
        <v>2745</v>
      </c>
    </row>
    <row r="819" spans="2:65" s="1" customFormat="1" ht="11.25">
      <c r="B819" s="33"/>
      <c r="D819" s="140" t="s">
        <v>144</v>
      </c>
      <c r="F819" s="141" t="s">
        <v>2746</v>
      </c>
      <c r="I819" s="142"/>
      <c r="L819" s="33"/>
      <c r="M819" s="143"/>
      <c r="T819" s="54"/>
      <c r="AT819" s="18" t="s">
        <v>144</v>
      </c>
      <c r="AU819" s="18" t="s">
        <v>87</v>
      </c>
    </row>
    <row r="820" spans="2:65" s="1" customFormat="1" ht="11.25">
      <c r="B820" s="33"/>
      <c r="D820" s="183" t="s">
        <v>812</v>
      </c>
      <c r="F820" s="184" t="s">
        <v>2747</v>
      </c>
      <c r="I820" s="142"/>
      <c r="L820" s="33"/>
      <c r="M820" s="143"/>
      <c r="T820" s="54"/>
      <c r="AT820" s="18" t="s">
        <v>812</v>
      </c>
      <c r="AU820" s="18" t="s">
        <v>87</v>
      </c>
    </row>
    <row r="821" spans="2:65" s="12" customFormat="1" ht="11.25">
      <c r="B821" s="154"/>
      <c r="D821" s="140" t="s">
        <v>278</v>
      </c>
      <c r="E821" s="155" t="s">
        <v>21</v>
      </c>
      <c r="F821" s="156" t="s">
        <v>1948</v>
      </c>
      <c r="H821" s="157">
        <v>34.468000000000004</v>
      </c>
      <c r="I821" s="158"/>
      <c r="L821" s="154"/>
      <c r="M821" s="159"/>
      <c r="T821" s="160"/>
      <c r="AT821" s="155" t="s">
        <v>278</v>
      </c>
      <c r="AU821" s="155" t="s">
        <v>87</v>
      </c>
      <c r="AV821" s="12" t="s">
        <v>87</v>
      </c>
      <c r="AW821" s="12" t="s">
        <v>38</v>
      </c>
      <c r="AX821" s="12" t="s">
        <v>85</v>
      </c>
      <c r="AY821" s="155" t="s">
        <v>137</v>
      </c>
    </row>
    <row r="822" spans="2:65" s="1" customFormat="1" ht="16.5" customHeight="1">
      <c r="B822" s="33"/>
      <c r="C822" s="126" t="s">
        <v>1652</v>
      </c>
      <c r="D822" s="126" t="s">
        <v>138</v>
      </c>
      <c r="E822" s="127" t="s">
        <v>2748</v>
      </c>
      <c r="F822" s="128" t="s">
        <v>2749</v>
      </c>
      <c r="G822" s="129" t="s">
        <v>196</v>
      </c>
      <c r="H822" s="130">
        <v>42.085000000000001</v>
      </c>
      <c r="I822" s="131"/>
      <c r="J822" s="132">
        <f>ROUND(I822*H822,2)</f>
        <v>0</v>
      </c>
      <c r="K822" s="128" t="s">
        <v>809</v>
      </c>
      <c r="L822" s="133"/>
      <c r="M822" s="134" t="s">
        <v>21</v>
      </c>
      <c r="N822" s="135" t="s">
        <v>48</v>
      </c>
      <c r="P822" s="136">
        <f>O822*H822</f>
        <v>0</v>
      </c>
      <c r="Q822" s="136">
        <v>2.9999999999999997E-4</v>
      </c>
      <c r="R822" s="136">
        <f>Q822*H822</f>
        <v>1.26255E-2</v>
      </c>
      <c r="S822" s="136">
        <v>0</v>
      </c>
      <c r="T822" s="137">
        <f>S822*H822</f>
        <v>0</v>
      </c>
      <c r="AR822" s="138" t="s">
        <v>201</v>
      </c>
      <c r="AT822" s="138" t="s">
        <v>138</v>
      </c>
      <c r="AU822" s="138" t="s">
        <v>87</v>
      </c>
      <c r="AY822" s="18" t="s">
        <v>137</v>
      </c>
      <c r="BE822" s="139">
        <f>IF(N822="základní",J822,0)</f>
        <v>0</v>
      </c>
      <c r="BF822" s="139">
        <f>IF(N822="snížená",J822,0)</f>
        <v>0</v>
      </c>
      <c r="BG822" s="139">
        <f>IF(N822="zákl. přenesená",J822,0)</f>
        <v>0</v>
      </c>
      <c r="BH822" s="139">
        <f>IF(N822="sníž. přenesená",J822,0)</f>
        <v>0</v>
      </c>
      <c r="BI822" s="139">
        <f>IF(N822="nulová",J822,0)</f>
        <v>0</v>
      </c>
      <c r="BJ822" s="18" t="s">
        <v>85</v>
      </c>
      <c r="BK822" s="139">
        <f>ROUND(I822*H822,2)</f>
        <v>0</v>
      </c>
      <c r="BL822" s="18" t="s">
        <v>171</v>
      </c>
      <c r="BM822" s="138" t="s">
        <v>2750</v>
      </c>
    </row>
    <row r="823" spans="2:65" s="1" customFormat="1" ht="11.25">
      <c r="B823" s="33"/>
      <c r="D823" s="140" t="s">
        <v>144</v>
      </c>
      <c r="F823" s="141" t="s">
        <v>2749</v>
      </c>
      <c r="I823" s="142"/>
      <c r="L823" s="33"/>
      <c r="M823" s="143"/>
      <c r="T823" s="54"/>
      <c r="AT823" s="18" t="s">
        <v>144</v>
      </c>
      <c r="AU823" s="18" t="s">
        <v>87</v>
      </c>
    </row>
    <row r="824" spans="2:65" s="12" customFormat="1" ht="11.25">
      <c r="B824" s="154"/>
      <c r="D824" s="140" t="s">
        <v>278</v>
      </c>
      <c r="E824" s="155" t="s">
        <v>21</v>
      </c>
      <c r="F824" s="156" t="s">
        <v>1948</v>
      </c>
      <c r="H824" s="157">
        <v>34.468000000000004</v>
      </c>
      <c r="I824" s="158"/>
      <c r="L824" s="154"/>
      <c r="M824" s="159"/>
      <c r="T824" s="160"/>
      <c r="AT824" s="155" t="s">
        <v>278</v>
      </c>
      <c r="AU824" s="155" t="s">
        <v>87</v>
      </c>
      <c r="AV824" s="12" t="s">
        <v>87</v>
      </c>
      <c r="AW824" s="12" t="s">
        <v>38</v>
      </c>
      <c r="AX824" s="12" t="s">
        <v>85</v>
      </c>
      <c r="AY824" s="155" t="s">
        <v>137</v>
      </c>
    </row>
    <row r="825" spans="2:65" s="12" customFormat="1" ht="11.25">
      <c r="B825" s="154"/>
      <c r="D825" s="140" t="s">
        <v>278</v>
      </c>
      <c r="F825" s="156" t="s">
        <v>2742</v>
      </c>
      <c r="H825" s="157">
        <v>42.085000000000001</v>
      </c>
      <c r="I825" s="158"/>
      <c r="L825" s="154"/>
      <c r="M825" s="159"/>
      <c r="T825" s="160"/>
      <c r="AT825" s="155" t="s">
        <v>278</v>
      </c>
      <c r="AU825" s="155" t="s">
        <v>87</v>
      </c>
      <c r="AV825" s="12" t="s">
        <v>87</v>
      </c>
      <c r="AW825" s="12" t="s">
        <v>4</v>
      </c>
      <c r="AX825" s="12" t="s">
        <v>85</v>
      </c>
      <c r="AY825" s="155" t="s">
        <v>137</v>
      </c>
    </row>
    <row r="826" spans="2:65" s="1" customFormat="1" ht="16.5" customHeight="1">
      <c r="B826" s="33"/>
      <c r="C826" s="145" t="s">
        <v>401</v>
      </c>
      <c r="D826" s="145" t="s">
        <v>153</v>
      </c>
      <c r="E826" s="146" t="s">
        <v>2751</v>
      </c>
      <c r="F826" s="147" t="s">
        <v>2752</v>
      </c>
      <c r="G826" s="148" t="s">
        <v>196</v>
      </c>
      <c r="H826" s="149">
        <v>114.29</v>
      </c>
      <c r="I826" s="150"/>
      <c r="J826" s="151">
        <f>ROUND(I826*H826,2)</f>
        <v>0</v>
      </c>
      <c r="K826" s="147" t="s">
        <v>809</v>
      </c>
      <c r="L826" s="33"/>
      <c r="M826" s="152" t="s">
        <v>21</v>
      </c>
      <c r="N826" s="153" t="s">
        <v>48</v>
      </c>
      <c r="P826" s="136">
        <f>O826*H826</f>
        <v>0</v>
      </c>
      <c r="Q826" s="136">
        <v>0</v>
      </c>
      <c r="R826" s="136">
        <f>Q826*H826</f>
        <v>0</v>
      </c>
      <c r="S826" s="136">
        <v>0</v>
      </c>
      <c r="T826" s="137">
        <f>S826*H826</f>
        <v>0</v>
      </c>
      <c r="AR826" s="138" t="s">
        <v>171</v>
      </c>
      <c r="AT826" s="138" t="s">
        <v>153</v>
      </c>
      <c r="AU826" s="138" t="s">
        <v>87</v>
      </c>
      <c r="AY826" s="18" t="s">
        <v>137</v>
      </c>
      <c r="BE826" s="139">
        <f>IF(N826="základní",J826,0)</f>
        <v>0</v>
      </c>
      <c r="BF826" s="139">
        <f>IF(N826="snížená",J826,0)</f>
        <v>0</v>
      </c>
      <c r="BG826" s="139">
        <f>IF(N826="zákl. přenesená",J826,0)</f>
        <v>0</v>
      </c>
      <c r="BH826" s="139">
        <f>IF(N826="sníž. přenesená",J826,0)</f>
        <v>0</v>
      </c>
      <c r="BI826" s="139">
        <f>IF(N826="nulová",J826,0)</f>
        <v>0</v>
      </c>
      <c r="BJ826" s="18" t="s">
        <v>85</v>
      </c>
      <c r="BK826" s="139">
        <f>ROUND(I826*H826,2)</f>
        <v>0</v>
      </c>
      <c r="BL826" s="18" t="s">
        <v>171</v>
      </c>
      <c r="BM826" s="138" t="s">
        <v>2753</v>
      </c>
    </row>
    <row r="827" spans="2:65" s="1" customFormat="1" ht="11.25">
      <c r="B827" s="33"/>
      <c r="D827" s="140" t="s">
        <v>144</v>
      </c>
      <c r="F827" s="141" t="s">
        <v>2754</v>
      </c>
      <c r="I827" s="142"/>
      <c r="L827" s="33"/>
      <c r="M827" s="143"/>
      <c r="T827" s="54"/>
      <c r="AT827" s="18" t="s">
        <v>144</v>
      </c>
      <c r="AU827" s="18" t="s">
        <v>87</v>
      </c>
    </row>
    <row r="828" spans="2:65" s="1" customFormat="1" ht="11.25">
      <c r="B828" s="33"/>
      <c r="D828" s="183" t="s">
        <v>812</v>
      </c>
      <c r="F828" s="184" t="s">
        <v>2755</v>
      </c>
      <c r="I828" s="142"/>
      <c r="L828" s="33"/>
      <c r="M828" s="143"/>
      <c r="T828" s="54"/>
      <c r="AT828" s="18" t="s">
        <v>812</v>
      </c>
      <c r="AU828" s="18" t="s">
        <v>87</v>
      </c>
    </row>
    <row r="829" spans="2:65" s="14" customFormat="1" ht="11.25">
      <c r="B829" s="170"/>
      <c r="D829" s="140" t="s">
        <v>278</v>
      </c>
      <c r="E829" s="171" t="s">
        <v>21</v>
      </c>
      <c r="F829" s="172" t="s">
        <v>2756</v>
      </c>
      <c r="H829" s="171" t="s">
        <v>21</v>
      </c>
      <c r="I829" s="173"/>
      <c r="L829" s="170"/>
      <c r="M829" s="174"/>
      <c r="T829" s="175"/>
      <c r="AT829" s="171" t="s">
        <v>278</v>
      </c>
      <c r="AU829" s="171" t="s">
        <v>87</v>
      </c>
      <c r="AV829" s="14" t="s">
        <v>85</v>
      </c>
      <c r="AW829" s="14" t="s">
        <v>38</v>
      </c>
      <c r="AX829" s="14" t="s">
        <v>77</v>
      </c>
      <c r="AY829" s="171" t="s">
        <v>137</v>
      </c>
    </row>
    <row r="830" spans="2:65" s="12" customFormat="1" ht="11.25">
      <c r="B830" s="154"/>
      <c r="D830" s="140" t="s">
        <v>278</v>
      </c>
      <c r="E830" s="155" t="s">
        <v>21</v>
      </c>
      <c r="F830" s="156" t="s">
        <v>2034</v>
      </c>
      <c r="H830" s="157">
        <v>114.29</v>
      </c>
      <c r="I830" s="158"/>
      <c r="L830" s="154"/>
      <c r="M830" s="159"/>
      <c r="T830" s="160"/>
      <c r="AT830" s="155" t="s">
        <v>278</v>
      </c>
      <c r="AU830" s="155" t="s">
        <v>87</v>
      </c>
      <c r="AV830" s="12" t="s">
        <v>87</v>
      </c>
      <c r="AW830" s="12" t="s">
        <v>38</v>
      </c>
      <c r="AX830" s="12" t="s">
        <v>77</v>
      </c>
      <c r="AY830" s="155" t="s">
        <v>137</v>
      </c>
    </row>
    <row r="831" spans="2:65" s="13" customFormat="1" ht="11.25">
      <c r="B831" s="161"/>
      <c r="D831" s="140" t="s">
        <v>278</v>
      </c>
      <c r="E831" s="162" t="s">
        <v>1945</v>
      </c>
      <c r="F831" s="163" t="s">
        <v>280</v>
      </c>
      <c r="H831" s="164">
        <v>114.29</v>
      </c>
      <c r="I831" s="165"/>
      <c r="L831" s="161"/>
      <c r="M831" s="166"/>
      <c r="T831" s="167"/>
      <c r="AT831" s="162" t="s">
        <v>278</v>
      </c>
      <c r="AU831" s="162" t="s">
        <v>87</v>
      </c>
      <c r="AV831" s="13" t="s">
        <v>143</v>
      </c>
      <c r="AW831" s="13" t="s">
        <v>38</v>
      </c>
      <c r="AX831" s="13" t="s">
        <v>85</v>
      </c>
      <c r="AY831" s="162" t="s">
        <v>137</v>
      </c>
    </row>
    <row r="832" spans="2:65" s="1" customFormat="1" ht="16.5" customHeight="1">
      <c r="B832" s="33"/>
      <c r="C832" s="126" t="s">
        <v>1662</v>
      </c>
      <c r="D832" s="126" t="s">
        <v>138</v>
      </c>
      <c r="E832" s="127" t="s">
        <v>2757</v>
      </c>
      <c r="F832" s="128" t="s">
        <v>2758</v>
      </c>
      <c r="G832" s="129" t="s">
        <v>141</v>
      </c>
      <c r="H832" s="130">
        <v>171.435</v>
      </c>
      <c r="I832" s="131"/>
      <c r="J832" s="132">
        <f>ROUND(I832*H832,2)</f>
        <v>0</v>
      </c>
      <c r="K832" s="128" t="s">
        <v>809</v>
      </c>
      <c r="L832" s="133"/>
      <c r="M832" s="134" t="s">
        <v>21</v>
      </c>
      <c r="N832" s="135" t="s">
        <v>48</v>
      </c>
      <c r="P832" s="136">
        <f>O832*H832</f>
        <v>0</v>
      </c>
      <c r="Q832" s="136">
        <v>1.3600000000000001E-3</v>
      </c>
      <c r="R832" s="136">
        <f>Q832*H832</f>
        <v>0.23315160000000001</v>
      </c>
      <c r="S832" s="136">
        <v>0</v>
      </c>
      <c r="T832" s="137">
        <f>S832*H832</f>
        <v>0</v>
      </c>
      <c r="AR832" s="138" t="s">
        <v>201</v>
      </c>
      <c r="AT832" s="138" t="s">
        <v>138</v>
      </c>
      <c r="AU832" s="138" t="s">
        <v>87</v>
      </c>
      <c r="AY832" s="18" t="s">
        <v>137</v>
      </c>
      <c r="BE832" s="139">
        <f>IF(N832="základní",J832,0)</f>
        <v>0</v>
      </c>
      <c r="BF832" s="139">
        <f>IF(N832="snížená",J832,0)</f>
        <v>0</v>
      </c>
      <c r="BG832" s="139">
        <f>IF(N832="zákl. přenesená",J832,0)</f>
        <v>0</v>
      </c>
      <c r="BH832" s="139">
        <f>IF(N832="sníž. přenesená",J832,0)</f>
        <v>0</v>
      </c>
      <c r="BI832" s="139">
        <f>IF(N832="nulová",J832,0)</f>
        <v>0</v>
      </c>
      <c r="BJ832" s="18" t="s">
        <v>85</v>
      </c>
      <c r="BK832" s="139">
        <f>ROUND(I832*H832,2)</f>
        <v>0</v>
      </c>
      <c r="BL832" s="18" t="s">
        <v>171</v>
      </c>
      <c r="BM832" s="138" t="s">
        <v>2759</v>
      </c>
    </row>
    <row r="833" spans="2:65" s="1" customFormat="1" ht="11.25">
      <c r="B833" s="33"/>
      <c r="D833" s="140" t="s">
        <v>144</v>
      </c>
      <c r="F833" s="141" t="s">
        <v>2758</v>
      </c>
      <c r="I833" s="142"/>
      <c r="L833" s="33"/>
      <c r="M833" s="143"/>
      <c r="T833" s="54"/>
      <c r="AT833" s="18" t="s">
        <v>144</v>
      </c>
      <c r="AU833" s="18" t="s">
        <v>87</v>
      </c>
    </row>
    <row r="834" spans="2:65" s="12" customFormat="1" ht="11.25">
      <c r="B834" s="154"/>
      <c r="D834" s="140" t="s">
        <v>278</v>
      </c>
      <c r="E834" s="155" t="s">
        <v>21</v>
      </c>
      <c r="F834" s="156" t="s">
        <v>2760</v>
      </c>
      <c r="H834" s="157">
        <v>171.435</v>
      </c>
      <c r="I834" s="158"/>
      <c r="L834" s="154"/>
      <c r="M834" s="159"/>
      <c r="T834" s="160"/>
      <c r="AT834" s="155" t="s">
        <v>278</v>
      </c>
      <c r="AU834" s="155" t="s">
        <v>87</v>
      </c>
      <c r="AV834" s="12" t="s">
        <v>87</v>
      </c>
      <c r="AW834" s="12" t="s">
        <v>38</v>
      </c>
      <c r="AX834" s="12" t="s">
        <v>85</v>
      </c>
      <c r="AY834" s="155" t="s">
        <v>137</v>
      </c>
    </row>
    <row r="835" spans="2:65" s="1" customFormat="1" ht="16.5" customHeight="1">
      <c r="B835" s="33"/>
      <c r="C835" s="145" t="s">
        <v>406</v>
      </c>
      <c r="D835" s="145" t="s">
        <v>153</v>
      </c>
      <c r="E835" s="146" t="s">
        <v>2761</v>
      </c>
      <c r="F835" s="147" t="s">
        <v>2762</v>
      </c>
      <c r="G835" s="148" t="s">
        <v>763</v>
      </c>
      <c r="H835" s="149">
        <v>0.47499999999999998</v>
      </c>
      <c r="I835" s="150"/>
      <c r="J835" s="151">
        <f>ROUND(I835*H835,2)</f>
        <v>0</v>
      </c>
      <c r="K835" s="147" t="s">
        <v>809</v>
      </c>
      <c r="L835" s="33"/>
      <c r="M835" s="152" t="s">
        <v>21</v>
      </c>
      <c r="N835" s="153" t="s">
        <v>48</v>
      </c>
      <c r="P835" s="136">
        <f>O835*H835</f>
        <v>0</v>
      </c>
      <c r="Q835" s="136">
        <v>0</v>
      </c>
      <c r="R835" s="136">
        <f>Q835*H835</f>
        <v>0</v>
      </c>
      <c r="S835" s="136">
        <v>0</v>
      </c>
      <c r="T835" s="137">
        <f>S835*H835</f>
        <v>0</v>
      </c>
      <c r="AR835" s="138" t="s">
        <v>171</v>
      </c>
      <c r="AT835" s="138" t="s">
        <v>153</v>
      </c>
      <c r="AU835" s="138" t="s">
        <v>87</v>
      </c>
      <c r="AY835" s="18" t="s">
        <v>137</v>
      </c>
      <c r="BE835" s="139">
        <f>IF(N835="základní",J835,0)</f>
        <v>0</v>
      </c>
      <c r="BF835" s="139">
        <f>IF(N835="snížená",J835,0)</f>
        <v>0</v>
      </c>
      <c r="BG835" s="139">
        <f>IF(N835="zákl. přenesená",J835,0)</f>
        <v>0</v>
      </c>
      <c r="BH835" s="139">
        <f>IF(N835="sníž. přenesená",J835,0)</f>
        <v>0</v>
      </c>
      <c r="BI835" s="139">
        <f>IF(N835="nulová",J835,0)</f>
        <v>0</v>
      </c>
      <c r="BJ835" s="18" t="s">
        <v>85</v>
      </c>
      <c r="BK835" s="139">
        <f>ROUND(I835*H835,2)</f>
        <v>0</v>
      </c>
      <c r="BL835" s="18" t="s">
        <v>171</v>
      </c>
      <c r="BM835" s="138" t="s">
        <v>2763</v>
      </c>
    </row>
    <row r="836" spans="2:65" s="1" customFormat="1" ht="19.5">
      <c r="B836" s="33"/>
      <c r="D836" s="140" t="s">
        <v>144</v>
      </c>
      <c r="F836" s="141" t="s">
        <v>2764</v>
      </c>
      <c r="I836" s="142"/>
      <c r="L836" s="33"/>
      <c r="M836" s="143"/>
      <c r="T836" s="54"/>
      <c r="AT836" s="18" t="s">
        <v>144</v>
      </c>
      <c r="AU836" s="18" t="s">
        <v>87</v>
      </c>
    </row>
    <row r="837" spans="2:65" s="1" customFormat="1" ht="11.25">
      <c r="B837" s="33"/>
      <c r="D837" s="183" t="s">
        <v>812</v>
      </c>
      <c r="F837" s="184" t="s">
        <v>2765</v>
      </c>
      <c r="I837" s="142"/>
      <c r="L837" s="33"/>
      <c r="M837" s="143"/>
      <c r="T837" s="54"/>
      <c r="AT837" s="18" t="s">
        <v>812</v>
      </c>
      <c r="AU837" s="18" t="s">
        <v>87</v>
      </c>
    </row>
    <row r="838" spans="2:65" s="1" customFormat="1" ht="29.25">
      <c r="B838" s="33"/>
      <c r="D838" s="140" t="s">
        <v>145</v>
      </c>
      <c r="F838" s="144" t="s">
        <v>1723</v>
      </c>
      <c r="I838" s="142"/>
      <c r="L838" s="33"/>
      <c r="M838" s="143"/>
      <c r="T838" s="54"/>
      <c r="AT838" s="18" t="s">
        <v>145</v>
      </c>
      <c r="AU838" s="18" t="s">
        <v>87</v>
      </c>
    </row>
    <row r="839" spans="2:65" s="11" customFormat="1" ht="22.9" customHeight="1">
      <c r="B839" s="116"/>
      <c r="D839" s="117" t="s">
        <v>76</v>
      </c>
      <c r="E839" s="168" t="s">
        <v>2766</v>
      </c>
      <c r="F839" s="168" t="s">
        <v>2767</v>
      </c>
      <c r="I839" s="119"/>
      <c r="J839" s="169">
        <f>BK839</f>
        <v>0</v>
      </c>
      <c r="L839" s="116"/>
      <c r="M839" s="121"/>
      <c r="P839" s="122">
        <f>SUM(P840:P851)</f>
        <v>0</v>
      </c>
      <c r="R839" s="122">
        <f>SUM(R840:R851)</f>
        <v>0</v>
      </c>
      <c r="T839" s="123">
        <f>SUM(T840:T851)</f>
        <v>1.0391699999999999</v>
      </c>
      <c r="AR839" s="117" t="s">
        <v>87</v>
      </c>
      <c r="AT839" s="124" t="s">
        <v>76</v>
      </c>
      <c r="AU839" s="124" t="s">
        <v>85</v>
      </c>
      <c r="AY839" s="117" t="s">
        <v>137</v>
      </c>
      <c r="BK839" s="125">
        <f>SUM(BK840:BK851)</f>
        <v>0</v>
      </c>
    </row>
    <row r="840" spans="2:65" s="1" customFormat="1" ht="16.5" customHeight="1">
      <c r="B840" s="33"/>
      <c r="C840" s="145" t="s">
        <v>1683</v>
      </c>
      <c r="D840" s="145" t="s">
        <v>153</v>
      </c>
      <c r="E840" s="146" t="s">
        <v>2768</v>
      </c>
      <c r="F840" s="147" t="s">
        <v>2769</v>
      </c>
      <c r="G840" s="148" t="s">
        <v>196</v>
      </c>
      <c r="H840" s="149">
        <v>94.47</v>
      </c>
      <c r="I840" s="150"/>
      <c r="J840" s="151">
        <f>ROUND(I840*H840,2)</f>
        <v>0</v>
      </c>
      <c r="K840" s="147" t="s">
        <v>809</v>
      </c>
      <c r="L840" s="33"/>
      <c r="M840" s="152" t="s">
        <v>21</v>
      </c>
      <c r="N840" s="153" t="s">
        <v>48</v>
      </c>
      <c r="P840" s="136">
        <f>O840*H840</f>
        <v>0</v>
      </c>
      <c r="Q840" s="136">
        <v>0</v>
      </c>
      <c r="R840" s="136">
        <f>Q840*H840</f>
        <v>0</v>
      </c>
      <c r="S840" s="136">
        <v>1.0999999999999999E-2</v>
      </c>
      <c r="T840" s="137">
        <f>S840*H840</f>
        <v>1.0391699999999999</v>
      </c>
      <c r="AR840" s="138" t="s">
        <v>171</v>
      </c>
      <c r="AT840" s="138" t="s">
        <v>153</v>
      </c>
      <c r="AU840" s="138" t="s">
        <v>87</v>
      </c>
      <c r="AY840" s="18" t="s">
        <v>137</v>
      </c>
      <c r="BE840" s="139">
        <f>IF(N840="základní",J840,0)</f>
        <v>0</v>
      </c>
      <c r="BF840" s="139">
        <f>IF(N840="snížená",J840,0)</f>
        <v>0</v>
      </c>
      <c r="BG840" s="139">
        <f>IF(N840="zákl. přenesená",J840,0)</f>
        <v>0</v>
      </c>
      <c r="BH840" s="139">
        <f>IF(N840="sníž. přenesená",J840,0)</f>
        <v>0</v>
      </c>
      <c r="BI840" s="139">
        <f>IF(N840="nulová",J840,0)</f>
        <v>0</v>
      </c>
      <c r="BJ840" s="18" t="s">
        <v>85</v>
      </c>
      <c r="BK840" s="139">
        <f>ROUND(I840*H840,2)</f>
        <v>0</v>
      </c>
      <c r="BL840" s="18" t="s">
        <v>171</v>
      </c>
      <c r="BM840" s="138" t="s">
        <v>2770</v>
      </c>
    </row>
    <row r="841" spans="2:65" s="1" customFormat="1" ht="11.25">
      <c r="B841" s="33"/>
      <c r="D841" s="140" t="s">
        <v>144</v>
      </c>
      <c r="F841" s="141" t="s">
        <v>2771</v>
      </c>
      <c r="I841" s="142"/>
      <c r="L841" s="33"/>
      <c r="M841" s="143"/>
      <c r="T841" s="54"/>
      <c r="AT841" s="18" t="s">
        <v>144</v>
      </c>
      <c r="AU841" s="18" t="s">
        <v>87</v>
      </c>
    </row>
    <row r="842" spans="2:65" s="1" customFormat="1" ht="11.25">
      <c r="B842" s="33"/>
      <c r="D842" s="183" t="s">
        <v>812</v>
      </c>
      <c r="F842" s="184" t="s">
        <v>2772</v>
      </c>
      <c r="I842" s="142"/>
      <c r="L842" s="33"/>
      <c r="M842" s="143"/>
      <c r="T842" s="54"/>
      <c r="AT842" s="18" t="s">
        <v>812</v>
      </c>
      <c r="AU842" s="18" t="s">
        <v>87</v>
      </c>
    </row>
    <row r="843" spans="2:65" s="14" customFormat="1" ht="11.25">
      <c r="B843" s="170"/>
      <c r="D843" s="140" t="s">
        <v>278</v>
      </c>
      <c r="E843" s="171" t="s">
        <v>21</v>
      </c>
      <c r="F843" s="172" t="s">
        <v>2773</v>
      </c>
      <c r="H843" s="171" t="s">
        <v>21</v>
      </c>
      <c r="I843" s="173"/>
      <c r="L843" s="170"/>
      <c r="M843" s="174"/>
      <c r="T843" s="175"/>
      <c r="AT843" s="171" t="s">
        <v>278</v>
      </c>
      <c r="AU843" s="171" t="s">
        <v>87</v>
      </c>
      <c r="AV843" s="14" t="s">
        <v>85</v>
      </c>
      <c r="AW843" s="14" t="s">
        <v>38</v>
      </c>
      <c r="AX843" s="14" t="s">
        <v>77</v>
      </c>
      <c r="AY843" s="171" t="s">
        <v>137</v>
      </c>
    </row>
    <row r="844" spans="2:65" s="12" customFormat="1" ht="11.25">
      <c r="B844" s="154"/>
      <c r="D844" s="140" t="s">
        <v>278</v>
      </c>
      <c r="E844" s="155" t="s">
        <v>2024</v>
      </c>
      <c r="F844" s="156" t="s">
        <v>2774</v>
      </c>
      <c r="H844" s="157">
        <v>94.47</v>
      </c>
      <c r="I844" s="158"/>
      <c r="L844" s="154"/>
      <c r="M844" s="159"/>
      <c r="T844" s="160"/>
      <c r="AT844" s="155" t="s">
        <v>278</v>
      </c>
      <c r="AU844" s="155" t="s">
        <v>87</v>
      </c>
      <c r="AV844" s="12" t="s">
        <v>87</v>
      </c>
      <c r="AW844" s="12" t="s">
        <v>38</v>
      </c>
      <c r="AX844" s="12" t="s">
        <v>85</v>
      </c>
      <c r="AY844" s="155" t="s">
        <v>137</v>
      </c>
    </row>
    <row r="845" spans="2:65" s="1" customFormat="1" ht="16.5" customHeight="1">
      <c r="B845" s="33"/>
      <c r="C845" s="145" t="s">
        <v>411</v>
      </c>
      <c r="D845" s="145" t="s">
        <v>153</v>
      </c>
      <c r="E845" s="146" t="s">
        <v>2775</v>
      </c>
      <c r="F845" s="147" t="s">
        <v>2776</v>
      </c>
      <c r="G845" s="148" t="s">
        <v>196</v>
      </c>
      <c r="H845" s="149">
        <v>114.29</v>
      </c>
      <c r="I845" s="150"/>
      <c r="J845" s="151">
        <f>ROUND(I845*H845,2)</f>
        <v>0</v>
      </c>
      <c r="K845" s="147" t="s">
        <v>21</v>
      </c>
      <c r="L845" s="33"/>
      <c r="M845" s="152" t="s">
        <v>21</v>
      </c>
      <c r="N845" s="153" t="s">
        <v>48</v>
      </c>
      <c r="P845" s="136">
        <f>O845*H845</f>
        <v>0</v>
      </c>
      <c r="Q845" s="136">
        <v>0</v>
      </c>
      <c r="R845" s="136">
        <f>Q845*H845</f>
        <v>0</v>
      </c>
      <c r="S845" s="136">
        <v>0</v>
      </c>
      <c r="T845" s="137">
        <f>S845*H845</f>
        <v>0</v>
      </c>
      <c r="AR845" s="138" t="s">
        <v>171</v>
      </c>
      <c r="AT845" s="138" t="s">
        <v>153</v>
      </c>
      <c r="AU845" s="138" t="s">
        <v>87</v>
      </c>
      <c r="AY845" s="18" t="s">
        <v>137</v>
      </c>
      <c r="BE845" s="139">
        <f>IF(N845="základní",J845,0)</f>
        <v>0</v>
      </c>
      <c r="BF845" s="139">
        <f>IF(N845="snížená",J845,0)</f>
        <v>0</v>
      </c>
      <c r="BG845" s="139">
        <f>IF(N845="zákl. přenesená",J845,0)</f>
        <v>0</v>
      </c>
      <c r="BH845" s="139">
        <f>IF(N845="sníž. přenesená",J845,0)</f>
        <v>0</v>
      </c>
      <c r="BI845" s="139">
        <f>IF(N845="nulová",J845,0)</f>
        <v>0</v>
      </c>
      <c r="BJ845" s="18" t="s">
        <v>85</v>
      </c>
      <c r="BK845" s="139">
        <f>ROUND(I845*H845,2)</f>
        <v>0</v>
      </c>
      <c r="BL845" s="18" t="s">
        <v>171</v>
      </c>
      <c r="BM845" s="138" t="s">
        <v>2777</v>
      </c>
    </row>
    <row r="846" spans="2:65" s="1" customFormat="1" ht="78">
      <c r="B846" s="33"/>
      <c r="D846" s="140" t="s">
        <v>144</v>
      </c>
      <c r="F846" s="141" t="s">
        <v>2778</v>
      </c>
      <c r="I846" s="142"/>
      <c r="L846" s="33"/>
      <c r="M846" s="143"/>
      <c r="T846" s="54"/>
      <c r="AT846" s="18" t="s">
        <v>144</v>
      </c>
      <c r="AU846" s="18" t="s">
        <v>87</v>
      </c>
    </row>
    <row r="847" spans="2:65" s="1" customFormat="1" ht="19.5">
      <c r="B847" s="33"/>
      <c r="D847" s="140" t="s">
        <v>145</v>
      </c>
      <c r="F847" s="144" t="s">
        <v>2779</v>
      </c>
      <c r="I847" s="142"/>
      <c r="L847" s="33"/>
      <c r="M847" s="143"/>
      <c r="T847" s="54"/>
      <c r="AT847" s="18" t="s">
        <v>145</v>
      </c>
      <c r="AU847" s="18" t="s">
        <v>87</v>
      </c>
    </row>
    <row r="848" spans="2:65" s="14" customFormat="1" ht="11.25">
      <c r="B848" s="170"/>
      <c r="D848" s="140" t="s">
        <v>278</v>
      </c>
      <c r="E848" s="171" t="s">
        <v>21</v>
      </c>
      <c r="F848" s="172" t="s">
        <v>2773</v>
      </c>
      <c r="H848" s="171" t="s">
        <v>21</v>
      </c>
      <c r="I848" s="173"/>
      <c r="L848" s="170"/>
      <c r="M848" s="174"/>
      <c r="T848" s="175"/>
      <c r="AT848" s="171" t="s">
        <v>278</v>
      </c>
      <c r="AU848" s="171" t="s">
        <v>87</v>
      </c>
      <c r="AV848" s="14" t="s">
        <v>85</v>
      </c>
      <c r="AW848" s="14" t="s">
        <v>38</v>
      </c>
      <c r="AX848" s="14" t="s">
        <v>77</v>
      </c>
      <c r="AY848" s="171" t="s">
        <v>137</v>
      </c>
    </row>
    <row r="849" spans="2:65" s="12" customFormat="1" ht="11.25">
      <c r="B849" s="154"/>
      <c r="D849" s="140" t="s">
        <v>278</v>
      </c>
      <c r="E849" s="155" t="s">
        <v>21</v>
      </c>
      <c r="F849" s="156" t="s">
        <v>2780</v>
      </c>
      <c r="H849" s="157">
        <v>116.09</v>
      </c>
      <c r="I849" s="158"/>
      <c r="L849" s="154"/>
      <c r="M849" s="159"/>
      <c r="T849" s="160"/>
      <c r="AT849" s="155" t="s">
        <v>278</v>
      </c>
      <c r="AU849" s="155" t="s">
        <v>87</v>
      </c>
      <c r="AV849" s="12" t="s">
        <v>87</v>
      </c>
      <c r="AW849" s="12" t="s">
        <v>38</v>
      </c>
      <c r="AX849" s="12" t="s">
        <v>77</v>
      </c>
      <c r="AY849" s="155" t="s">
        <v>137</v>
      </c>
    </row>
    <row r="850" spans="2:65" s="12" customFormat="1" ht="11.25">
      <c r="B850" s="154"/>
      <c r="D850" s="140" t="s">
        <v>278</v>
      </c>
      <c r="E850" s="155" t="s">
        <v>21</v>
      </c>
      <c r="F850" s="156" t="s">
        <v>2781</v>
      </c>
      <c r="H850" s="157">
        <v>-1.8</v>
      </c>
      <c r="I850" s="158"/>
      <c r="L850" s="154"/>
      <c r="M850" s="159"/>
      <c r="T850" s="160"/>
      <c r="AT850" s="155" t="s">
        <v>278</v>
      </c>
      <c r="AU850" s="155" t="s">
        <v>87</v>
      </c>
      <c r="AV850" s="12" t="s">
        <v>87</v>
      </c>
      <c r="AW850" s="12" t="s">
        <v>38</v>
      </c>
      <c r="AX850" s="12" t="s">
        <v>77</v>
      </c>
      <c r="AY850" s="155" t="s">
        <v>137</v>
      </c>
    </row>
    <row r="851" spans="2:65" s="13" customFormat="1" ht="11.25">
      <c r="B851" s="161"/>
      <c r="D851" s="140" t="s">
        <v>278</v>
      </c>
      <c r="E851" s="162" t="s">
        <v>2034</v>
      </c>
      <c r="F851" s="163" t="s">
        <v>280</v>
      </c>
      <c r="H851" s="164">
        <v>114.29</v>
      </c>
      <c r="I851" s="165"/>
      <c r="L851" s="161"/>
      <c r="M851" s="166"/>
      <c r="T851" s="167"/>
      <c r="AT851" s="162" t="s">
        <v>278</v>
      </c>
      <c r="AU851" s="162" t="s">
        <v>87</v>
      </c>
      <c r="AV851" s="13" t="s">
        <v>143</v>
      </c>
      <c r="AW851" s="13" t="s">
        <v>38</v>
      </c>
      <c r="AX851" s="13" t="s">
        <v>85</v>
      </c>
      <c r="AY851" s="162" t="s">
        <v>137</v>
      </c>
    </row>
    <row r="852" spans="2:65" s="11" customFormat="1" ht="22.9" customHeight="1">
      <c r="B852" s="116"/>
      <c r="D852" s="117" t="s">
        <v>76</v>
      </c>
      <c r="E852" s="168" t="s">
        <v>1776</v>
      </c>
      <c r="F852" s="168" t="s">
        <v>1777</v>
      </c>
      <c r="I852" s="119"/>
      <c r="J852" s="169">
        <f>BK852</f>
        <v>0</v>
      </c>
      <c r="L852" s="116"/>
      <c r="M852" s="121"/>
      <c r="P852" s="122">
        <f>SUM(P853:P1021)</f>
        <v>0</v>
      </c>
      <c r="R852" s="122">
        <f>SUM(R853:R1021)</f>
        <v>30.632947999999995</v>
      </c>
      <c r="T852" s="123">
        <f>SUM(T853:T1021)</f>
        <v>19.055074000000001</v>
      </c>
      <c r="AR852" s="117" t="s">
        <v>87</v>
      </c>
      <c r="AT852" s="124" t="s">
        <v>76</v>
      </c>
      <c r="AU852" s="124" t="s">
        <v>85</v>
      </c>
      <c r="AY852" s="117" t="s">
        <v>137</v>
      </c>
      <c r="BK852" s="125">
        <f>SUM(BK853:BK1021)</f>
        <v>0</v>
      </c>
    </row>
    <row r="853" spans="2:65" s="1" customFormat="1" ht="16.5" customHeight="1">
      <c r="B853" s="33"/>
      <c r="C853" s="145" t="s">
        <v>1699</v>
      </c>
      <c r="D853" s="145" t="s">
        <v>153</v>
      </c>
      <c r="E853" s="146" t="s">
        <v>2782</v>
      </c>
      <c r="F853" s="147" t="s">
        <v>2783</v>
      </c>
      <c r="G853" s="148" t="s">
        <v>228</v>
      </c>
      <c r="H853" s="149">
        <v>26</v>
      </c>
      <c r="I853" s="150"/>
      <c r="J853" s="151">
        <f>ROUND(I853*H853,2)</f>
        <v>0</v>
      </c>
      <c r="K853" s="147" t="s">
        <v>809</v>
      </c>
      <c r="L853" s="33"/>
      <c r="M853" s="152" t="s">
        <v>21</v>
      </c>
      <c r="N853" s="153" t="s">
        <v>48</v>
      </c>
      <c r="P853" s="136">
        <f>O853*H853</f>
        <v>0</v>
      </c>
      <c r="Q853" s="136">
        <v>2.5000000000000001E-4</v>
      </c>
      <c r="R853" s="136">
        <f>Q853*H853</f>
        <v>6.5000000000000006E-3</v>
      </c>
      <c r="S853" s="136">
        <v>0</v>
      </c>
      <c r="T853" s="137">
        <f>S853*H853</f>
        <v>0</v>
      </c>
      <c r="AR853" s="138" t="s">
        <v>171</v>
      </c>
      <c r="AT853" s="138" t="s">
        <v>153</v>
      </c>
      <c r="AU853" s="138" t="s">
        <v>87</v>
      </c>
      <c r="AY853" s="18" t="s">
        <v>137</v>
      </c>
      <c r="BE853" s="139">
        <f>IF(N853="základní",J853,0)</f>
        <v>0</v>
      </c>
      <c r="BF853" s="139">
        <f>IF(N853="snížená",J853,0)</f>
        <v>0</v>
      </c>
      <c r="BG853" s="139">
        <f>IF(N853="zákl. přenesená",J853,0)</f>
        <v>0</v>
      </c>
      <c r="BH853" s="139">
        <f>IF(N853="sníž. přenesená",J853,0)</f>
        <v>0</v>
      </c>
      <c r="BI853" s="139">
        <f>IF(N853="nulová",J853,0)</f>
        <v>0</v>
      </c>
      <c r="BJ853" s="18" t="s">
        <v>85</v>
      </c>
      <c r="BK853" s="139">
        <f>ROUND(I853*H853,2)</f>
        <v>0</v>
      </c>
      <c r="BL853" s="18" t="s">
        <v>171</v>
      </c>
      <c r="BM853" s="138" t="s">
        <v>2784</v>
      </c>
    </row>
    <row r="854" spans="2:65" s="1" customFormat="1" ht="11.25">
      <c r="B854" s="33"/>
      <c r="D854" s="140" t="s">
        <v>144</v>
      </c>
      <c r="F854" s="141" t="s">
        <v>2785</v>
      </c>
      <c r="I854" s="142"/>
      <c r="L854" s="33"/>
      <c r="M854" s="143"/>
      <c r="T854" s="54"/>
      <c r="AT854" s="18" t="s">
        <v>144</v>
      </c>
      <c r="AU854" s="18" t="s">
        <v>87</v>
      </c>
    </row>
    <row r="855" spans="2:65" s="1" customFormat="1" ht="11.25">
      <c r="B855" s="33"/>
      <c r="D855" s="183" t="s">
        <v>812</v>
      </c>
      <c r="F855" s="184" t="s">
        <v>2786</v>
      </c>
      <c r="I855" s="142"/>
      <c r="L855" s="33"/>
      <c r="M855" s="143"/>
      <c r="T855" s="54"/>
      <c r="AT855" s="18" t="s">
        <v>812</v>
      </c>
      <c r="AU855" s="18" t="s">
        <v>87</v>
      </c>
    </row>
    <row r="856" spans="2:65" s="12" customFormat="1" ht="11.25">
      <c r="B856" s="154"/>
      <c r="D856" s="140" t="s">
        <v>278</v>
      </c>
      <c r="E856" s="155" t="s">
        <v>1999</v>
      </c>
      <c r="F856" s="156" t="s">
        <v>2787</v>
      </c>
      <c r="H856" s="157">
        <v>26</v>
      </c>
      <c r="I856" s="158"/>
      <c r="L856" s="154"/>
      <c r="M856" s="159"/>
      <c r="T856" s="160"/>
      <c r="AT856" s="155" t="s">
        <v>278</v>
      </c>
      <c r="AU856" s="155" t="s">
        <v>87</v>
      </c>
      <c r="AV856" s="12" t="s">
        <v>87</v>
      </c>
      <c r="AW856" s="12" t="s">
        <v>38</v>
      </c>
      <c r="AX856" s="12" t="s">
        <v>85</v>
      </c>
      <c r="AY856" s="155" t="s">
        <v>137</v>
      </c>
    </row>
    <row r="857" spans="2:65" s="1" customFormat="1" ht="16.5" customHeight="1">
      <c r="B857" s="33"/>
      <c r="C857" s="126" t="s">
        <v>415</v>
      </c>
      <c r="D857" s="126" t="s">
        <v>138</v>
      </c>
      <c r="E857" s="127" t="s">
        <v>2788</v>
      </c>
      <c r="F857" s="128" t="s">
        <v>2789</v>
      </c>
      <c r="G857" s="129" t="s">
        <v>492</v>
      </c>
      <c r="H857" s="130">
        <v>26</v>
      </c>
      <c r="I857" s="131"/>
      <c r="J857" s="132">
        <f>ROUND(I857*H857,2)</f>
        <v>0</v>
      </c>
      <c r="K857" s="128" t="s">
        <v>21</v>
      </c>
      <c r="L857" s="133"/>
      <c r="M857" s="134" t="s">
        <v>21</v>
      </c>
      <c r="N857" s="135" t="s">
        <v>48</v>
      </c>
      <c r="P857" s="136">
        <f>O857*H857</f>
        <v>0</v>
      </c>
      <c r="Q857" s="136">
        <v>8.0000000000000002E-3</v>
      </c>
      <c r="R857" s="136">
        <f>Q857*H857</f>
        <v>0.20800000000000002</v>
      </c>
      <c r="S857" s="136">
        <v>0</v>
      </c>
      <c r="T857" s="137">
        <f>S857*H857</f>
        <v>0</v>
      </c>
      <c r="AR857" s="138" t="s">
        <v>201</v>
      </c>
      <c r="AT857" s="138" t="s">
        <v>138</v>
      </c>
      <c r="AU857" s="138" t="s">
        <v>87</v>
      </c>
      <c r="AY857" s="18" t="s">
        <v>137</v>
      </c>
      <c r="BE857" s="139">
        <f>IF(N857="základní",J857,0)</f>
        <v>0</v>
      </c>
      <c r="BF857" s="139">
        <f>IF(N857="snížená",J857,0)</f>
        <v>0</v>
      </c>
      <c r="BG857" s="139">
        <f>IF(N857="zákl. přenesená",J857,0)</f>
        <v>0</v>
      </c>
      <c r="BH857" s="139">
        <f>IF(N857="sníž. přenesená",J857,0)</f>
        <v>0</v>
      </c>
      <c r="BI857" s="139">
        <f>IF(N857="nulová",J857,0)</f>
        <v>0</v>
      </c>
      <c r="BJ857" s="18" t="s">
        <v>85</v>
      </c>
      <c r="BK857" s="139">
        <f>ROUND(I857*H857,2)</f>
        <v>0</v>
      </c>
      <c r="BL857" s="18" t="s">
        <v>171</v>
      </c>
      <c r="BM857" s="138" t="s">
        <v>2790</v>
      </c>
    </row>
    <row r="858" spans="2:65" s="1" customFormat="1" ht="11.25">
      <c r="B858" s="33"/>
      <c r="D858" s="140" t="s">
        <v>144</v>
      </c>
      <c r="F858" s="141" t="s">
        <v>2791</v>
      </c>
      <c r="I858" s="142"/>
      <c r="L858" s="33"/>
      <c r="M858" s="143"/>
      <c r="T858" s="54"/>
      <c r="AT858" s="18" t="s">
        <v>144</v>
      </c>
      <c r="AU858" s="18" t="s">
        <v>87</v>
      </c>
    </row>
    <row r="859" spans="2:65" s="12" customFormat="1" ht="11.25">
      <c r="B859" s="154"/>
      <c r="D859" s="140" t="s">
        <v>278</v>
      </c>
      <c r="E859" s="155" t="s">
        <v>21</v>
      </c>
      <c r="F859" s="156" t="s">
        <v>1999</v>
      </c>
      <c r="H859" s="157">
        <v>26</v>
      </c>
      <c r="I859" s="158"/>
      <c r="L859" s="154"/>
      <c r="M859" s="159"/>
      <c r="T859" s="160"/>
      <c r="AT859" s="155" t="s">
        <v>278</v>
      </c>
      <c r="AU859" s="155" t="s">
        <v>87</v>
      </c>
      <c r="AV859" s="12" t="s">
        <v>87</v>
      </c>
      <c r="AW859" s="12" t="s">
        <v>38</v>
      </c>
      <c r="AX859" s="12" t="s">
        <v>85</v>
      </c>
      <c r="AY859" s="155" t="s">
        <v>137</v>
      </c>
    </row>
    <row r="860" spans="2:65" s="1" customFormat="1" ht="16.5" customHeight="1">
      <c r="B860" s="33"/>
      <c r="C860" s="145" t="s">
        <v>1717</v>
      </c>
      <c r="D860" s="145" t="s">
        <v>153</v>
      </c>
      <c r="E860" s="146" t="s">
        <v>2792</v>
      </c>
      <c r="F860" s="147" t="s">
        <v>2793</v>
      </c>
      <c r="G860" s="148" t="s">
        <v>228</v>
      </c>
      <c r="H860" s="149">
        <v>38.299999999999997</v>
      </c>
      <c r="I860" s="150"/>
      <c r="J860" s="151">
        <f>ROUND(I860*H860,2)</f>
        <v>0</v>
      </c>
      <c r="K860" s="147" t="s">
        <v>809</v>
      </c>
      <c r="L860" s="33"/>
      <c r="M860" s="152" t="s">
        <v>21</v>
      </c>
      <c r="N860" s="153" t="s">
        <v>48</v>
      </c>
      <c r="P860" s="136">
        <f>O860*H860</f>
        <v>0</v>
      </c>
      <c r="Q860" s="136">
        <v>3.4000000000000002E-4</v>
      </c>
      <c r="R860" s="136">
        <f>Q860*H860</f>
        <v>1.3022000000000001E-2</v>
      </c>
      <c r="S860" s="136">
        <v>0</v>
      </c>
      <c r="T860" s="137">
        <f>S860*H860</f>
        <v>0</v>
      </c>
      <c r="AR860" s="138" t="s">
        <v>171</v>
      </c>
      <c r="AT860" s="138" t="s">
        <v>153</v>
      </c>
      <c r="AU860" s="138" t="s">
        <v>87</v>
      </c>
      <c r="AY860" s="18" t="s">
        <v>137</v>
      </c>
      <c r="BE860" s="139">
        <f>IF(N860="základní",J860,0)</f>
        <v>0</v>
      </c>
      <c r="BF860" s="139">
        <f>IF(N860="snížená",J860,0)</f>
        <v>0</v>
      </c>
      <c r="BG860" s="139">
        <f>IF(N860="zákl. přenesená",J860,0)</f>
        <v>0</v>
      </c>
      <c r="BH860" s="139">
        <f>IF(N860="sníž. přenesená",J860,0)</f>
        <v>0</v>
      </c>
      <c r="BI860" s="139">
        <f>IF(N860="nulová",J860,0)</f>
        <v>0</v>
      </c>
      <c r="BJ860" s="18" t="s">
        <v>85</v>
      </c>
      <c r="BK860" s="139">
        <f>ROUND(I860*H860,2)</f>
        <v>0</v>
      </c>
      <c r="BL860" s="18" t="s">
        <v>171</v>
      </c>
      <c r="BM860" s="138" t="s">
        <v>2794</v>
      </c>
    </row>
    <row r="861" spans="2:65" s="1" customFormat="1" ht="11.25">
      <c r="B861" s="33"/>
      <c r="D861" s="140" t="s">
        <v>144</v>
      </c>
      <c r="F861" s="141" t="s">
        <v>2795</v>
      </c>
      <c r="I861" s="142"/>
      <c r="L861" s="33"/>
      <c r="M861" s="143"/>
      <c r="T861" s="54"/>
      <c r="AT861" s="18" t="s">
        <v>144</v>
      </c>
      <c r="AU861" s="18" t="s">
        <v>87</v>
      </c>
    </row>
    <row r="862" spans="2:65" s="1" customFormat="1" ht="11.25">
      <c r="B862" s="33"/>
      <c r="D862" s="183" t="s">
        <v>812</v>
      </c>
      <c r="F862" s="184" t="s">
        <v>2796</v>
      </c>
      <c r="I862" s="142"/>
      <c r="L862" s="33"/>
      <c r="M862" s="143"/>
      <c r="T862" s="54"/>
      <c r="AT862" s="18" t="s">
        <v>812</v>
      </c>
      <c r="AU862" s="18" t="s">
        <v>87</v>
      </c>
    </row>
    <row r="863" spans="2:65" s="14" customFormat="1" ht="11.25">
      <c r="B863" s="170"/>
      <c r="D863" s="140" t="s">
        <v>278</v>
      </c>
      <c r="E863" s="171" t="s">
        <v>21</v>
      </c>
      <c r="F863" s="172" t="s">
        <v>2797</v>
      </c>
      <c r="H863" s="171" t="s">
        <v>21</v>
      </c>
      <c r="I863" s="173"/>
      <c r="L863" s="170"/>
      <c r="M863" s="174"/>
      <c r="T863" s="175"/>
      <c r="AT863" s="171" t="s">
        <v>278</v>
      </c>
      <c r="AU863" s="171" t="s">
        <v>87</v>
      </c>
      <c r="AV863" s="14" t="s">
        <v>85</v>
      </c>
      <c r="AW863" s="14" t="s">
        <v>38</v>
      </c>
      <c r="AX863" s="14" t="s">
        <v>77</v>
      </c>
      <c r="AY863" s="171" t="s">
        <v>137</v>
      </c>
    </row>
    <row r="864" spans="2:65" s="12" customFormat="1" ht="11.25">
      <c r="B864" s="154"/>
      <c r="D864" s="140" t="s">
        <v>278</v>
      </c>
      <c r="E864" s="155" t="s">
        <v>21</v>
      </c>
      <c r="F864" s="156" t="s">
        <v>2798</v>
      </c>
      <c r="H864" s="157">
        <v>38.299999999999997</v>
      </c>
      <c r="I864" s="158"/>
      <c r="L864" s="154"/>
      <c r="M864" s="159"/>
      <c r="T864" s="160"/>
      <c r="AT864" s="155" t="s">
        <v>278</v>
      </c>
      <c r="AU864" s="155" t="s">
        <v>87</v>
      </c>
      <c r="AV864" s="12" t="s">
        <v>87</v>
      </c>
      <c r="AW864" s="12" t="s">
        <v>38</v>
      </c>
      <c r="AX864" s="12" t="s">
        <v>85</v>
      </c>
      <c r="AY864" s="155" t="s">
        <v>137</v>
      </c>
    </row>
    <row r="865" spans="2:65" s="1" customFormat="1" ht="16.5" customHeight="1">
      <c r="B865" s="33"/>
      <c r="C865" s="126" t="s">
        <v>418</v>
      </c>
      <c r="D865" s="126" t="s">
        <v>138</v>
      </c>
      <c r="E865" s="127" t="s">
        <v>2799</v>
      </c>
      <c r="F865" s="128" t="s">
        <v>2800</v>
      </c>
      <c r="G865" s="129" t="s">
        <v>141</v>
      </c>
      <c r="H865" s="130">
        <v>957.5</v>
      </c>
      <c r="I865" s="131"/>
      <c r="J865" s="132">
        <f>ROUND(I865*H865,2)</f>
        <v>0</v>
      </c>
      <c r="K865" s="128" t="s">
        <v>21</v>
      </c>
      <c r="L865" s="133"/>
      <c r="M865" s="134" t="s">
        <v>21</v>
      </c>
      <c r="N865" s="135" t="s">
        <v>48</v>
      </c>
      <c r="P865" s="136">
        <f>O865*H865</f>
        <v>0</v>
      </c>
      <c r="Q865" s="136">
        <v>1E-3</v>
      </c>
      <c r="R865" s="136">
        <f>Q865*H865</f>
        <v>0.95750000000000002</v>
      </c>
      <c r="S865" s="136">
        <v>0</v>
      </c>
      <c r="T865" s="137">
        <f>S865*H865</f>
        <v>0</v>
      </c>
      <c r="AR865" s="138" t="s">
        <v>201</v>
      </c>
      <c r="AT865" s="138" t="s">
        <v>138</v>
      </c>
      <c r="AU865" s="138" t="s">
        <v>87</v>
      </c>
      <c r="AY865" s="18" t="s">
        <v>137</v>
      </c>
      <c r="BE865" s="139">
        <f>IF(N865="základní",J865,0)</f>
        <v>0</v>
      </c>
      <c r="BF865" s="139">
        <f>IF(N865="snížená",J865,0)</f>
        <v>0</v>
      </c>
      <c r="BG865" s="139">
        <f>IF(N865="zákl. přenesená",J865,0)</f>
        <v>0</v>
      </c>
      <c r="BH865" s="139">
        <f>IF(N865="sníž. přenesená",J865,0)</f>
        <v>0</v>
      </c>
      <c r="BI865" s="139">
        <f>IF(N865="nulová",J865,0)</f>
        <v>0</v>
      </c>
      <c r="BJ865" s="18" t="s">
        <v>85</v>
      </c>
      <c r="BK865" s="139">
        <f>ROUND(I865*H865,2)</f>
        <v>0</v>
      </c>
      <c r="BL865" s="18" t="s">
        <v>171</v>
      </c>
      <c r="BM865" s="138" t="s">
        <v>2801</v>
      </c>
    </row>
    <row r="866" spans="2:65" s="1" customFormat="1" ht="11.25">
      <c r="B866" s="33"/>
      <c r="D866" s="140" t="s">
        <v>144</v>
      </c>
      <c r="F866" s="141" t="s">
        <v>2802</v>
      </c>
      <c r="I866" s="142"/>
      <c r="L866" s="33"/>
      <c r="M866" s="143"/>
      <c r="T866" s="54"/>
      <c r="AT866" s="18" t="s">
        <v>144</v>
      </c>
      <c r="AU866" s="18" t="s">
        <v>87</v>
      </c>
    </row>
    <row r="867" spans="2:65" s="14" customFormat="1" ht="11.25">
      <c r="B867" s="170"/>
      <c r="D867" s="140" t="s">
        <v>278</v>
      </c>
      <c r="E867" s="171" t="s">
        <v>21</v>
      </c>
      <c r="F867" s="172" t="s">
        <v>2803</v>
      </c>
      <c r="H867" s="171" t="s">
        <v>21</v>
      </c>
      <c r="I867" s="173"/>
      <c r="L867" s="170"/>
      <c r="M867" s="174"/>
      <c r="T867" s="175"/>
      <c r="AT867" s="171" t="s">
        <v>278</v>
      </c>
      <c r="AU867" s="171" t="s">
        <v>87</v>
      </c>
      <c r="AV867" s="14" t="s">
        <v>85</v>
      </c>
      <c r="AW867" s="14" t="s">
        <v>38</v>
      </c>
      <c r="AX867" s="14" t="s">
        <v>77</v>
      </c>
      <c r="AY867" s="171" t="s">
        <v>137</v>
      </c>
    </row>
    <row r="868" spans="2:65" s="12" customFormat="1" ht="11.25">
      <c r="B868" s="154"/>
      <c r="D868" s="140" t="s">
        <v>278</v>
      </c>
      <c r="E868" s="155" t="s">
        <v>21</v>
      </c>
      <c r="F868" s="156" t="s">
        <v>2804</v>
      </c>
      <c r="H868" s="157">
        <v>957.5</v>
      </c>
      <c r="I868" s="158"/>
      <c r="L868" s="154"/>
      <c r="M868" s="159"/>
      <c r="T868" s="160"/>
      <c r="AT868" s="155" t="s">
        <v>278</v>
      </c>
      <c r="AU868" s="155" t="s">
        <v>87</v>
      </c>
      <c r="AV868" s="12" t="s">
        <v>87</v>
      </c>
      <c r="AW868" s="12" t="s">
        <v>38</v>
      </c>
      <c r="AX868" s="12" t="s">
        <v>85</v>
      </c>
      <c r="AY868" s="155" t="s">
        <v>137</v>
      </c>
    </row>
    <row r="869" spans="2:65" s="1" customFormat="1" ht="21.75" customHeight="1">
      <c r="B869" s="33"/>
      <c r="C869" s="145" t="s">
        <v>1736</v>
      </c>
      <c r="D869" s="145" t="s">
        <v>153</v>
      </c>
      <c r="E869" s="146" t="s">
        <v>2805</v>
      </c>
      <c r="F869" s="147" t="s">
        <v>2806</v>
      </c>
      <c r="G869" s="148" t="s">
        <v>196</v>
      </c>
      <c r="H869" s="149">
        <v>114.29</v>
      </c>
      <c r="I869" s="150"/>
      <c r="J869" s="151">
        <f>ROUND(I869*H869,2)</f>
        <v>0</v>
      </c>
      <c r="K869" s="147" t="s">
        <v>809</v>
      </c>
      <c r="L869" s="33"/>
      <c r="M869" s="152" t="s">
        <v>21</v>
      </c>
      <c r="N869" s="153" t="s">
        <v>48</v>
      </c>
      <c r="P869" s="136">
        <f>O869*H869</f>
        <v>0</v>
      </c>
      <c r="Q869" s="136">
        <v>0</v>
      </c>
      <c r="R869" s="136">
        <f>Q869*H869</f>
        <v>0</v>
      </c>
      <c r="S869" s="136">
        <v>1.0999999999999999E-2</v>
      </c>
      <c r="T869" s="137">
        <f>S869*H869</f>
        <v>1.25719</v>
      </c>
      <c r="AR869" s="138" t="s">
        <v>171</v>
      </c>
      <c r="AT869" s="138" t="s">
        <v>153</v>
      </c>
      <c r="AU869" s="138" t="s">
        <v>87</v>
      </c>
      <c r="AY869" s="18" t="s">
        <v>137</v>
      </c>
      <c r="BE869" s="139">
        <f>IF(N869="základní",J869,0)</f>
        <v>0</v>
      </c>
      <c r="BF869" s="139">
        <f>IF(N869="snížená",J869,0)</f>
        <v>0</v>
      </c>
      <c r="BG869" s="139">
        <f>IF(N869="zákl. přenesená",J869,0)</f>
        <v>0</v>
      </c>
      <c r="BH869" s="139">
        <f>IF(N869="sníž. přenesená",J869,0)</f>
        <v>0</v>
      </c>
      <c r="BI869" s="139">
        <f>IF(N869="nulová",J869,0)</f>
        <v>0</v>
      </c>
      <c r="BJ869" s="18" t="s">
        <v>85</v>
      </c>
      <c r="BK869" s="139">
        <f>ROUND(I869*H869,2)</f>
        <v>0</v>
      </c>
      <c r="BL869" s="18" t="s">
        <v>171</v>
      </c>
      <c r="BM869" s="138" t="s">
        <v>2807</v>
      </c>
    </row>
    <row r="870" spans="2:65" s="1" customFormat="1" ht="11.25">
      <c r="B870" s="33"/>
      <c r="D870" s="140" t="s">
        <v>144</v>
      </c>
      <c r="F870" s="141" t="s">
        <v>2808</v>
      </c>
      <c r="I870" s="142"/>
      <c r="L870" s="33"/>
      <c r="M870" s="143"/>
      <c r="T870" s="54"/>
      <c r="AT870" s="18" t="s">
        <v>144</v>
      </c>
      <c r="AU870" s="18" t="s">
        <v>87</v>
      </c>
    </row>
    <row r="871" spans="2:65" s="1" customFormat="1" ht="11.25">
      <c r="B871" s="33"/>
      <c r="D871" s="183" t="s">
        <v>812</v>
      </c>
      <c r="F871" s="184" t="s">
        <v>2809</v>
      </c>
      <c r="I871" s="142"/>
      <c r="L871" s="33"/>
      <c r="M871" s="143"/>
      <c r="T871" s="54"/>
      <c r="AT871" s="18" t="s">
        <v>812</v>
      </c>
      <c r="AU871" s="18" t="s">
        <v>87</v>
      </c>
    </row>
    <row r="872" spans="2:65" s="14" customFormat="1" ht="11.25">
      <c r="B872" s="170"/>
      <c r="D872" s="140" t="s">
        <v>278</v>
      </c>
      <c r="E872" s="171" t="s">
        <v>21</v>
      </c>
      <c r="F872" s="172" t="s">
        <v>2773</v>
      </c>
      <c r="H872" s="171" t="s">
        <v>21</v>
      </c>
      <c r="I872" s="173"/>
      <c r="L872" s="170"/>
      <c r="M872" s="174"/>
      <c r="T872" s="175"/>
      <c r="AT872" s="171" t="s">
        <v>278</v>
      </c>
      <c r="AU872" s="171" t="s">
        <v>87</v>
      </c>
      <c r="AV872" s="14" t="s">
        <v>85</v>
      </c>
      <c r="AW872" s="14" t="s">
        <v>38</v>
      </c>
      <c r="AX872" s="14" t="s">
        <v>77</v>
      </c>
      <c r="AY872" s="171" t="s">
        <v>137</v>
      </c>
    </row>
    <row r="873" spans="2:65" s="12" customFormat="1" ht="11.25">
      <c r="B873" s="154"/>
      <c r="D873" s="140" t="s">
        <v>278</v>
      </c>
      <c r="E873" s="155" t="s">
        <v>2030</v>
      </c>
      <c r="F873" s="156" t="s">
        <v>2034</v>
      </c>
      <c r="H873" s="157">
        <v>114.29</v>
      </c>
      <c r="I873" s="158"/>
      <c r="L873" s="154"/>
      <c r="M873" s="159"/>
      <c r="T873" s="160"/>
      <c r="AT873" s="155" t="s">
        <v>278</v>
      </c>
      <c r="AU873" s="155" t="s">
        <v>87</v>
      </c>
      <c r="AV873" s="12" t="s">
        <v>87</v>
      </c>
      <c r="AW873" s="12" t="s">
        <v>38</v>
      </c>
      <c r="AX873" s="12" t="s">
        <v>85</v>
      </c>
      <c r="AY873" s="155" t="s">
        <v>137</v>
      </c>
    </row>
    <row r="874" spans="2:65" s="1" customFormat="1" ht="16.5" customHeight="1">
      <c r="B874" s="33"/>
      <c r="C874" s="145" t="s">
        <v>422</v>
      </c>
      <c r="D874" s="145" t="s">
        <v>153</v>
      </c>
      <c r="E874" s="146" t="s">
        <v>2810</v>
      </c>
      <c r="F874" s="147" t="s">
        <v>2811</v>
      </c>
      <c r="G874" s="148" t="s">
        <v>228</v>
      </c>
      <c r="H874" s="149">
        <v>114.2</v>
      </c>
      <c r="I874" s="150"/>
      <c r="J874" s="151">
        <f>ROUND(I874*H874,2)</f>
        <v>0</v>
      </c>
      <c r="K874" s="147" t="s">
        <v>809</v>
      </c>
      <c r="L874" s="33"/>
      <c r="M874" s="152" t="s">
        <v>21</v>
      </c>
      <c r="N874" s="153" t="s">
        <v>48</v>
      </c>
      <c r="P874" s="136">
        <f>O874*H874</f>
        <v>0</v>
      </c>
      <c r="Q874" s="136">
        <v>0</v>
      </c>
      <c r="R874" s="136">
        <f>Q874*H874</f>
        <v>0</v>
      </c>
      <c r="S874" s="136">
        <v>0</v>
      </c>
      <c r="T874" s="137">
        <f>S874*H874</f>
        <v>0</v>
      </c>
      <c r="AR874" s="138" t="s">
        <v>171</v>
      </c>
      <c r="AT874" s="138" t="s">
        <v>153</v>
      </c>
      <c r="AU874" s="138" t="s">
        <v>87</v>
      </c>
      <c r="AY874" s="18" t="s">
        <v>137</v>
      </c>
      <c r="BE874" s="139">
        <f>IF(N874="základní",J874,0)</f>
        <v>0</v>
      </c>
      <c r="BF874" s="139">
        <f>IF(N874="snížená",J874,0)</f>
        <v>0</v>
      </c>
      <c r="BG874" s="139">
        <f>IF(N874="zákl. přenesená",J874,0)</f>
        <v>0</v>
      </c>
      <c r="BH874" s="139">
        <f>IF(N874="sníž. přenesená",J874,0)</f>
        <v>0</v>
      </c>
      <c r="BI874" s="139">
        <f>IF(N874="nulová",J874,0)</f>
        <v>0</v>
      </c>
      <c r="BJ874" s="18" t="s">
        <v>85</v>
      </c>
      <c r="BK874" s="139">
        <f>ROUND(I874*H874,2)</f>
        <v>0</v>
      </c>
      <c r="BL874" s="18" t="s">
        <v>171</v>
      </c>
      <c r="BM874" s="138" t="s">
        <v>2812</v>
      </c>
    </row>
    <row r="875" spans="2:65" s="1" customFormat="1" ht="11.25">
      <c r="B875" s="33"/>
      <c r="D875" s="140" t="s">
        <v>144</v>
      </c>
      <c r="F875" s="141" t="s">
        <v>2811</v>
      </c>
      <c r="I875" s="142"/>
      <c r="L875" s="33"/>
      <c r="M875" s="143"/>
      <c r="T875" s="54"/>
      <c r="AT875" s="18" t="s">
        <v>144</v>
      </c>
      <c r="AU875" s="18" t="s">
        <v>87</v>
      </c>
    </row>
    <row r="876" spans="2:65" s="1" customFormat="1" ht="11.25">
      <c r="B876" s="33"/>
      <c r="D876" s="183" t="s">
        <v>812</v>
      </c>
      <c r="F876" s="184" t="s">
        <v>2813</v>
      </c>
      <c r="I876" s="142"/>
      <c r="L876" s="33"/>
      <c r="M876" s="143"/>
      <c r="T876" s="54"/>
      <c r="AT876" s="18" t="s">
        <v>812</v>
      </c>
      <c r="AU876" s="18" t="s">
        <v>87</v>
      </c>
    </row>
    <row r="877" spans="2:65" s="14" customFormat="1" ht="11.25">
      <c r="B877" s="170"/>
      <c r="D877" s="140" t="s">
        <v>278</v>
      </c>
      <c r="E877" s="171" t="s">
        <v>21</v>
      </c>
      <c r="F877" s="172" t="s">
        <v>2549</v>
      </c>
      <c r="H877" s="171" t="s">
        <v>21</v>
      </c>
      <c r="I877" s="173"/>
      <c r="L877" s="170"/>
      <c r="M877" s="174"/>
      <c r="T877" s="175"/>
      <c r="AT877" s="171" t="s">
        <v>278</v>
      </c>
      <c r="AU877" s="171" t="s">
        <v>87</v>
      </c>
      <c r="AV877" s="14" t="s">
        <v>85</v>
      </c>
      <c r="AW877" s="14" t="s">
        <v>38</v>
      </c>
      <c r="AX877" s="14" t="s">
        <v>77</v>
      </c>
      <c r="AY877" s="171" t="s">
        <v>137</v>
      </c>
    </row>
    <row r="878" spans="2:65" s="12" customFormat="1" ht="11.25">
      <c r="B878" s="154"/>
      <c r="D878" s="140" t="s">
        <v>278</v>
      </c>
      <c r="E878" s="155" t="s">
        <v>21</v>
      </c>
      <c r="F878" s="156" t="s">
        <v>2814</v>
      </c>
      <c r="H878" s="157">
        <v>8</v>
      </c>
      <c r="I878" s="158"/>
      <c r="L878" s="154"/>
      <c r="M878" s="159"/>
      <c r="T878" s="160"/>
      <c r="AT878" s="155" t="s">
        <v>278</v>
      </c>
      <c r="AU878" s="155" t="s">
        <v>87</v>
      </c>
      <c r="AV878" s="12" t="s">
        <v>87</v>
      </c>
      <c r="AW878" s="12" t="s">
        <v>38</v>
      </c>
      <c r="AX878" s="12" t="s">
        <v>77</v>
      </c>
      <c r="AY878" s="155" t="s">
        <v>137</v>
      </c>
    </row>
    <row r="879" spans="2:65" s="12" customFormat="1" ht="11.25">
      <c r="B879" s="154"/>
      <c r="D879" s="140" t="s">
        <v>278</v>
      </c>
      <c r="E879" s="155" t="s">
        <v>21</v>
      </c>
      <c r="F879" s="156" t="s">
        <v>2815</v>
      </c>
      <c r="H879" s="157">
        <v>80</v>
      </c>
      <c r="I879" s="158"/>
      <c r="L879" s="154"/>
      <c r="M879" s="159"/>
      <c r="T879" s="160"/>
      <c r="AT879" s="155" t="s">
        <v>278</v>
      </c>
      <c r="AU879" s="155" t="s">
        <v>87</v>
      </c>
      <c r="AV879" s="12" t="s">
        <v>87</v>
      </c>
      <c r="AW879" s="12" t="s">
        <v>38</v>
      </c>
      <c r="AX879" s="12" t="s">
        <v>77</v>
      </c>
      <c r="AY879" s="155" t="s">
        <v>137</v>
      </c>
    </row>
    <row r="880" spans="2:65" s="12" customFormat="1" ht="11.25">
      <c r="B880" s="154"/>
      <c r="D880" s="140" t="s">
        <v>278</v>
      </c>
      <c r="E880" s="155" t="s">
        <v>21</v>
      </c>
      <c r="F880" s="156" t="s">
        <v>2816</v>
      </c>
      <c r="H880" s="157">
        <v>11.4</v>
      </c>
      <c r="I880" s="158"/>
      <c r="L880" s="154"/>
      <c r="M880" s="159"/>
      <c r="T880" s="160"/>
      <c r="AT880" s="155" t="s">
        <v>278</v>
      </c>
      <c r="AU880" s="155" t="s">
        <v>87</v>
      </c>
      <c r="AV880" s="12" t="s">
        <v>87</v>
      </c>
      <c r="AW880" s="12" t="s">
        <v>38</v>
      </c>
      <c r="AX880" s="12" t="s">
        <v>77</v>
      </c>
      <c r="AY880" s="155" t="s">
        <v>137</v>
      </c>
    </row>
    <row r="881" spans="2:65" s="12" customFormat="1" ht="11.25">
      <c r="B881" s="154"/>
      <c r="D881" s="140" t="s">
        <v>278</v>
      </c>
      <c r="E881" s="155" t="s">
        <v>21</v>
      </c>
      <c r="F881" s="156" t="s">
        <v>2817</v>
      </c>
      <c r="H881" s="157">
        <v>14.8</v>
      </c>
      <c r="I881" s="158"/>
      <c r="L881" s="154"/>
      <c r="M881" s="159"/>
      <c r="T881" s="160"/>
      <c r="AT881" s="155" t="s">
        <v>278</v>
      </c>
      <c r="AU881" s="155" t="s">
        <v>87</v>
      </c>
      <c r="AV881" s="12" t="s">
        <v>87</v>
      </c>
      <c r="AW881" s="12" t="s">
        <v>38</v>
      </c>
      <c r="AX881" s="12" t="s">
        <v>77</v>
      </c>
      <c r="AY881" s="155" t="s">
        <v>137</v>
      </c>
    </row>
    <row r="882" spans="2:65" s="13" customFormat="1" ht="11.25">
      <c r="B882" s="161"/>
      <c r="D882" s="140" t="s">
        <v>278</v>
      </c>
      <c r="E882" s="162" t="s">
        <v>21</v>
      </c>
      <c r="F882" s="163" t="s">
        <v>280</v>
      </c>
      <c r="H882" s="164">
        <v>114.2</v>
      </c>
      <c r="I882" s="165"/>
      <c r="L882" s="161"/>
      <c r="M882" s="166"/>
      <c r="T882" s="167"/>
      <c r="AT882" s="162" t="s">
        <v>278</v>
      </c>
      <c r="AU882" s="162" t="s">
        <v>87</v>
      </c>
      <c r="AV882" s="13" t="s">
        <v>143</v>
      </c>
      <c r="AW882" s="13" t="s">
        <v>38</v>
      </c>
      <c r="AX882" s="13" t="s">
        <v>85</v>
      </c>
      <c r="AY882" s="162" t="s">
        <v>137</v>
      </c>
    </row>
    <row r="883" spans="2:65" s="1" customFormat="1" ht="16.5" customHeight="1">
      <c r="B883" s="33"/>
      <c r="C883" s="126" t="s">
        <v>1745</v>
      </c>
      <c r="D883" s="126" t="s">
        <v>138</v>
      </c>
      <c r="E883" s="127" t="s">
        <v>1811</v>
      </c>
      <c r="F883" s="128" t="s">
        <v>2818</v>
      </c>
      <c r="G883" s="129" t="s">
        <v>141</v>
      </c>
      <c r="H883" s="130">
        <v>1868.26</v>
      </c>
      <c r="I883" s="131"/>
      <c r="J883" s="132">
        <f>ROUND(I883*H883,2)</f>
        <v>0</v>
      </c>
      <c r="K883" s="128" t="s">
        <v>21</v>
      </c>
      <c r="L883" s="133"/>
      <c r="M883" s="134" t="s">
        <v>21</v>
      </c>
      <c r="N883" s="135" t="s">
        <v>48</v>
      </c>
      <c r="P883" s="136">
        <f>O883*H883</f>
        <v>0</v>
      </c>
      <c r="Q883" s="136">
        <v>1E-3</v>
      </c>
      <c r="R883" s="136">
        <f>Q883*H883</f>
        <v>1.86826</v>
      </c>
      <c r="S883" s="136">
        <v>0</v>
      </c>
      <c r="T883" s="137">
        <f>S883*H883</f>
        <v>0</v>
      </c>
      <c r="AR883" s="138" t="s">
        <v>201</v>
      </c>
      <c r="AT883" s="138" t="s">
        <v>138</v>
      </c>
      <c r="AU883" s="138" t="s">
        <v>87</v>
      </c>
      <c r="AY883" s="18" t="s">
        <v>137</v>
      </c>
      <c r="BE883" s="139">
        <f>IF(N883="základní",J883,0)</f>
        <v>0</v>
      </c>
      <c r="BF883" s="139">
        <f>IF(N883="snížená",J883,0)</f>
        <v>0</v>
      </c>
      <c r="BG883" s="139">
        <f>IF(N883="zákl. přenesená",J883,0)</f>
        <v>0</v>
      </c>
      <c r="BH883" s="139">
        <f>IF(N883="sníž. přenesená",J883,0)</f>
        <v>0</v>
      </c>
      <c r="BI883" s="139">
        <f>IF(N883="nulová",J883,0)</f>
        <v>0</v>
      </c>
      <c r="BJ883" s="18" t="s">
        <v>85</v>
      </c>
      <c r="BK883" s="139">
        <f>ROUND(I883*H883,2)</f>
        <v>0</v>
      </c>
      <c r="BL883" s="18" t="s">
        <v>171</v>
      </c>
      <c r="BM883" s="138" t="s">
        <v>2819</v>
      </c>
    </row>
    <row r="884" spans="2:65" s="1" customFormat="1" ht="19.5">
      <c r="B884" s="33"/>
      <c r="D884" s="140" t="s">
        <v>144</v>
      </c>
      <c r="F884" s="141" t="s">
        <v>2820</v>
      </c>
      <c r="I884" s="142"/>
      <c r="L884" s="33"/>
      <c r="M884" s="143"/>
      <c r="T884" s="54"/>
      <c r="AT884" s="18" t="s">
        <v>144</v>
      </c>
      <c r="AU884" s="18" t="s">
        <v>87</v>
      </c>
    </row>
    <row r="885" spans="2:65" s="14" customFormat="1" ht="11.25">
      <c r="B885" s="170"/>
      <c r="D885" s="140" t="s">
        <v>278</v>
      </c>
      <c r="E885" s="171" t="s">
        <v>21</v>
      </c>
      <c r="F885" s="172" t="s">
        <v>2549</v>
      </c>
      <c r="H885" s="171" t="s">
        <v>21</v>
      </c>
      <c r="I885" s="173"/>
      <c r="L885" s="170"/>
      <c r="M885" s="174"/>
      <c r="T885" s="175"/>
      <c r="AT885" s="171" t="s">
        <v>278</v>
      </c>
      <c r="AU885" s="171" t="s">
        <v>87</v>
      </c>
      <c r="AV885" s="14" t="s">
        <v>85</v>
      </c>
      <c r="AW885" s="14" t="s">
        <v>38</v>
      </c>
      <c r="AX885" s="14" t="s">
        <v>77</v>
      </c>
      <c r="AY885" s="171" t="s">
        <v>137</v>
      </c>
    </row>
    <row r="886" spans="2:65" s="12" customFormat="1" ht="11.25">
      <c r="B886" s="154"/>
      <c r="D886" s="140" t="s">
        <v>278</v>
      </c>
      <c r="E886" s="155" t="s">
        <v>21</v>
      </c>
      <c r="F886" s="156" t="s">
        <v>2821</v>
      </c>
      <c r="H886" s="157">
        <v>134.66</v>
      </c>
      <c r="I886" s="158"/>
      <c r="L886" s="154"/>
      <c r="M886" s="159"/>
      <c r="T886" s="160"/>
      <c r="AT886" s="155" t="s">
        <v>278</v>
      </c>
      <c r="AU886" s="155" t="s">
        <v>87</v>
      </c>
      <c r="AV886" s="12" t="s">
        <v>87</v>
      </c>
      <c r="AW886" s="12" t="s">
        <v>38</v>
      </c>
      <c r="AX886" s="12" t="s">
        <v>77</v>
      </c>
      <c r="AY886" s="155" t="s">
        <v>137</v>
      </c>
    </row>
    <row r="887" spans="2:65" s="12" customFormat="1" ht="11.25">
      <c r="B887" s="154"/>
      <c r="D887" s="140" t="s">
        <v>278</v>
      </c>
      <c r="E887" s="155" t="s">
        <v>21</v>
      </c>
      <c r="F887" s="156" t="s">
        <v>2822</v>
      </c>
      <c r="H887" s="157">
        <v>1303</v>
      </c>
      <c r="I887" s="158"/>
      <c r="L887" s="154"/>
      <c r="M887" s="159"/>
      <c r="T887" s="160"/>
      <c r="AT887" s="155" t="s">
        <v>278</v>
      </c>
      <c r="AU887" s="155" t="s">
        <v>87</v>
      </c>
      <c r="AV887" s="12" t="s">
        <v>87</v>
      </c>
      <c r="AW887" s="12" t="s">
        <v>38</v>
      </c>
      <c r="AX887" s="12" t="s">
        <v>77</v>
      </c>
      <c r="AY887" s="155" t="s">
        <v>137</v>
      </c>
    </row>
    <row r="888" spans="2:65" s="12" customFormat="1" ht="11.25">
      <c r="B888" s="154"/>
      <c r="D888" s="140" t="s">
        <v>278</v>
      </c>
      <c r="E888" s="155" t="s">
        <v>21</v>
      </c>
      <c r="F888" s="156" t="s">
        <v>2823</v>
      </c>
      <c r="H888" s="157">
        <v>191.12</v>
      </c>
      <c r="I888" s="158"/>
      <c r="L888" s="154"/>
      <c r="M888" s="159"/>
      <c r="T888" s="160"/>
      <c r="AT888" s="155" t="s">
        <v>278</v>
      </c>
      <c r="AU888" s="155" t="s">
        <v>87</v>
      </c>
      <c r="AV888" s="12" t="s">
        <v>87</v>
      </c>
      <c r="AW888" s="12" t="s">
        <v>38</v>
      </c>
      <c r="AX888" s="12" t="s">
        <v>77</v>
      </c>
      <c r="AY888" s="155" t="s">
        <v>137</v>
      </c>
    </row>
    <row r="889" spans="2:65" s="12" customFormat="1" ht="11.25">
      <c r="B889" s="154"/>
      <c r="D889" s="140" t="s">
        <v>278</v>
      </c>
      <c r="E889" s="155" t="s">
        <v>21</v>
      </c>
      <c r="F889" s="156" t="s">
        <v>2824</v>
      </c>
      <c r="H889" s="157">
        <v>239.48</v>
      </c>
      <c r="I889" s="158"/>
      <c r="L889" s="154"/>
      <c r="M889" s="159"/>
      <c r="T889" s="160"/>
      <c r="AT889" s="155" t="s">
        <v>278</v>
      </c>
      <c r="AU889" s="155" t="s">
        <v>87</v>
      </c>
      <c r="AV889" s="12" t="s">
        <v>87</v>
      </c>
      <c r="AW889" s="12" t="s">
        <v>38</v>
      </c>
      <c r="AX889" s="12" t="s">
        <v>77</v>
      </c>
      <c r="AY889" s="155" t="s">
        <v>137</v>
      </c>
    </row>
    <row r="890" spans="2:65" s="13" customFormat="1" ht="11.25">
      <c r="B890" s="161"/>
      <c r="D890" s="140" t="s">
        <v>278</v>
      </c>
      <c r="E890" s="162" t="s">
        <v>2035</v>
      </c>
      <c r="F890" s="163" t="s">
        <v>280</v>
      </c>
      <c r="H890" s="164">
        <v>1868.26</v>
      </c>
      <c r="I890" s="165"/>
      <c r="L890" s="161"/>
      <c r="M890" s="166"/>
      <c r="T890" s="167"/>
      <c r="AT890" s="162" t="s">
        <v>278</v>
      </c>
      <c r="AU890" s="162" t="s">
        <v>87</v>
      </c>
      <c r="AV890" s="13" t="s">
        <v>143</v>
      </c>
      <c r="AW890" s="13" t="s">
        <v>38</v>
      </c>
      <c r="AX890" s="13" t="s">
        <v>85</v>
      </c>
      <c r="AY890" s="162" t="s">
        <v>137</v>
      </c>
    </row>
    <row r="891" spans="2:65" s="1" customFormat="1" ht="16.5" customHeight="1">
      <c r="B891" s="33"/>
      <c r="C891" s="145" t="s">
        <v>426</v>
      </c>
      <c r="D891" s="145" t="s">
        <v>153</v>
      </c>
      <c r="E891" s="146" t="s">
        <v>1789</v>
      </c>
      <c r="F891" s="147" t="s">
        <v>1790</v>
      </c>
      <c r="G891" s="148" t="s">
        <v>141</v>
      </c>
      <c r="H891" s="149">
        <v>600</v>
      </c>
      <c r="I891" s="150"/>
      <c r="J891" s="151">
        <f>ROUND(I891*H891,2)</f>
        <v>0</v>
      </c>
      <c r="K891" s="147" t="s">
        <v>809</v>
      </c>
      <c r="L891" s="33"/>
      <c r="M891" s="152" t="s">
        <v>21</v>
      </c>
      <c r="N891" s="153" t="s">
        <v>48</v>
      </c>
      <c r="P891" s="136">
        <f>O891*H891</f>
        <v>0</v>
      </c>
      <c r="Q891" s="136">
        <v>5.0000000000000002E-5</v>
      </c>
      <c r="R891" s="136">
        <f>Q891*H891</f>
        <v>3.0000000000000002E-2</v>
      </c>
      <c r="S891" s="136">
        <v>0</v>
      </c>
      <c r="T891" s="137">
        <f>S891*H891</f>
        <v>0</v>
      </c>
      <c r="AR891" s="138" t="s">
        <v>171</v>
      </c>
      <c r="AT891" s="138" t="s">
        <v>153</v>
      </c>
      <c r="AU891" s="138" t="s">
        <v>87</v>
      </c>
      <c r="AY891" s="18" t="s">
        <v>137</v>
      </c>
      <c r="BE891" s="139">
        <f>IF(N891="základní",J891,0)</f>
        <v>0</v>
      </c>
      <c r="BF891" s="139">
        <f>IF(N891="snížená",J891,0)</f>
        <v>0</v>
      </c>
      <c r="BG891" s="139">
        <f>IF(N891="zákl. přenesená",J891,0)</f>
        <v>0</v>
      </c>
      <c r="BH891" s="139">
        <f>IF(N891="sníž. přenesená",J891,0)</f>
        <v>0</v>
      </c>
      <c r="BI891" s="139">
        <f>IF(N891="nulová",J891,0)</f>
        <v>0</v>
      </c>
      <c r="BJ891" s="18" t="s">
        <v>85</v>
      </c>
      <c r="BK891" s="139">
        <f>ROUND(I891*H891,2)</f>
        <v>0</v>
      </c>
      <c r="BL891" s="18" t="s">
        <v>171</v>
      </c>
      <c r="BM891" s="138" t="s">
        <v>2825</v>
      </c>
    </row>
    <row r="892" spans="2:65" s="1" customFormat="1" ht="11.25">
      <c r="B892" s="33"/>
      <c r="D892" s="140" t="s">
        <v>144</v>
      </c>
      <c r="F892" s="141" t="s">
        <v>1792</v>
      </c>
      <c r="I892" s="142"/>
      <c r="L892" s="33"/>
      <c r="M892" s="143"/>
      <c r="T892" s="54"/>
      <c r="AT892" s="18" t="s">
        <v>144</v>
      </c>
      <c r="AU892" s="18" t="s">
        <v>87</v>
      </c>
    </row>
    <row r="893" spans="2:65" s="1" customFormat="1" ht="11.25">
      <c r="B893" s="33"/>
      <c r="D893" s="183" t="s">
        <v>812</v>
      </c>
      <c r="F893" s="184" t="s">
        <v>1793</v>
      </c>
      <c r="I893" s="142"/>
      <c r="L893" s="33"/>
      <c r="M893" s="143"/>
      <c r="T893" s="54"/>
      <c r="AT893" s="18" t="s">
        <v>812</v>
      </c>
      <c r="AU893" s="18" t="s">
        <v>87</v>
      </c>
    </row>
    <row r="894" spans="2:65" s="1" customFormat="1" ht="19.5">
      <c r="B894" s="33"/>
      <c r="D894" s="140" t="s">
        <v>145</v>
      </c>
      <c r="F894" s="144" t="s">
        <v>2826</v>
      </c>
      <c r="I894" s="142"/>
      <c r="L894" s="33"/>
      <c r="M894" s="143"/>
      <c r="T894" s="54"/>
      <c r="AT894" s="18" t="s">
        <v>145</v>
      </c>
      <c r="AU894" s="18" t="s">
        <v>87</v>
      </c>
    </row>
    <row r="895" spans="2:65" s="12" customFormat="1" ht="11.25">
      <c r="B895" s="154"/>
      <c r="D895" s="140" t="s">
        <v>278</v>
      </c>
      <c r="E895" s="155" t="s">
        <v>21</v>
      </c>
      <c r="F895" s="156" t="s">
        <v>2032</v>
      </c>
      <c r="H895" s="157">
        <v>600</v>
      </c>
      <c r="I895" s="158"/>
      <c r="L895" s="154"/>
      <c r="M895" s="159"/>
      <c r="T895" s="160"/>
      <c r="AT895" s="155" t="s">
        <v>278</v>
      </c>
      <c r="AU895" s="155" t="s">
        <v>87</v>
      </c>
      <c r="AV895" s="12" t="s">
        <v>87</v>
      </c>
      <c r="AW895" s="12" t="s">
        <v>38</v>
      </c>
      <c r="AX895" s="12" t="s">
        <v>85</v>
      </c>
      <c r="AY895" s="155" t="s">
        <v>137</v>
      </c>
    </row>
    <row r="896" spans="2:65" s="1" customFormat="1" ht="16.5" customHeight="1">
      <c r="B896" s="33"/>
      <c r="C896" s="126" t="s">
        <v>1758</v>
      </c>
      <c r="D896" s="126" t="s">
        <v>138</v>
      </c>
      <c r="E896" s="127" t="s">
        <v>2827</v>
      </c>
      <c r="F896" s="128" t="s">
        <v>2828</v>
      </c>
      <c r="G896" s="129" t="s">
        <v>141</v>
      </c>
      <c r="H896" s="130">
        <v>600</v>
      </c>
      <c r="I896" s="131"/>
      <c r="J896" s="132">
        <f>ROUND(I896*H896,2)</f>
        <v>0</v>
      </c>
      <c r="K896" s="128" t="s">
        <v>21</v>
      </c>
      <c r="L896" s="133"/>
      <c r="M896" s="134" t="s">
        <v>21</v>
      </c>
      <c r="N896" s="135" t="s">
        <v>48</v>
      </c>
      <c r="P896" s="136">
        <f>O896*H896</f>
        <v>0</v>
      </c>
      <c r="Q896" s="136">
        <v>1E-3</v>
      </c>
      <c r="R896" s="136">
        <f>Q896*H896</f>
        <v>0.6</v>
      </c>
      <c r="S896" s="136">
        <v>0</v>
      </c>
      <c r="T896" s="137">
        <f>S896*H896</f>
        <v>0</v>
      </c>
      <c r="AR896" s="138" t="s">
        <v>201</v>
      </c>
      <c r="AT896" s="138" t="s">
        <v>138</v>
      </c>
      <c r="AU896" s="138" t="s">
        <v>87</v>
      </c>
      <c r="AY896" s="18" t="s">
        <v>137</v>
      </c>
      <c r="BE896" s="139">
        <f>IF(N896="základní",J896,0)</f>
        <v>0</v>
      </c>
      <c r="BF896" s="139">
        <f>IF(N896="snížená",J896,0)</f>
        <v>0</v>
      </c>
      <c r="BG896" s="139">
        <f>IF(N896="zákl. přenesená",J896,0)</f>
        <v>0</v>
      </c>
      <c r="BH896" s="139">
        <f>IF(N896="sníž. přenesená",J896,0)</f>
        <v>0</v>
      </c>
      <c r="BI896" s="139">
        <f>IF(N896="nulová",J896,0)</f>
        <v>0</v>
      </c>
      <c r="BJ896" s="18" t="s">
        <v>85</v>
      </c>
      <c r="BK896" s="139">
        <f>ROUND(I896*H896,2)</f>
        <v>0</v>
      </c>
      <c r="BL896" s="18" t="s">
        <v>171</v>
      </c>
      <c r="BM896" s="138" t="s">
        <v>2829</v>
      </c>
    </row>
    <row r="897" spans="2:65" s="1" customFormat="1" ht="11.25">
      <c r="B897" s="33"/>
      <c r="D897" s="140" t="s">
        <v>144</v>
      </c>
      <c r="F897" s="141" t="s">
        <v>2828</v>
      </c>
      <c r="I897" s="142"/>
      <c r="L897" s="33"/>
      <c r="M897" s="143"/>
      <c r="T897" s="54"/>
      <c r="AT897" s="18" t="s">
        <v>144</v>
      </c>
      <c r="AU897" s="18" t="s">
        <v>87</v>
      </c>
    </row>
    <row r="898" spans="2:65" s="14" customFormat="1" ht="11.25">
      <c r="B898" s="170"/>
      <c r="D898" s="140" t="s">
        <v>278</v>
      </c>
      <c r="E898" s="171" t="s">
        <v>21</v>
      </c>
      <c r="F898" s="172" t="s">
        <v>2803</v>
      </c>
      <c r="H898" s="171" t="s">
        <v>21</v>
      </c>
      <c r="I898" s="173"/>
      <c r="L898" s="170"/>
      <c r="M898" s="174"/>
      <c r="T898" s="175"/>
      <c r="AT898" s="171" t="s">
        <v>278</v>
      </c>
      <c r="AU898" s="171" t="s">
        <v>87</v>
      </c>
      <c r="AV898" s="14" t="s">
        <v>85</v>
      </c>
      <c r="AW898" s="14" t="s">
        <v>38</v>
      </c>
      <c r="AX898" s="14" t="s">
        <v>77</v>
      </c>
      <c r="AY898" s="171" t="s">
        <v>137</v>
      </c>
    </row>
    <row r="899" spans="2:65" s="12" customFormat="1" ht="11.25">
      <c r="B899" s="154"/>
      <c r="D899" s="140" t="s">
        <v>278</v>
      </c>
      <c r="E899" s="155" t="s">
        <v>2032</v>
      </c>
      <c r="F899" s="156" t="s">
        <v>2830</v>
      </c>
      <c r="H899" s="157">
        <v>600</v>
      </c>
      <c r="I899" s="158"/>
      <c r="L899" s="154"/>
      <c r="M899" s="159"/>
      <c r="T899" s="160"/>
      <c r="AT899" s="155" t="s">
        <v>278</v>
      </c>
      <c r="AU899" s="155" t="s">
        <v>87</v>
      </c>
      <c r="AV899" s="12" t="s">
        <v>87</v>
      </c>
      <c r="AW899" s="12" t="s">
        <v>38</v>
      </c>
      <c r="AX899" s="12" t="s">
        <v>85</v>
      </c>
      <c r="AY899" s="155" t="s">
        <v>137</v>
      </c>
    </row>
    <row r="900" spans="2:65" s="1" customFormat="1" ht="16.5" customHeight="1">
      <c r="B900" s="33"/>
      <c r="C900" s="145" t="s">
        <v>430</v>
      </c>
      <c r="D900" s="145" t="s">
        <v>153</v>
      </c>
      <c r="E900" s="146" t="s">
        <v>1800</v>
      </c>
      <c r="F900" s="147" t="s">
        <v>1801</v>
      </c>
      <c r="G900" s="148" t="s">
        <v>141</v>
      </c>
      <c r="H900" s="149">
        <v>19587.66</v>
      </c>
      <c r="I900" s="150"/>
      <c r="J900" s="151">
        <f>ROUND(I900*H900,2)</f>
        <v>0</v>
      </c>
      <c r="K900" s="147" t="s">
        <v>809</v>
      </c>
      <c r="L900" s="33"/>
      <c r="M900" s="152" t="s">
        <v>21</v>
      </c>
      <c r="N900" s="153" t="s">
        <v>48</v>
      </c>
      <c r="P900" s="136">
        <f>O900*H900</f>
        <v>0</v>
      </c>
      <c r="Q900" s="136">
        <v>5.0000000000000002E-5</v>
      </c>
      <c r="R900" s="136">
        <f>Q900*H900</f>
        <v>0.979383</v>
      </c>
      <c r="S900" s="136">
        <v>0</v>
      </c>
      <c r="T900" s="137">
        <f>S900*H900</f>
        <v>0</v>
      </c>
      <c r="AR900" s="138" t="s">
        <v>171</v>
      </c>
      <c r="AT900" s="138" t="s">
        <v>153</v>
      </c>
      <c r="AU900" s="138" t="s">
        <v>87</v>
      </c>
      <c r="AY900" s="18" t="s">
        <v>137</v>
      </c>
      <c r="BE900" s="139">
        <f>IF(N900="základní",J900,0)</f>
        <v>0</v>
      </c>
      <c r="BF900" s="139">
        <f>IF(N900="snížená",J900,0)</f>
        <v>0</v>
      </c>
      <c r="BG900" s="139">
        <f>IF(N900="zákl. přenesená",J900,0)</f>
        <v>0</v>
      </c>
      <c r="BH900" s="139">
        <f>IF(N900="sníž. přenesená",J900,0)</f>
        <v>0</v>
      </c>
      <c r="BI900" s="139">
        <f>IF(N900="nulová",J900,0)</f>
        <v>0</v>
      </c>
      <c r="BJ900" s="18" t="s">
        <v>85</v>
      </c>
      <c r="BK900" s="139">
        <f>ROUND(I900*H900,2)</f>
        <v>0</v>
      </c>
      <c r="BL900" s="18" t="s">
        <v>171</v>
      </c>
      <c r="BM900" s="138" t="s">
        <v>2831</v>
      </c>
    </row>
    <row r="901" spans="2:65" s="1" customFormat="1" ht="11.25">
      <c r="B901" s="33"/>
      <c r="D901" s="140" t="s">
        <v>144</v>
      </c>
      <c r="F901" s="141" t="s">
        <v>1803</v>
      </c>
      <c r="I901" s="142"/>
      <c r="L901" s="33"/>
      <c r="M901" s="143"/>
      <c r="T901" s="54"/>
      <c r="AT901" s="18" t="s">
        <v>144</v>
      </c>
      <c r="AU901" s="18" t="s">
        <v>87</v>
      </c>
    </row>
    <row r="902" spans="2:65" s="1" customFormat="1" ht="11.25">
      <c r="B902" s="33"/>
      <c r="D902" s="183" t="s">
        <v>812</v>
      </c>
      <c r="F902" s="184" t="s">
        <v>1804</v>
      </c>
      <c r="I902" s="142"/>
      <c r="L902" s="33"/>
      <c r="M902" s="143"/>
      <c r="T902" s="54"/>
      <c r="AT902" s="18" t="s">
        <v>812</v>
      </c>
      <c r="AU902" s="18" t="s">
        <v>87</v>
      </c>
    </row>
    <row r="903" spans="2:65" s="1" customFormat="1" ht="29.25">
      <c r="B903" s="33"/>
      <c r="D903" s="140" t="s">
        <v>145</v>
      </c>
      <c r="F903" s="144" t="s">
        <v>1794</v>
      </c>
      <c r="I903" s="142"/>
      <c r="L903" s="33"/>
      <c r="M903" s="143"/>
      <c r="T903" s="54"/>
      <c r="AT903" s="18" t="s">
        <v>145</v>
      </c>
      <c r="AU903" s="18" t="s">
        <v>87</v>
      </c>
    </row>
    <row r="904" spans="2:65" s="12" customFormat="1" ht="11.25">
      <c r="B904" s="154"/>
      <c r="D904" s="140" t="s">
        <v>278</v>
      </c>
      <c r="E904" s="155" t="s">
        <v>21</v>
      </c>
      <c r="F904" s="156" t="s">
        <v>2012</v>
      </c>
      <c r="H904" s="157">
        <v>105.96</v>
      </c>
      <c r="I904" s="158"/>
      <c r="L904" s="154"/>
      <c r="M904" s="159"/>
      <c r="T904" s="160"/>
      <c r="AT904" s="155" t="s">
        <v>278</v>
      </c>
      <c r="AU904" s="155" t="s">
        <v>87</v>
      </c>
      <c r="AV904" s="12" t="s">
        <v>87</v>
      </c>
      <c r="AW904" s="12" t="s">
        <v>38</v>
      </c>
      <c r="AX904" s="12" t="s">
        <v>77</v>
      </c>
      <c r="AY904" s="155" t="s">
        <v>137</v>
      </c>
    </row>
    <row r="905" spans="2:65" s="12" customFormat="1" ht="11.25">
      <c r="B905" s="154"/>
      <c r="D905" s="140" t="s">
        <v>278</v>
      </c>
      <c r="E905" s="155" t="s">
        <v>21</v>
      </c>
      <c r="F905" s="156" t="s">
        <v>2015</v>
      </c>
      <c r="H905" s="157">
        <v>117.66</v>
      </c>
      <c r="I905" s="158"/>
      <c r="L905" s="154"/>
      <c r="M905" s="159"/>
      <c r="T905" s="160"/>
      <c r="AT905" s="155" t="s">
        <v>278</v>
      </c>
      <c r="AU905" s="155" t="s">
        <v>87</v>
      </c>
      <c r="AV905" s="12" t="s">
        <v>87</v>
      </c>
      <c r="AW905" s="12" t="s">
        <v>38</v>
      </c>
      <c r="AX905" s="12" t="s">
        <v>77</v>
      </c>
      <c r="AY905" s="155" t="s">
        <v>137</v>
      </c>
    </row>
    <row r="906" spans="2:65" s="12" customFormat="1" ht="11.25">
      <c r="B906" s="154"/>
      <c r="D906" s="140" t="s">
        <v>278</v>
      </c>
      <c r="E906" s="155" t="s">
        <v>21</v>
      </c>
      <c r="F906" s="156" t="s">
        <v>2009</v>
      </c>
      <c r="H906" s="157">
        <v>1502.55</v>
      </c>
      <c r="I906" s="158"/>
      <c r="L906" s="154"/>
      <c r="M906" s="159"/>
      <c r="T906" s="160"/>
      <c r="AT906" s="155" t="s">
        <v>278</v>
      </c>
      <c r="AU906" s="155" t="s">
        <v>87</v>
      </c>
      <c r="AV906" s="12" t="s">
        <v>87</v>
      </c>
      <c r="AW906" s="12" t="s">
        <v>38</v>
      </c>
      <c r="AX906" s="12" t="s">
        <v>77</v>
      </c>
      <c r="AY906" s="155" t="s">
        <v>137</v>
      </c>
    </row>
    <row r="907" spans="2:65" s="12" customFormat="1" ht="11.25">
      <c r="B907" s="154"/>
      <c r="D907" s="140" t="s">
        <v>278</v>
      </c>
      <c r="E907" s="155" t="s">
        <v>21</v>
      </c>
      <c r="F907" s="156" t="s">
        <v>2041</v>
      </c>
      <c r="H907" s="157">
        <v>2.37</v>
      </c>
      <c r="I907" s="158"/>
      <c r="L907" s="154"/>
      <c r="M907" s="159"/>
      <c r="T907" s="160"/>
      <c r="AT907" s="155" t="s">
        <v>278</v>
      </c>
      <c r="AU907" s="155" t="s">
        <v>87</v>
      </c>
      <c r="AV907" s="12" t="s">
        <v>87</v>
      </c>
      <c r="AW907" s="12" t="s">
        <v>38</v>
      </c>
      <c r="AX907" s="12" t="s">
        <v>77</v>
      </c>
      <c r="AY907" s="155" t="s">
        <v>137</v>
      </c>
    </row>
    <row r="908" spans="2:65" s="12" customFormat="1" ht="11.25">
      <c r="B908" s="154"/>
      <c r="D908" s="140" t="s">
        <v>278</v>
      </c>
      <c r="E908" s="155" t="s">
        <v>21</v>
      </c>
      <c r="F908" s="156" t="s">
        <v>1965</v>
      </c>
      <c r="H908" s="157">
        <v>14150.5</v>
      </c>
      <c r="I908" s="158"/>
      <c r="L908" s="154"/>
      <c r="M908" s="159"/>
      <c r="T908" s="160"/>
      <c r="AT908" s="155" t="s">
        <v>278</v>
      </c>
      <c r="AU908" s="155" t="s">
        <v>87</v>
      </c>
      <c r="AV908" s="12" t="s">
        <v>87</v>
      </c>
      <c r="AW908" s="12" t="s">
        <v>38</v>
      </c>
      <c r="AX908" s="12" t="s">
        <v>77</v>
      </c>
      <c r="AY908" s="155" t="s">
        <v>137</v>
      </c>
    </row>
    <row r="909" spans="2:65" s="12" customFormat="1" ht="11.25">
      <c r="B909" s="154"/>
      <c r="D909" s="140" t="s">
        <v>278</v>
      </c>
      <c r="E909" s="155" t="s">
        <v>21</v>
      </c>
      <c r="F909" s="156" t="s">
        <v>1957</v>
      </c>
      <c r="H909" s="157">
        <v>2273.4699999999998</v>
      </c>
      <c r="I909" s="158"/>
      <c r="L909" s="154"/>
      <c r="M909" s="159"/>
      <c r="T909" s="160"/>
      <c r="AT909" s="155" t="s">
        <v>278</v>
      </c>
      <c r="AU909" s="155" t="s">
        <v>87</v>
      </c>
      <c r="AV909" s="12" t="s">
        <v>87</v>
      </c>
      <c r="AW909" s="12" t="s">
        <v>38</v>
      </c>
      <c r="AX909" s="12" t="s">
        <v>77</v>
      </c>
      <c r="AY909" s="155" t="s">
        <v>137</v>
      </c>
    </row>
    <row r="910" spans="2:65" s="12" customFormat="1" ht="11.25">
      <c r="B910" s="154"/>
      <c r="D910" s="140" t="s">
        <v>278</v>
      </c>
      <c r="E910" s="155" t="s">
        <v>21</v>
      </c>
      <c r="F910" s="156" t="s">
        <v>1976</v>
      </c>
      <c r="H910" s="157">
        <v>1435.15</v>
      </c>
      <c r="I910" s="158"/>
      <c r="L910" s="154"/>
      <c r="M910" s="159"/>
      <c r="T910" s="160"/>
      <c r="AT910" s="155" t="s">
        <v>278</v>
      </c>
      <c r="AU910" s="155" t="s">
        <v>87</v>
      </c>
      <c r="AV910" s="12" t="s">
        <v>87</v>
      </c>
      <c r="AW910" s="12" t="s">
        <v>38</v>
      </c>
      <c r="AX910" s="12" t="s">
        <v>77</v>
      </c>
      <c r="AY910" s="155" t="s">
        <v>137</v>
      </c>
    </row>
    <row r="911" spans="2:65" s="13" customFormat="1" ht="11.25">
      <c r="B911" s="161"/>
      <c r="D911" s="140" t="s">
        <v>278</v>
      </c>
      <c r="E911" s="162" t="s">
        <v>21</v>
      </c>
      <c r="F911" s="163" t="s">
        <v>280</v>
      </c>
      <c r="H911" s="164">
        <v>19587.66</v>
      </c>
      <c r="I911" s="165"/>
      <c r="L911" s="161"/>
      <c r="M911" s="166"/>
      <c r="T911" s="167"/>
      <c r="AT911" s="162" t="s">
        <v>278</v>
      </c>
      <c r="AU911" s="162" t="s">
        <v>87</v>
      </c>
      <c r="AV911" s="13" t="s">
        <v>143</v>
      </c>
      <c r="AW911" s="13" t="s">
        <v>38</v>
      </c>
      <c r="AX911" s="13" t="s">
        <v>85</v>
      </c>
      <c r="AY911" s="162" t="s">
        <v>137</v>
      </c>
    </row>
    <row r="912" spans="2:65" s="1" customFormat="1" ht="16.5" customHeight="1">
      <c r="B912" s="33"/>
      <c r="C912" s="126" t="s">
        <v>1770</v>
      </c>
      <c r="D912" s="126" t="s">
        <v>138</v>
      </c>
      <c r="E912" s="127" t="s">
        <v>2832</v>
      </c>
      <c r="F912" s="128" t="s">
        <v>2833</v>
      </c>
      <c r="G912" s="129" t="s">
        <v>141</v>
      </c>
      <c r="H912" s="130">
        <v>105.96</v>
      </c>
      <c r="I912" s="131"/>
      <c r="J912" s="132">
        <f>ROUND(I912*H912,2)</f>
        <v>0</v>
      </c>
      <c r="K912" s="128" t="s">
        <v>21</v>
      </c>
      <c r="L912" s="133"/>
      <c r="M912" s="134" t="s">
        <v>21</v>
      </c>
      <c r="N912" s="135" t="s">
        <v>48</v>
      </c>
      <c r="P912" s="136">
        <f>O912*H912</f>
        <v>0</v>
      </c>
      <c r="Q912" s="136">
        <v>1E-3</v>
      </c>
      <c r="R912" s="136">
        <f>Q912*H912</f>
        <v>0.10596</v>
      </c>
      <c r="S912" s="136">
        <v>0</v>
      </c>
      <c r="T912" s="137">
        <f>S912*H912</f>
        <v>0</v>
      </c>
      <c r="AR912" s="138" t="s">
        <v>201</v>
      </c>
      <c r="AT912" s="138" t="s">
        <v>138</v>
      </c>
      <c r="AU912" s="138" t="s">
        <v>87</v>
      </c>
      <c r="AY912" s="18" t="s">
        <v>137</v>
      </c>
      <c r="BE912" s="139">
        <f>IF(N912="základní",J912,0)</f>
        <v>0</v>
      </c>
      <c r="BF912" s="139">
        <f>IF(N912="snížená",J912,0)</f>
        <v>0</v>
      </c>
      <c r="BG912" s="139">
        <f>IF(N912="zákl. přenesená",J912,0)</f>
        <v>0</v>
      </c>
      <c r="BH912" s="139">
        <f>IF(N912="sníž. přenesená",J912,0)</f>
        <v>0</v>
      </c>
      <c r="BI912" s="139">
        <f>IF(N912="nulová",J912,0)</f>
        <v>0</v>
      </c>
      <c r="BJ912" s="18" t="s">
        <v>85</v>
      </c>
      <c r="BK912" s="139">
        <f>ROUND(I912*H912,2)</f>
        <v>0</v>
      </c>
      <c r="BL912" s="18" t="s">
        <v>171</v>
      </c>
      <c r="BM912" s="138" t="s">
        <v>2834</v>
      </c>
    </row>
    <row r="913" spans="2:65" s="1" customFormat="1" ht="11.25">
      <c r="B913" s="33"/>
      <c r="D913" s="140" t="s">
        <v>144</v>
      </c>
      <c r="F913" s="141" t="s">
        <v>2835</v>
      </c>
      <c r="I913" s="142"/>
      <c r="L913" s="33"/>
      <c r="M913" s="143"/>
      <c r="T913" s="54"/>
      <c r="AT913" s="18" t="s">
        <v>144</v>
      </c>
      <c r="AU913" s="18" t="s">
        <v>87</v>
      </c>
    </row>
    <row r="914" spans="2:65" s="14" customFormat="1" ht="11.25">
      <c r="B914" s="170"/>
      <c r="D914" s="140" t="s">
        <v>278</v>
      </c>
      <c r="E914" s="171" t="s">
        <v>21</v>
      </c>
      <c r="F914" s="172" t="s">
        <v>2836</v>
      </c>
      <c r="H914" s="171" t="s">
        <v>21</v>
      </c>
      <c r="I914" s="173"/>
      <c r="L914" s="170"/>
      <c r="M914" s="174"/>
      <c r="T914" s="175"/>
      <c r="AT914" s="171" t="s">
        <v>278</v>
      </c>
      <c r="AU914" s="171" t="s">
        <v>87</v>
      </c>
      <c r="AV914" s="14" t="s">
        <v>85</v>
      </c>
      <c r="AW914" s="14" t="s">
        <v>38</v>
      </c>
      <c r="AX914" s="14" t="s">
        <v>77</v>
      </c>
      <c r="AY914" s="171" t="s">
        <v>137</v>
      </c>
    </row>
    <row r="915" spans="2:65" s="12" customFormat="1" ht="11.25">
      <c r="B915" s="154"/>
      <c r="D915" s="140" t="s">
        <v>278</v>
      </c>
      <c r="E915" s="155" t="s">
        <v>2012</v>
      </c>
      <c r="F915" s="156" t="s">
        <v>2837</v>
      </c>
      <c r="H915" s="157">
        <v>105.96</v>
      </c>
      <c r="I915" s="158"/>
      <c r="L915" s="154"/>
      <c r="M915" s="159"/>
      <c r="T915" s="160"/>
      <c r="AT915" s="155" t="s">
        <v>278</v>
      </c>
      <c r="AU915" s="155" t="s">
        <v>87</v>
      </c>
      <c r="AV915" s="12" t="s">
        <v>87</v>
      </c>
      <c r="AW915" s="12" t="s">
        <v>38</v>
      </c>
      <c r="AX915" s="12" t="s">
        <v>85</v>
      </c>
      <c r="AY915" s="155" t="s">
        <v>137</v>
      </c>
    </row>
    <row r="916" spans="2:65" s="1" customFormat="1" ht="16.5" customHeight="1">
      <c r="B916" s="33"/>
      <c r="C916" s="126" t="s">
        <v>434</v>
      </c>
      <c r="D916" s="126" t="s">
        <v>138</v>
      </c>
      <c r="E916" s="127" t="s">
        <v>1796</v>
      </c>
      <c r="F916" s="128" t="s">
        <v>2838</v>
      </c>
      <c r="G916" s="129" t="s">
        <v>141</v>
      </c>
      <c r="H916" s="130">
        <v>117.66</v>
      </c>
      <c r="I916" s="131"/>
      <c r="J916" s="132">
        <f>ROUND(I916*H916,2)</f>
        <v>0</v>
      </c>
      <c r="K916" s="128" t="s">
        <v>21</v>
      </c>
      <c r="L916" s="133"/>
      <c r="M916" s="134" t="s">
        <v>21</v>
      </c>
      <c r="N916" s="135" t="s">
        <v>48</v>
      </c>
      <c r="P916" s="136">
        <f>O916*H916</f>
        <v>0</v>
      </c>
      <c r="Q916" s="136">
        <v>1E-3</v>
      </c>
      <c r="R916" s="136">
        <f>Q916*H916</f>
        <v>0.11766</v>
      </c>
      <c r="S916" s="136">
        <v>0</v>
      </c>
      <c r="T916" s="137">
        <f>S916*H916</f>
        <v>0</v>
      </c>
      <c r="AR916" s="138" t="s">
        <v>201</v>
      </c>
      <c r="AT916" s="138" t="s">
        <v>138</v>
      </c>
      <c r="AU916" s="138" t="s">
        <v>87</v>
      </c>
      <c r="AY916" s="18" t="s">
        <v>137</v>
      </c>
      <c r="BE916" s="139">
        <f>IF(N916="základní",J916,0)</f>
        <v>0</v>
      </c>
      <c r="BF916" s="139">
        <f>IF(N916="snížená",J916,0)</f>
        <v>0</v>
      </c>
      <c r="BG916" s="139">
        <f>IF(N916="zákl. přenesená",J916,0)</f>
        <v>0</v>
      </c>
      <c r="BH916" s="139">
        <f>IF(N916="sníž. přenesená",J916,0)</f>
        <v>0</v>
      </c>
      <c r="BI916" s="139">
        <f>IF(N916="nulová",J916,0)</f>
        <v>0</v>
      </c>
      <c r="BJ916" s="18" t="s">
        <v>85</v>
      </c>
      <c r="BK916" s="139">
        <f>ROUND(I916*H916,2)</f>
        <v>0</v>
      </c>
      <c r="BL916" s="18" t="s">
        <v>171</v>
      </c>
      <c r="BM916" s="138" t="s">
        <v>2839</v>
      </c>
    </row>
    <row r="917" spans="2:65" s="1" customFormat="1" ht="11.25">
      <c r="B917" s="33"/>
      <c r="D917" s="140" t="s">
        <v>144</v>
      </c>
      <c r="F917" s="141" t="s">
        <v>2840</v>
      </c>
      <c r="I917" s="142"/>
      <c r="L917" s="33"/>
      <c r="M917" s="143"/>
      <c r="T917" s="54"/>
      <c r="AT917" s="18" t="s">
        <v>144</v>
      </c>
      <c r="AU917" s="18" t="s">
        <v>87</v>
      </c>
    </row>
    <row r="918" spans="2:65" s="14" customFormat="1" ht="11.25">
      <c r="B918" s="170"/>
      <c r="D918" s="140" t="s">
        <v>278</v>
      </c>
      <c r="E918" s="171" t="s">
        <v>21</v>
      </c>
      <c r="F918" s="172" t="s">
        <v>2836</v>
      </c>
      <c r="H918" s="171" t="s">
        <v>21</v>
      </c>
      <c r="I918" s="173"/>
      <c r="L918" s="170"/>
      <c r="M918" s="174"/>
      <c r="T918" s="175"/>
      <c r="AT918" s="171" t="s">
        <v>278</v>
      </c>
      <c r="AU918" s="171" t="s">
        <v>87</v>
      </c>
      <c r="AV918" s="14" t="s">
        <v>85</v>
      </c>
      <c r="AW918" s="14" t="s">
        <v>38</v>
      </c>
      <c r="AX918" s="14" t="s">
        <v>77</v>
      </c>
      <c r="AY918" s="171" t="s">
        <v>137</v>
      </c>
    </row>
    <row r="919" spans="2:65" s="12" customFormat="1" ht="11.25">
      <c r="B919" s="154"/>
      <c r="D919" s="140" t="s">
        <v>278</v>
      </c>
      <c r="E919" s="155" t="s">
        <v>2015</v>
      </c>
      <c r="F919" s="156" t="s">
        <v>2841</v>
      </c>
      <c r="H919" s="157">
        <v>117.66</v>
      </c>
      <c r="I919" s="158"/>
      <c r="L919" s="154"/>
      <c r="M919" s="159"/>
      <c r="T919" s="160"/>
      <c r="AT919" s="155" t="s">
        <v>278</v>
      </c>
      <c r="AU919" s="155" t="s">
        <v>87</v>
      </c>
      <c r="AV919" s="12" t="s">
        <v>87</v>
      </c>
      <c r="AW919" s="12" t="s">
        <v>38</v>
      </c>
      <c r="AX919" s="12" t="s">
        <v>85</v>
      </c>
      <c r="AY919" s="155" t="s">
        <v>137</v>
      </c>
    </row>
    <row r="920" spans="2:65" s="1" customFormat="1" ht="16.5" customHeight="1">
      <c r="B920" s="33"/>
      <c r="C920" s="126" t="s">
        <v>1783</v>
      </c>
      <c r="D920" s="126" t="s">
        <v>138</v>
      </c>
      <c r="E920" s="127" t="s">
        <v>1817</v>
      </c>
      <c r="F920" s="128" t="s">
        <v>2842</v>
      </c>
      <c r="G920" s="129" t="s">
        <v>141</v>
      </c>
      <c r="H920" s="130">
        <v>1502.55</v>
      </c>
      <c r="I920" s="131"/>
      <c r="J920" s="132">
        <f>ROUND(I920*H920,2)</f>
        <v>0</v>
      </c>
      <c r="K920" s="128" t="s">
        <v>21</v>
      </c>
      <c r="L920" s="133"/>
      <c r="M920" s="134" t="s">
        <v>21</v>
      </c>
      <c r="N920" s="135" t="s">
        <v>48</v>
      </c>
      <c r="P920" s="136">
        <f>O920*H920</f>
        <v>0</v>
      </c>
      <c r="Q920" s="136">
        <v>1E-3</v>
      </c>
      <c r="R920" s="136">
        <f>Q920*H920</f>
        <v>1.5025500000000001</v>
      </c>
      <c r="S920" s="136">
        <v>0</v>
      </c>
      <c r="T920" s="137">
        <f>S920*H920</f>
        <v>0</v>
      </c>
      <c r="AR920" s="138" t="s">
        <v>201</v>
      </c>
      <c r="AT920" s="138" t="s">
        <v>138</v>
      </c>
      <c r="AU920" s="138" t="s">
        <v>87</v>
      </c>
      <c r="AY920" s="18" t="s">
        <v>137</v>
      </c>
      <c r="BE920" s="139">
        <f>IF(N920="základní",J920,0)</f>
        <v>0</v>
      </c>
      <c r="BF920" s="139">
        <f>IF(N920="snížená",J920,0)</f>
        <v>0</v>
      </c>
      <c r="BG920" s="139">
        <f>IF(N920="zákl. přenesená",J920,0)</f>
        <v>0</v>
      </c>
      <c r="BH920" s="139">
        <f>IF(N920="sníž. přenesená",J920,0)</f>
        <v>0</v>
      </c>
      <c r="BI920" s="139">
        <f>IF(N920="nulová",J920,0)</f>
        <v>0</v>
      </c>
      <c r="BJ920" s="18" t="s">
        <v>85</v>
      </c>
      <c r="BK920" s="139">
        <f>ROUND(I920*H920,2)</f>
        <v>0</v>
      </c>
      <c r="BL920" s="18" t="s">
        <v>171</v>
      </c>
      <c r="BM920" s="138" t="s">
        <v>2843</v>
      </c>
    </row>
    <row r="921" spans="2:65" s="1" customFormat="1" ht="19.5">
      <c r="B921" s="33"/>
      <c r="D921" s="140" t="s">
        <v>144</v>
      </c>
      <c r="F921" s="141" t="s">
        <v>2844</v>
      </c>
      <c r="I921" s="142"/>
      <c r="L921" s="33"/>
      <c r="M921" s="143"/>
      <c r="T921" s="54"/>
      <c r="AT921" s="18" t="s">
        <v>144</v>
      </c>
      <c r="AU921" s="18" t="s">
        <v>87</v>
      </c>
    </row>
    <row r="922" spans="2:65" s="1" customFormat="1" ht="19.5">
      <c r="B922" s="33"/>
      <c r="D922" s="140" t="s">
        <v>145</v>
      </c>
      <c r="F922" s="144" t="s">
        <v>2826</v>
      </c>
      <c r="I922" s="142"/>
      <c r="L922" s="33"/>
      <c r="M922" s="143"/>
      <c r="T922" s="54"/>
      <c r="AT922" s="18" t="s">
        <v>145</v>
      </c>
      <c r="AU922" s="18" t="s">
        <v>87</v>
      </c>
    </row>
    <row r="923" spans="2:65" s="14" customFormat="1" ht="11.25">
      <c r="B923" s="170"/>
      <c r="D923" s="140" t="s">
        <v>278</v>
      </c>
      <c r="E923" s="171" t="s">
        <v>21</v>
      </c>
      <c r="F923" s="172" t="s">
        <v>2845</v>
      </c>
      <c r="H923" s="171" t="s">
        <v>21</v>
      </c>
      <c r="I923" s="173"/>
      <c r="L923" s="170"/>
      <c r="M923" s="174"/>
      <c r="T923" s="175"/>
      <c r="AT923" s="171" t="s">
        <v>278</v>
      </c>
      <c r="AU923" s="171" t="s">
        <v>87</v>
      </c>
      <c r="AV923" s="14" t="s">
        <v>85</v>
      </c>
      <c r="AW923" s="14" t="s">
        <v>38</v>
      </c>
      <c r="AX923" s="14" t="s">
        <v>77</v>
      </c>
      <c r="AY923" s="171" t="s">
        <v>137</v>
      </c>
    </row>
    <row r="924" spans="2:65" s="12" customFormat="1" ht="11.25">
      <c r="B924" s="154"/>
      <c r="D924" s="140" t="s">
        <v>278</v>
      </c>
      <c r="E924" s="155" t="s">
        <v>21</v>
      </c>
      <c r="F924" s="156" t="s">
        <v>2846</v>
      </c>
      <c r="H924" s="157">
        <v>1502.55</v>
      </c>
      <c r="I924" s="158"/>
      <c r="L924" s="154"/>
      <c r="M924" s="159"/>
      <c r="T924" s="160"/>
      <c r="AT924" s="155" t="s">
        <v>278</v>
      </c>
      <c r="AU924" s="155" t="s">
        <v>87</v>
      </c>
      <c r="AV924" s="12" t="s">
        <v>87</v>
      </c>
      <c r="AW924" s="12" t="s">
        <v>38</v>
      </c>
      <c r="AX924" s="12" t="s">
        <v>77</v>
      </c>
      <c r="AY924" s="155" t="s">
        <v>137</v>
      </c>
    </row>
    <row r="925" spans="2:65" s="13" customFormat="1" ht="11.25">
      <c r="B925" s="161"/>
      <c r="D925" s="140" t="s">
        <v>278</v>
      </c>
      <c r="E925" s="162" t="s">
        <v>2009</v>
      </c>
      <c r="F925" s="163" t="s">
        <v>280</v>
      </c>
      <c r="H925" s="164">
        <v>1502.55</v>
      </c>
      <c r="I925" s="165"/>
      <c r="L925" s="161"/>
      <c r="M925" s="166"/>
      <c r="T925" s="167"/>
      <c r="AT925" s="162" t="s">
        <v>278</v>
      </c>
      <c r="AU925" s="162" t="s">
        <v>87</v>
      </c>
      <c r="AV925" s="13" t="s">
        <v>143</v>
      </c>
      <c r="AW925" s="13" t="s">
        <v>38</v>
      </c>
      <c r="AX925" s="13" t="s">
        <v>85</v>
      </c>
      <c r="AY925" s="162" t="s">
        <v>137</v>
      </c>
    </row>
    <row r="926" spans="2:65" s="1" customFormat="1" ht="16.5" customHeight="1">
      <c r="B926" s="33"/>
      <c r="C926" s="126" t="s">
        <v>438</v>
      </c>
      <c r="D926" s="126" t="s">
        <v>138</v>
      </c>
      <c r="E926" s="127" t="s">
        <v>1784</v>
      </c>
      <c r="F926" s="128" t="s">
        <v>2847</v>
      </c>
      <c r="G926" s="129" t="s">
        <v>141</v>
      </c>
      <c r="H926" s="130">
        <v>2.37</v>
      </c>
      <c r="I926" s="131"/>
      <c r="J926" s="132">
        <f>ROUND(I926*H926,2)</f>
        <v>0</v>
      </c>
      <c r="K926" s="128" t="s">
        <v>21</v>
      </c>
      <c r="L926" s="133"/>
      <c r="M926" s="134" t="s">
        <v>21</v>
      </c>
      <c r="N926" s="135" t="s">
        <v>48</v>
      </c>
      <c r="P926" s="136">
        <f>O926*H926</f>
        <v>0</v>
      </c>
      <c r="Q926" s="136">
        <v>1E-3</v>
      </c>
      <c r="R926" s="136">
        <f>Q926*H926</f>
        <v>2.3700000000000001E-3</v>
      </c>
      <c r="S926" s="136">
        <v>0</v>
      </c>
      <c r="T926" s="137">
        <f>S926*H926</f>
        <v>0</v>
      </c>
      <c r="AR926" s="138" t="s">
        <v>201</v>
      </c>
      <c r="AT926" s="138" t="s">
        <v>138</v>
      </c>
      <c r="AU926" s="138" t="s">
        <v>87</v>
      </c>
      <c r="AY926" s="18" t="s">
        <v>137</v>
      </c>
      <c r="BE926" s="139">
        <f>IF(N926="základní",J926,0)</f>
        <v>0</v>
      </c>
      <c r="BF926" s="139">
        <f>IF(N926="snížená",J926,0)</f>
        <v>0</v>
      </c>
      <c r="BG926" s="139">
        <f>IF(N926="zákl. přenesená",J926,0)</f>
        <v>0</v>
      </c>
      <c r="BH926" s="139">
        <f>IF(N926="sníž. přenesená",J926,0)</f>
        <v>0</v>
      </c>
      <c r="BI926" s="139">
        <f>IF(N926="nulová",J926,0)</f>
        <v>0</v>
      </c>
      <c r="BJ926" s="18" t="s">
        <v>85</v>
      </c>
      <c r="BK926" s="139">
        <f>ROUND(I926*H926,2)</f>
        <v>0</v>
      </c>
      <c r="BL926" s="18" t="s">
        <v>171</v>
      </c>
      <c r="BM926" s="138" t="s">
        <v>2848</v>
      </c>
    </row>
    <row r="927" spans="2:65" s="1" customFormat="1" ht="19.5">
      <c r="B927" s="33"/>
      <c r="D927" s="140" t="s">
        <v>144</v>
      </c>
      <c r="F927" s="141" t="s">
        <v>2844</v>
      </c>
      <c r="I927" s="142"/>
      <c r="L927" s="33"/>
      <c r="M927" s="143"/>
      <c r="T927" s="54"/>
      <c r="AT927" s="18" t="s">
        <v>144</v>
      </c>
      <c r="AU927" s="18" t="s">
        <v>87</v>
      </c>
    </row>
    <row r="928" spans="2:65" s="1" customFormat="1" ht="19.5">
      <c r="B928" s="33"/>
      <c r="D928" s="140" t="s">
        <v>145</v>
      </c>
      <c r="F928" s="144" t="s">
        <v>2849</v>
      </c>
      <c r="I928" s="142"/>
      <c r="L928" s="33"/>
      <c r="M928" s="143"/>
      <c r="T928" s="54"/>
      <c r="AT928" s="18" t="s">
        <v>145</v>
      </c>
      <c r="AU928" s="18" t="s">
        <v>87</v>
      </c>
    </row>
    <row r="929" spans="2:65" s="14" customFormat="1" ht="11.25">
      <c r="B929" s="170"/>
      <c r="D929" s="140" t="s">
        <v>278</v>
      </c>
      <c r="E929" s="171" t="s">
        <v>21</v>
      </c>
      <c r="F929" s="172" t="s">
        <v>2845</v>
      </c>
      <c r="H929" s="171" t="s">
        <v>21</v>
      </c>
      <c r="I929" s="173"/>
      <c r="L929" s="170"/>
      <c r="M929" s="174"/>
      <c r="T929" s="175"/>
      <c r="AT929" s="171" t="s">
        <v>278</v>
      </c>
      <c r="AU929" s="171" t="s">
        <v>87</v>
      </c>
      <c r="AV929" s="14" t="s">
        <v>85</v>
      </c>
      <c r="AW929" s="14" t="s">
        <v>38</v>
      </c>
      <c r="AX929" s="14" t="s">
        <v>77</v>
      </c>
      <c r="AY929" s="171" t="s">
        <v>137</v>
      </c>
    </row>
    <row r="930" spans="2:65" s="12" customFormat="1" ht="11.25">
      <c r="B930" s="154"/>
      <c r="D930" s="140" t="s">
        <v>278</v>
      </c>
      <c r="E930" s="155" t="s">
        <v>21</v>
      </c>
      <c r="F930" s="156" t="s">
        <v>2850</v>
      </c>
      <c r="H930" s="157">
        <v>2.37</v>
      </c>
      <c r="I930" s="158"/>
      <c r="L930" s="154"/>
      <c r="M930" s="159"/>
      <c r="T930" s="160"/>
      <c r="AT930" s="155" t="s">
        <v>278</v>
      </c>
      <c r="AU930" s="155" t="s">
        <v>87</v>
      </c>
      <c r="AV930" s="12" t="s">
        <v>87</v>
      </c>
      <c r="AW930" s="12" t="s">
        <v>38</v>
      </c>
      <c r="AX930" s="12" t="s">
        <v>77</v>
      </c>
      <c r="AY930" s="155" t="s">
        <v>137</v>
      </c>
    </row>
    <row r="931" spans="2:65" s="13" customFormat="1" ht="11.25">
      <c r="B931" s="161"/>
      <c r="D931" s="140" t="s">
        <v>278</v>
      </c>
      <c r="E931" s="162" t="s">
        <v>2041</v>
      </c>
      <c r="F931" s="163" t="s">
        <v>280</v>
      </c>
      <c r="H931" s="164">
        <v>2.37</v>
      </c>
      <c r="I931" s="165"/>
      <c r="L931" s="161"/>
      <c r="M931" s="166"/>
      <c r="T931" s="167"/>
      <c r="AT931" s="162" t="s">
        <v>278</v>
      </c>
      <c r="AU931" s="162" t="s">
        <v>87</v>
      </c>
      <c r="AV931" s="13" t="s">
        <v>143</v>
      </c>
      <c r="AW931" s="13" t="s">
        <v>38</v>
      </c>
      <c r="AX931" s="13" t="s">
        <v>85</v>
      </c>
      <c r="AY931" s="162" t="s">
        <v>137</v>
      </c>
    </row>
    <row r="932" spans="2:65" s="1" customFormat="1" ht="16.5" customHeight="1">
      <c r="B932" s="33"/>
      <c r="C932" s="126" t="s">
        <v>1795</v>
      </c>
      <c r="D932" s="126" t="s">
        <v>138</v>
      </c>
      <c r="E932" s="127" t="s">
        <v>2851</v>
      </c>
      <c r="F932" s="128" t="s">
        <v>2852</v>
      </c>
      <c r="G932" s="129" t="s">
        <v>141</v>
      </c>
      <c r="H932" s="130">
        <v>14150.5</v>
      </c>
      <c r="I932" s="131"/>
      <c r="J932" s="132">
        <f>ROUND(I932*H932,2)</f>
        <v>0</v>
      </c>
      <c r="K932" s="128" t="s">
        <v>21</v>
      </c>
      <c r="L932" s="133"/>
      <c r="M932" s="134" t="s">
        <v>21</v>
      </c>
      <c r="N932" s="135" t="s">
        <v>48</v>
      </c>
      <c r="P932" s="136">
        <f>O932*H932</f>
        <v>0</v>
      </c>
      <c r="Q932" s="136">
        <v>1E-3</v>
      </c>
      <c r="R932" s="136">
        <f>Q932*H932</f>
        <v>14.150500000000001</v>
      </c>
      <c r="S932" s="136">
        <v>0</v>
      </c>
      <c r="T932" s="137">
        <f>S932*H932</f>
        <v>0</v>
      </c>
      <c r="AR932" s="138" t="s">
        <v>201</v>
      </c>
      <c r="AT932" s="138" t="s">
        <v>138</v>
      </c>
      <c r="AU932" s="138" t="s">
        <v>87</v>
      </c>
      <c r="AY932" s="18" t="s">
        <v>137</v>
      </c>
      <c r="BE932" s="139">
        <f>IF(N932="základní",J932,0)</f>
        <v>0</v>
      </c>
      <c r="BF932" s="139">
        <f>IF(N932="snížená",J932,0)</f>
        <v>0</v>
      </c>
      <c r="BG932" s="139">
        <f>IF(N932="zákl. přenesená",J932,0)</f>
        <v>0</v>
      </c>
      <c r="BH932" s="139">
        <f>IF(N932="sníž. přenesená",J932,0)</f>
        <v>0</v>
      </c>
      <c r="BI932" s="139">
        <f>IF(N932="nulová",J932,0)</f>
        <v>0</v>
      </c>
      <c r="BJ932" s="18" t="s">
        <v>85</v>
      </c>
      <c r="BK932" s="139">
        <f>ROUND(I932*H932,2)</f>
        <v>0</v>
      </c>
      <c r="BL932" s="18" t="s">
        <v>171</v>
      </c>
      <c r="BM932" s="138" t="s">
        <v>2853</v>
      </c>
    </row>
    <row r="933" spans="2:65" s="1" customFormat="1" ht="19.5">
      <c r="B933" s="33"/>
      <c r="D933" s="140" t="s">
        <v>144</v>
      </c>
      <c r="F933" s="141" t="s">
        <v>2854</v>
      </c>
      <c r="I933" s="142"/>
      <c r="L933" s="33"/>
      <c r="M933" s="143"/>
      <c r="T933" s="54"/>
      <c r="AT933" s="18" t="s">
        <v>144</v>
      </c>
      <c r="AU933" s="18" t="s">
        <v>87</v>
      </c>
    </row>
    <row r="934" spans="2:65" s="1" customFormat="1" ht="19.5">
      <c r="B934" s="33"/>
      <c r="D934" s="140" t="s">
        <v>145</v>
      </c>
      <c r="F934" s="144" t="s">
        <v>2855</v>
      </c>
      <c r="I934" s="142"/>
      <c r="L934" s="33"/>
      <c r="M934" s="143"/>
      <c r="T934" s="54"/>
      <c r="AT934" s="18" t="s">
        <v>145</v>
      </c>
      <c r="AU934" s="18" t="s">
        <v>87</v>
      </c>
    </row>
    <row r="935" spans="2:65" s="12" customFormat="1" ht="11.25">
      <c r="B935" s="154"/>
      <c r="D935" s="140" t="s">
        <v>278</v>
      </c>
      <c r="E935" s="155" t="s">
        <v>21</v>
      </c>
      <c r="F935" s="156" t="s">
        <v>2856</v>
      </c>
      <c r="H935" s="157">
        <v>7199.5</v>
      </c>
      <c r="I935" s="158"/>
      <c r="L935" s="154"/>
      <c r="M935" s="159"/>
      <c r="T935" s="160"/>
      <c r="AT935" s="155" t="s">
        <v>278</v>
      </c>
      <c r="AU935" s="155" t="s">
        <v>87</v>
      </c>
      <c r="AV935" s="12" t="s">
        <v>87</v>
      </c>
      <c r="AW935" s="12" t="s">
        <v>38</v>
      </c>
      <c r="AX935" s="12" t="s">
        <v>77</v>
      </c>
      <c r="AY935" s="155" t="s">
        <v>137</v>
      </c>
    </row>
    <row r="936" spans="2:65" s="12" customFormat="1" ht="11.25">
      <c r="B936" s="154"/>
      <c r="D936" s="140" t="s">
        <v>278</v>
      </c>
      <c r="E936" s="155" t="s">
        <v>21</v>
      </c>
      <c r="F936" s="156" t="s">
        <v>2857</v>
      </c>
      <c r="H936" s="157">
        <v>6951</v>
      </c>
      <c r="I936" s="158"/>
      <c r="L936" s="154"/>
      <c r="M936" s="159"/>
      <c r="T936" s="160"/>
      <c r="AT936" s="155" t="s">
        <v>278</v>
      </c>
      <c r="AU936" s="155" t="s">
        <v>87</v>
      </c>
      <c r="AV936" s="12" t="s">
        <v>87</v>
      </c>
      <c r="AW936" s="12" t="s">
        <v>38</v>
      </c>
      <c r="AX936" s="12" t="s">
        <v>77</v>
      </c>
      <c r="AY936" s="155" t="s">
        <v>137</v>
      </c>
    </row>
    <row r="937" spans="2:65" s="13" customFormat="1" ht="11.25">
      <c r="B937" s="161"/>
      <c r="D937" s="140" t="s">
        <v>278</v>
      </c>
      <c r="E937" s="162" t="s">
        <v>1965</v>
      </c>
      <c r="F937" s="163" t="s">
        <v>280</v>
      </c>
      <c r="H937" s="164">
        <v>14150.5</v>
      </c>
      <c r="I937" s="165"/>
      <c r="L937" s="161"/>
      <c r="M937" s="166"/>
      <c r="T937" s="167"/>
      <c r="AT937" s="162" t="s">
        <v>278</v>
      </c>
      <c r="AU937" s="162" t="s">
        <v>87</v>
      </c>
      <c r="AV937" s="13" t="s">
        <v>143</v>
      </c>
      <c r="AW937" s="13" t="s">
        <v>38</v>
      </c>
      <c r="AX937" s="13" t="s">
        <v>85</v>
      </c>
      <c r="AY937" s="162" t="s">
        <v>137</v>
      </c>
    </row>
    <row r="938" spans="2:65" s="1" customFormat="1" ht="16.5" customHeight="1">
      <c r="B938" s="33"/>
      <c r="C938" s="126" t="s">
        <v>441</v>
      </c>
      <c r="D938" s="126" t="s">
        <v>138</v>
      </c>
      <c r="E938" s="127" t="s">
        <v>2858</v>
      </c>
      <c r="F938" s="128" t="s">
        <v>2859</v>
      </c>
      <c r="G938" s="129" t="s">
        <v>141</v>
      </c>
      <c r="H938" s="130">
        <v>2273.4699999999998</v>
      </c>
      <c r="I938" s="131"/>
      <c r="J938" s="132">
        <f>ROUND(I938*H938,2)</f>
        <v>0</v>
      </c>
      <c r="K938" s="128" t="s">
        <v>21</v>
      </c>
      <c r="L938" s="133"/>
      <c r="M938" s="134" t="s">
        <v>21</v>
      </c>
      <c r="N938" s="135" t="s">
        <v>48</v>
      </c>
      <c r="P938" s="136">
        <f>O938*H938</f>
        <v>0</v>
      </c>
      <c r="Q938" s="136">
        <v>1E-3</v>
      </c>
      <c r="R938" s="136">
        <f>Q938*H938</f>
        <v>2.2734699999999997</v>
      </c>
      <c r="S938" s="136">
        <v>0</v>
      </c>
      <c r="T938" s="137">
        <f>S938*H938</f>
        <v>0</v>
      </c>
      <c r="AR938" s="138" t="s">
        <v>201</v>
      </c>
      <c r="AT938" s="138" t="s">
        <v>138</v>
      </c>
      <c r="AU938" s="138" t="s">
        <v>87</v>
      </c>
      <c r="AY938" s="18" t="s">
        <v>137</v>
      </c>
      <c r="BE938" s="139">
        <f>IF(N938="základní",J938,0)</f>
        <v>0</v>
      </c>
      <c r="BF938" s="139">
        <f>IF(N938="snížená",J938,0)</f>
        <v>0</v>
      </c>
      <c r="BG938" s="139">
        <f>IF(N938="zákl. přenesená",J938,0)</f>
        <v>0</v>
      </c>
      <c r="BH938" s="139">
        <f>IF(N938="sníž. přenesená",J938,0)</f>
        <v>0</v>
      </c>
      <c r="BI938" s="139">
        <f>IF(N938="nulová",J938,0)</f>
        <v>0</v>
      </c>
      <c r="BJ938" s="18" t="s">
        <v>85</v>
      </c>
      <c r="BK938" s="139">
        <f>ROUND(I938*H938,2)</f>
        <v>0</v>
      </c>
      <c r="BL938" s="18" t="s">
        <v>171</v>
      </c>
      <c r="BM938" s="138" t="s">
        <v>2860</v>
      </c>
    </row>
    <row r="939" spans="2:65" s="1" customFormat="1" ht="11.25">
      <c r="B939" s="33"/>
      <c r="D939" s="140" t="s">
        <v>144</v>
      </c>
      <c r="F939" s="141" t="s">
        <v>2861</v>
      </c>
      <c r="I939" s="142"/>
      <c r="L939" s="33"/>
      <c r="M939" s="143"/>
      <c r="T939" s="54"/>
      <c r="AT939" s="18" t="s">
        <v>144</v>
      </c>
      <c r="AU939" s="18" t="s">
        <v>87</v>
      </c>
    </row>
    <row r="940" spans="2:65" s="1" customFormat="1" ht="29.25">
      <c r="B940" s="33"/>
      <c r="D940" s="140" t="s">
        <v>145</v>
      </c>
      <c r="F940" s="144" t="s">
        <v>2862</v>
      </c>
      <c r="I940" s="142"/>
      <c r="L940" s="33"/>
      <c r="M940" s="143"/>
      <c r="T940" s="54"/>
      <c r="AT940" s="18" t="s">
        <v>145</v>
      </c>
      <c r="AU940" s="18" t="s">
        <v>87</v>
      </c>
    </row>
    <row r="941" spans="2:65" s="14" customFormat="1" ht="11.25">
      <c r="B941" s="170"/>
      <c r="D941" s="140" t="s">
        <v>278</v>
      </c>
      <c r="E941" s="171" t="s">
        <v>21</v>
      </c>
      <c r="F941" s="172" t="s">
        <v>2863</v>
      </c>
      <c r="H941" s="171" t="s">
        <v>21</v>
      </c>
      <c r="I941" s="173"/>
      <c r="L941" s="170"/>
      <c r="M941" s="174"/>
      <c r="T941" s="175"/>
      <c r="AT941" s="171" t="s">
        <v>278</v>
      </c>
      <c r="AU941" s="171" t="s">
        <v>87</v>
      </c>
      <c r="AV941" s="14" t="s">
        <v>85</v>
      </c>
      <c r="AW941" s="14" t="s">
        <v>38</v>
      </c>
      <c r="AX941" s="14" t="s">
        <v>77</v>
      </c>
      <c r="AY941" s="171" t="s">
        <v>137</v>
      </c>
    </row>
    <row r="942" spans="2:65" s="12" customFormat="1" ht="11.25">
      <c r="B942" s="154"/>
      <c r="D942" s="140" t="s">
        <v>278</v>
      </c>
      <c r="E942" s="155" t="s">
        <v>21</v>
      </c>
      <c r="F942" s="156" t="s">
        <v>1959</v>
      </c>
      <c r="H942" s="157">
        <v>2273.4699999999998</v>
      </c>
      <c r="I942" s="158"/>
      <c r="L942" s="154"/>
      <c r="M942" s="159"/>
      <c r="T942" s="160"/>
      <c r="AT942" s="155" t="s">
        <v>278</v>
      </c>
      <c r="AU942" s="155" t="s">
        <v>87</v>
      </c>
      <c r="AV942" s="12" t="s">
        <v>87</v>
      </c>
      <c r="AW942" s="12" t="s">
        <v>38</v>
      </c>
      <c r="AX942" s="12" t="s">
        <v>77</v>
      </c>
      <c r="AY942" s="155" t="s">
        <v>137</v>
      </c>
    </row>
    <row r="943" spans="2:65" s="13" customFormat="1" ht="11.25">
      <c r="B943" s="161"/>
      <c r="D943" s="140" t="s">
        <v>278</v>
      </c>
      <c r="E943" s="162" t="s">
        <v>1957</v>
      </c>
      <c r="F943" s="163" t="s">
        <v>280</v>
      </c>
      <c r="H943" s="164">
        <v>2273.4699999999998</v>
      </c>
      <c r="I943" s="165"/>
      <c r="L943" s="161"/>
      <c r="M943" s="166"/>
      <c r="T943" s="167"/>
      <c r="AT943" s="162" t="s">
        <v>278</v>
      </c>
      <c r="AU943" s="162" t="s">
        <v>87</v>
      </c>
      <c r="AV943" s="13" t="s">
        <v>143</v>
      </c>
      <c r="AW943" s="13" t="s">
        <v>38</v>
      </c>
      <c r="AX943" s="13" t="s">
        <v>85</v>
      </c>
      <c r="AY943" s="162" t="s">
        <v>137</v>
      </c>
    </row>
    <row r="944" spans="2:65" s="1" customFormat="1" ht="16.5" customHeight="1">
      <c r="B944" s="33"/>
      <c r="C944" s="126" t="s">
        <v>1805</v>
      </c>
      <c r="D944" s="126" t="s">
        <v>138</v>
      </c>
      <c r="E944" s="127" t="s">
        <v>2864</v>
      </c>
      <c r="F944" s="128" t="s">
        <v>2865</v>
      </c>
      <c r="G944" s="129" t="s">
        <v>141</v>
      </c>
      <c r="H944" s="130">
        <v>1435.15</v>
      </c>
      <c r="I944" s="131"/>
      <c r="J944" s="132">
        <f>ROUND(I944*H944,2)</f>
        <v>0</v>
      </c>
      <c r="K944" s="128" t="s">
        <v>21</v>
      </c>
      <c r="L944" s="133"/>
      <c r="M944" s="134" t="s">
        <v>21</v>
      </c>
      <c r="N944" s="135" t="s">
        <v>48</v>
      </c>
      <c r="P944" s="136">
        <f>O944*H944</f>
        <v>0</v>
      </c>
      <c r="Q944" s="136">
        <v>1E-3</v>
      </c>
      <c r="R944" s="136">
        <f>Q944*H944</f>
        <v>1.4351500000000001</v>
      </c>
      <c r="S944" s="136">
        <v>0</v>
      </c>
      <c r="T944" s="137">
        <f>S944*H944</f>
        <v>0</v>
      </c>
      <c r="AR944" s="138" t="s">
        <v>201</v>
      </c>
      <c r="AT944" s="138" t="s">
        <v>138</v>
      </c>
      <c r="AU944" s="138" t="s">
        <v>87</v>
      </c>
      <c r="AY944" s="18" t="s">
        <v>137</v>
      </c>
      <c r="BE944" s="139">
        <f>IF(N944="základní",J944,0)</f>
        <v>0</v>
      </c>
      <c r="BF944" s="139">
        <f>IF(N944="snížená",J944,0)</f>
        <v>0</v>
      </c>
      <c r="BG944" s="139">
        <f>IF(N944="zákl. přenesená",J944,0)</f>
        <v>0</v>
      </c>
      <c r="BH944" s="139">
        <f>IF(N944="sníž. přenesená",J944,0)</f>
        <v>0</v>
      </c>
      <c r="BI944" s="139">
        <f>IF(N944="nulová",J944,0)</f>
        <v>0</v>
      </c>
      <c r="BJ944" s="18" t="s">
        <v>85</v>
      </c>
      <c r="BK944" s="139">
        <f>ROUND(I944*H944,2)</f>
        <v>0</v>
      </c>
      <c r="BL944" s="18" t="s">
        <v>171</v>
      </c>
      <c r="BM944" s="138" t="s">
        <v>2866</v>
      </c>
    </row>
    <row r="945" spans="2:51" s="1" customFormat="1" ht="11.25">
      <c r="B945" s="33"/>
      <c r="D945" s="140" t="s">
        <v>144</v>
      </c>
      <c r="F945" s="141" t="s">
        <v>2867</v>
      </c>
      <c r="I945" s="142"/>
      <c r="L945" s="33"/>
      <c r="M945" s="143"/>
      <c r="T945" s="54"/>
      <c r="AT945" s="18" t="s">
        <v>144</v>
      </c>
      <c r="AU945" s="18" t="s">
        <v>87</v>
      </c>
    </row>
    <row r="946" spans="2:51" s="14" customFormat="1" ht="11.25">
      <c r="B946" s="170"/>
      <c r="D946" s="140" t="s">
        <v>278</v>
      </c>
      <c r="E946" s="171" t="s">
        <v>21</v>
      </c>
      <c r="F946" s="172" t="s">
        <v>2868</v>
      </c>
      <c r="H946" s="171" t="s">
        <v>21</v>
      </c>
      <c r="I946" s="173"/>
      <c r="L946" s="170"/>
      <c r="M946" s="174"/>
      <c r="T946" s="175"/>
      <c r="AT946" s="171" t="s">
        <v>278</v>
      </c>
      <c r="AU946" s="171" t="s">
        <v>87</v>
      </c>
      <c r="AV946" s="14" t="s">
        <v>85</v>
      </c>
      <c r="AW946" s="14" t="s">
        <v>38</v>
      </c>
      <c r="AX946" s="14" t="s">
        <v>77</v>
      </c>
      <c r="AY946" s="171" t="s">
        <v>137</v>
      </c>
    </row>
    <row r="947" spans="2:51" s="12" customFormat="1" ht="11.25">
      <c r="B947" s="154"/>
      <c r="D947" s="140" t="s">
        <v>278</v>
      </c>
      <c r="E947" s="155" t="s">
        <v>21</v>
      </c>
      <c r="F947" s="156" t="s">
        <v>2869</v>
      </c>
      <c r="H947" s="157">
        <v>487.47500000000002</v>
      </c>
      <c r="I947" s="158"/>
      <c r="L947" s="154"/>
      <c r="M947" s="159"/>
      <c r="T947" s="160"/>
      <c r="AT947" s="155" t="s">
        <v>278</v>
      </c>
      <c r="AU947" s="155" t="s">
        <v>87</v>
      </c>
      <c r="AV947" s="12" t="s">
        <v>87</v>
      </c>
      <c r="AW947" s="12" t="s">
        <v>38</v>
      </c>
      <c r="AX947" s="12" t="s">
        <v>77</v>
      </c>
      <c r="AY947" s="155" t="s">
        <v>137</v>
      </c>
    </row>
    <row r="948" spans="2:51" s="12" customFormat="1" ht="11.25">
      <c r="B948" s="154"/>
      <c r="D948" s="140" t="s">
        <v>278</v>
      </c>
      <c r="E948" s="155" t="s">
        <v>21</v>
      </c>
      <c r="F948" s="156" t="s">
        <v>2870</v>
      </c>
      <c r="H948" s="157">
        <v>82.817999999999998</v>
      </c>
      <c r="I948" s="158"/>
      <c r="L948" s="154"/>
      <c r="M948" s="159"/>
      <c r="T948" s="160"/>
      <c r="AT948" s="155" t="s">
        <v>278</v>
      </c>
      <c r="AU948" s="155" t="s">
        <v>87</v>
      </c>
      <c r="AV948" s="12" t="s">
        <v>87</v>
      </c>
      <c r="AW948" s="12" t="s">
        <v>38</v>
      </c>
      <c r="AX948" s="12" t="s">
        <v>77</v>
      </c>
      <c r="AY948" s="155" t="s">
        <v>137</v>
      </c>
    </row>
    <row r="949" spans="2:51" s="12" customFormat="1" ht="11.25">
      <c r="B949" s="154"/>
      <c r="D949" s="140" t="s">
        <v>278</v>
      </c>
      <c r="E949" s="155" t="s">
        <v>21</v>
      </c>
      <c r="F949" s="156" t="s">
        <v>2871</v>
      </c>
      <c r="H949" s="157">
        <v>131.93600000000001</v>
      </c>
      <c r="I949" s="158"/>
      <c r="L949" s="154"/>
      <c r="M949" s="159"/>
      <c r="T949" s="160"/>
      <c r="AT949" s="155" t="s">
        <v>278</v>
      </c>
      <c r="AU949" s="155" t="s">
        <v>87</v>
      </c>
      <c r="AV949" s="12" t="s">
        <v>87</v>
      </c>
      <c r="AW949" s="12" t="s">
        <v>38</v>
      </c>
      <c r="AX949" s="12" t="s">
        <v>77</v>
      </c>
      <c r="AY949" s="155" t="s">
        <v>137</v>
      </c>
    </row>
    <row r="950" spans="2:51" s="12" customFormat="1" ht="11.25">
      <c r="B950" s="154"/>
      <c r="D950" s="140" t="s">
        <v>278</v>
      </c>
      <c r="E950" s="155" t="s">
        <v>21</v>
      </c>
      <c r="F950" s="156" t="s">
        <v>2872</v>
      </c>
      <c r="H950" s="157">
        <v>6.28</v>
      </c>
      <c r="I950" s="158"/>
      <c r="L950" s="154"/>
      <c r="M950" s="159"/>
      <c r="T950" s="160"/>
      <c r="AT950" s="155" t="s">
        <v>278</v>
      </c>
      <c r="AU950" s="155" t="s">
        <v>87</v>
      </c>
      <c r="AV950" s="12" t="s">
        <v>87</v>
      </c>
      <c r="AW950" s="12" t="s">
        <v>38</v>
      </c>
      <c r="AX950" s="12" t="s">
        <v>77</v>
      </c>
      <c r="AY950" s="155" t="s">
        <v>137</v>
      </c>
    </row>
    <row r="951" spans="2:51" s="12" customFormat="1" ht="11.25">
      <c r="B951" s="154"/>
      <c r="D951" s="140" t="s">
        <v>278</v>
      </c>
      <c r="E951" s="155" t="s">
        <v>21</v>
      </c>
      <c r="F951" s="156" t="s">
        <v>2873</v>
      </c>
      <c r="H951" s="157">
        <v>14.523</v>
      </c>
      <c r="I951" s="158"/>
      <c r="L951" s="154"/>
      <c r="M951" s="159"/>
      <c r="T951" s="160"/>
      <c r="AT951" s="155" t="s">
        <v>278</v>
      </c>
      <c r="AU951" s="155" t="s">
        <v>87</v>
      </c>
      <c r="AV951" s="12" t="s">
        <v>87</v>
      </c>
      <c r="AW951" s="12" t="s">
        <v>38</v>
      </c>
      <c r="AX951" s="12" t="s">
        <v>77</v>
      </c>
      <c r="AY951" s="155" t="s">
        <v>137</v>
      </c>
    </row>
    <row r="952" spans="2:51" s="12" customFormat="1" ht="11.25">
      <c r="B952" s="154"/>
      <c r="D952" s="140" t="s">
        <v>278</v>
      </c>
      <c r="E952" s="155" t="s">
        <v>21</v>
      </c>
      <c r="F952" s="156" t="s">
        <v>2874</v>
      </c>
      <c r="H952" s="157">
        <v>14.718999999999999</v>
      </c>
      <c r="I952" s="158"/>
      <c r="L952" s="154"/>
      <c r="M952" s="159"/>
      <c r="T952" s="160"/>
      <c r="AT952" s="155" t="s">
        <v>278</v>
      </c>
      <c r="AU952" s="155" t="s">
        <v>87</v>
      </c>
      <c r="AV952" s="12" t="s">
        <v>87</v>
      </c>
      <c r="AW952" s="12" t="s">
        <v>38</v>
      </c>
      <c r="AX952" s="12" t="s">
        <v>77</v>
      </c>
      <c r="AY952" s="155" t="s">
        <v>137</v>
      </c>
    </row>
    <row r="953" spans="2:51" s="12" customFormat="1" ht="11.25">
      <c r="B953" s="154"/>
      <c r="D953" s="140" t="s">
        <v>278</v>
      </c>
      <c r="E953" s="155" t="s">
        <v>21</v>
      </c>
      <c r="F953" s="156" t="s">
        <v>2875</v>
      </c>
      <c r="H953" s="157">
        <v>138.41499999999999</v>
      </c>
      <c r="I953" s="158"/>
      <c r="L953" s="154"/>
      <c r="M953" s="159"/>
      <c r="T953" s="160"/>
      <c r="AT953" s="155" t="s">
        <v>278</v>
      </c>
      <c r="AU953" s="155" t="s">
        <v>87</v>
      </c>
      <c r="AV953" s="12" t="s">
        <v>87</v>
      </c>
      <c r="AW953" s="12" t="s">
        <v>38</v>
      </c>
      <c r="AX953" s="12" t="s">
        <v>77</v>
      </c>
      <c r="AY953" s="155" t="s">
        <v>137</v>
      </c>
    </row>
    <row r="954" spans="2:51" s="12" customFormat="1" ht="11.25">
      <c r="B954" s="154"/>
      <c r="D954" s="140" t="s">
        <v>278</v>
      </c>
      <c r="E954" s="155" t="s">
        <v>21</v>
      </c>
      <c r="F954" s="156" t="s">
        <v>2876</v>
      </c>
      <c r="H954" s="157">
        <v>10.662000000000001</v>
      </c>
      <c r="I954" s="158"/>
      <c r="L954" s="154"/>
      <c r="M954" s="159"/>
      <c r="T954" s="160"/>
      <c r="AT954" s="155" t="s">
        <v>278</v>
      </c>
      <c r="AU954" s="155" t="s">
        <v>87</v>
      </c>
      <c r="AV954" s="12" t="s">
        <v>87</v>
      </c>
      <c r="AW954" s="12" t="s">
        <v>38</v>
      </c>
      <c r="AX954" s="12" t="s">
        <v>77</v>
      </c>
      <c r="AY954" s="155" t="s">
        <v>137</v>
      </c>
    </row>
    <row r="955" spans="2:51" s="12" customFormat="1" ht="11.25">
      <c r="B955" s="154"/>
      <c r="D955" s="140" t="s">
        <v>278</v>
      </c>
      <c r="E955" s="155" t="s">
        <v>21</v>
      </c>
      <c r="F955" s="156" t="s">
        <v>2877</v>
      </c>
      <c r="H955" s="157">
        <v>2.36</v>
      </c>
      <c r="I955" s="158"/>
      <c r="L955" s="154"/>
      <c r="M955" s="159"/>
      <c r="T955" s="160"/>
      <c r="AT955" s="155" t="s">
        <v>278</v>
      </c>
      <c r="AU955" s="155" t="s">
        <v>87</v>
      </c>
      <c r="AV955" s="12" t="s">
        <v>87</v>
      </c>
      <c r="AW955" s="12" t="s">
        <v>38</v>
      </c>
      <c r="AX955" s="12" t="s">
        <v>77</v>
      </c>
      <c r="AY955" s="155" t="s">
        <v>137</v>
      </c>
    </row>
    <row r="956" spans="2:51" s="12" customFormat="1" ht="11.25">
      <c r="B956" s="154"/>
      <c r="D956" s="140" t="s">
        <v>278</v>
      </c>
      <c r="E956" s="155" t="s">
        <v>21</v>
      </c>
      <c r="F956" s="156" t="s">
        <v>2878</v>
      </c>
      <c r="H956" s="157">
        <v>14.13</v>
      </c>
      <c r="I956" s="158"/>
      <c r="L956" s="154"/>
      <c r="M956" s="159"/>
      <c r="T956" s="160"/>
      <c r="AT956" s="155" t="s">
        <v>278</v>
      </c>
      <c r="AU956" s="155" t="s">
        <v>87</v>
      </c>
      <c r="AV956" s="12" t="s">
        <v>87</v>
      </c>
      <c r="AW956" s="12" t="s">
        <v>38</v>
      </c>
      <c r="AX956" s="12" t="s">
        <v>77</v>
      </c>
      <c r="AY956" s="155" t="s">
        <v>137</v>
      </c>
    </row>
    <row r="957" spans="2:51" s="12" customFormat="1" ht="11.25">
      <c r="B957" s="154"/>
      <c r="D957" s="140" t="s">
        <v>278</v>
      </c>
      <c r="E957" s="155" t="s">
        <v>21</v>
      </c>
      <c r="F957" s="156" t="s">
        <v>2879</v>
      </c>
      <c r="H957" s="157">
        <v>401.36399999999998</v>
      </c>
      <c r="I957" s="158"/>
      <c r="L957" s="154"/>
      <c r="M957" s="159"/>
      <c r="T957" s="160"/>
      <c r="AT957" s="155" t="s">
        <v>278</v>
      </c>
      <c r="AU957" s="155" t="s">
        <v>87</v>
      </c>
      <c r="AV957" s="12" t="s">
        <v>87</v>
      </c>
      <c r="AW957" s="12" t="s">
        <v>38</v>
      </c>
      <c r="AX957" s="12" t="s">
        <v>77</v>
      </c>
      <c r="AY957" s="155" t="s">
        <v>137</v>
      </c>
    </row>
    <row r="958" spans="2:51" s="15" customFormat="1" ht="11.25">
      <c r="B958" s="185"/>
      <c r="D958" s="140" t="s">
        <v>278</v>
      </c>
      <c r="E958" s="186" t="s">
        <v>1973</v>
      </c>
      <c r="F958" s="187" t="s">
        <v>851</v>
      </c>
      <c r="H958" s="188">
        <v>1304.682</v>
      </c>
      <c r="I958" s="189"/>
      <c r="L958" s="185"/>
      <c r="M958" s="190"/>
      <c r="T958" s="191"/>
      <c r="AT958" s="186" t="s">
        <v>278</v>
      </c>
      <c r="AU958" s="186" t="s">
        <v>87</v>
      </c>
      <c r="AV958" s="15" t="s">
        <v>149</v>
      </c>
      <c r="AW958" s="15" t="s">
        <v>38</v>
      </c>
      <c r="AX958" s="15" t="s">
        <v>77</v>
      </c>
      <c r="AY958" s="186" t="s">
        <v>137</v>
      </c>
    </row>
    <row r="959" spans="2:51" s="12" customFormat="1" ht="11.25">
      <c r="B959" s="154"/>
      <c r="D959" s="140" t="s">
        <v>278</v>
      </c>
      <c r="E959" s="155" t="s">
        <v>21</v>
      </c>
      <c r="F959" s="156" t="s">
        <v>2880</v>
      </c>
      <c r="H959" s="157">
        <v>130.46799999999999</v>
      </c>
      <c r="I959" s="158"/>
      <c r="L959" s="154"/>
      <c r="M959" s="159"/>
      <c r="T959" s="160"/>
      <c r="AT959" s="155" t="s">
        <v>278</v>
      </c>
      <c r="AU959" s="155" t="s">
        <v>87</v>
      </c>
      <c r="AV959" s="12" t="s">
        <v>87</v>
      </c>
      <c r="AW959" s="12" t="s">
        <v>38</v>
      </c>
      <c r="AX959" s="12" t="s">
        <v>77</v>
      </c>
      <c r="AY959" s="155" t="s">
        <v>137</v>
      </c>
    </row>
    <row r="960" spans="2:51" s="13" customFormat="1" ht="11.25">
      <c r="B960" s="161"/>
      <c r="D960" s="140" t="s">
        <v>278</v>
      </c>
      <c r="E960" s="162" t="s">
        <v>1976</v>
      </c>
      <c r="F960" s="163" t="s">
        <v>280</v>
      </c>
      <c r="H960" s="164">
        <v>1435.15</v>
      </c>
      <c r="I960" s="165"/>
      <c r="L960" s="161"/>
      <c r="M960" s="166"/>
      <c r="T960" s="167"/>
      <c r="AT960" s="162" t="s">
        <v>278</v>
      </c>
      <c r="AU960" s="162" t="s">
        <v>87</v>
      </c>
      <c r="AV960" s="13" t="s">
        <v>143</v>
      </c>
      <c r="AW960" s="13" t="s">
        <v>38</v>
      </c>
      <c r="AX960" s="13" t="s">
        <v>85</v>
      </c>
      <c r="AY960" s="162" t="s">
        <v>137</v>
      </c>
    </row>
    <row r="961" spans="2:65" s="1" customFormat="1" ht="16.5" customHeight="1">
      <c r="B961" s="33"/>
      <c r="C961" s="145" t="s">
        <v>445</v>
      </c>
      <c r="D961" s="145" t="s">
        <v>153</v>
      </c>
      <c r="E961" s="146" t="s">
        <v>1828</v>
      </c>
      <c r="F961" s="147" t="s">
        <v>1829</v>
      </c>
      <c r="G961" s="148" t="s">
        <v>141</v>
      </c>
      <c r="H961" s="149">
        <v>9757.56</v>
      </c>
      <c r="I961" s="150"/>
      <c r="J961" s="151">
        <f>ROUND(I961*H961,2)</f>
        <v>0</v>
      </c>
      <c r="K961" s="147" t="s">
        <v>809</v>
      </c>
      <c r="L961" s="33"/>
      <c r="M961" s="152" t="s">
        <v>21</v>
      </c>
      <c r="N961" s="153" t="s">
        <v>48</v>
      </c>
      <c r="P961" s="136">
        <f>O961*H961</f>
        <v>0</v>
      </c>
      <c r="Q961" s="136">
        <v>5.0000000000000002E-5</v>
      </c>
      <c r="R961" s="136">
        <f>Q961*H961</f>
        <v>0.48787799999999998</v>
      </c>
      <c r="S961" s="136">
        <v>0</v>
      </c>
      <c r="T961" s="137">
        <f>S961*H961</f>
        <v>0</v>
      </c>
      <c r="AR961" s="138" t="s">
        <v>171</v>
      </c>
      <c r="AT961" s="138" t="s">
        <v>153</v>
      </c>
      <c r="AU961" s="138" t="s">
        <v>87</v>
      </c>
      <c r="AY961" s="18" t="s">
        <v>137</v>
      </c>
      <c r="BE961" s="139">
        <f>IF(N961="základní",J961,0)</f>
        <v>0</v>
      </c>
      <c r="BF961" s="139">
        <f>IF(N961="snížená",J961,0)</f>
        <v>0</v>
      </c>
      <c r="BG961" s="139">
        <f>IF(N961="zákl. přenesená",J961,0)</f>
        <v>0</v>
      </c>
      <c r="BH961" s="139">
        <f>IF(N961="sníž. přenesená",J961,0)</f>
        <v>0</v>
      </c>
      <c r="BI961" s="139">
        <f>IF(N961="nulová",J961,0)</f>
        <v>0</v>
      </c>
      <c r="BJ961" s="18" t="s">
        <v>85</v>
      </c>
      <c r="BK961" s="139">
        <f>ROUND(I961*H961,2)</f>
        <v>0</v>
      </c>
      <c r="BL961" s="18" t="s">
        <v>171</v>
      </c>
      <c r="BM961" s="138" t="s">
        <v>2881</v>
      </c>
    </row>
    <row r="962" spans="2:65" s="1" customFormat="1" ht="11.25">
      <c r="B962" s="33"/>
      <c r="D962" s="140" t="s">
        <v>144</v>
      </c>
      <c r="F962" s="141" t="s">
        <v>1831</v>
      </c>
      <c r="I962" s="142"/>
      <c r="L962" s="33"/>
      <c r="M962" s="143"/>
      <c r="T962" s="54"/>
      <c r="AT962" s="18" t="s">
        <v>144</v>
      </c>
      <c r="AU962" s="18" t="s">
        <v>87</v>
      </c>
    </row>
    <row r="963" spans="2:65" s="1" customFormat="1" ht="11.25">
      <c r="B963" s="33"/>
      <c r="D963" s="183" t="s">
        <v>812</v>
      </c>
      <c r="F963" s="184" t="s">
        <v>1832</v>
      </c>
      <c r="I963" s="142"/>
      <c r="L963" s="33"/>
      <c r="M963" s="143"/>
      <c r="T963" s="54"/>
      <c r="AT963" s="18" t="s">
        <v>812</v>
      </c>
      <c r="AU963" s="18" t="s">
        <v>87</v>
      </c>
    </row>
    <row r="964" spans="2:65" s="12" customFormat="1" ht="11.25">
      <c r="B964" s="154"/>
      <c r="D964" s="140" t="s">
        <v>278</v>
      </c>
      <c r="E964" s="155" t="s">
        <v>21</v>
      </c>
      <c r="F964" s="156" t="s">
        <v>1985</v>
      </c>
      <c r="H964" s="157">
        <v>3769.8</v>
      </c>
      <c r="I964" s="158"/>
      <c r="L964" s="154"/>
      <c r="M964" s="159"/>
      <c r="T964" s="160"/>
      <c r="AT964" s="155" t="s">
        <v>278</v>
      </c>
      <c r="AU964" s="155" t="s">
        <v>87</v>
      </c>
      <c r="AV964" s="12" t="s">
        <v>87</v>
      </c>
      <c r="AW964" s="12" t="s">
        <v>38</v>
      </c>
      <c r="AX964" s="12" t="s">
        <v>77</v>
      </c>
      <c r="AY964" s="155" t="s">
        <v>137</v>
      </c>
    </row>
    <row r="965" spans="2:65" s="12" customFormat="1" ht="11.25">
      <c r="B965" s="154"/>
      <c r="D965" s="140" t="s">
        <v>278</v>
      </c>
      <c r="E965" s="155" t="s">
        <v>21</v>
      </c>
      <c r="F965" s="156" t="s">
        <v>1987</v>
      </c>
      <c r="H965" s="157">
        <v>990</v>
      </c>
      <c r="I965" s="158"/>
      <c r="L965" s="154"/>
      <c r="M965" s="159"/>
      <c r="T965" s="160"/>
      <c r="AT965" s="155" t="s">
        <v>278</v>
      </c>
      <c r="AU965" s="155" t="s">
        <v>87</v>
      </c>
      <c r="AV965" s="12" t="s">
        <v>87</v>
      </c>
      <c r="AW965" s="12" t="s">
        <v>38</v>
      </c>
      <c r="AX965" s="12" t="s">
        <v>77</v>
      </c>
      <c r="AY965" s="155" t="s">
        <v>137</v>
      </c>
    </row>
    <row r="966" spans="2:65" s="12" customFormat="1" ht="11.25">
      <c r="B966" s="154"/>
      <c r="D966" s="140" t="s">
        <v>278</v>
      </c>
      <c r="E966" s="155" t="s">
        <v>21</v>
      </c>
      <c r="F966" s="156" t="s">
        <v>2022</v>
      </c>
      <c r="H966" s="157">
        <v>4997.76</v>
      </c>
      <c r="I966" s="158"/>
      <c r="L966" s="154"/>
      <c r="M966" s="159"/>
      <c r="T966" s="160"/>
      <c r="AT966" s="155" t="s">
        <v>278</v>
      </c>
      <c r="AU966" s="155" t="s">
        <v>87</v>
      </c>
      <c r="AV966" s="12" t="s">
        <v>87</v>
      </c>
      <c r="AW966" s="12" t="s">
        <v>38</v>
      </c>
      <c r="AX966" s="12" t="s">
        <v>77</v>
      </c>
      <c r="AY966" s="155" t="s">
        <v>137</v>
      </c>
    </row>
    <row r="967" spans="2:65" s="13" customFormat="1" ht="11.25">
      <c r="B967" s="161"/>
      <c r="D967" s="140" t="s">
        <v>278</v>
      </c>
      <c r="E967" s="162" t="s">
        <v>21</v>
      </c>
      <c r="F967" s="163" t="s">
        <v>280</v>
      </c>
      <c r="H967" s="164">
        <v>9757.56</v>
      </c>
      <c r="I967" s="165"/>
      <c r="L967" s="161"/>
      <c r="M967" s="166"/>
      <c r="T967" s="167"/>
      <c r="AT967" s="162" t="s">
        <v>278</v>
      </c>
      <c r="AU967" s="162" t="s">
        <v>87</v>
      </c>
      <c r="AV967" s="13" t="s">
        <v>143</v>
      </c>
      <c r="AW967" s="13" t="s">
        <v>38</v>
      </c>
      <c r="AX967" s="13" t="s">
        <v>85</v>
      </c>
      <c r="AY967" s="162" t="s">
        <v>137</v>
      </c>
    </row>
    <row r="968" spans="2:65" s="1" customFormat="1" ht="16.5" customHeight="1">
      <c r="B968" s="33"/>
      <c r="C968" s="126" t="s">
        <v>1816</v>
      </c>
      <c r="D968" s="126" t="s">
        <v>138</v>
      </c>
      <c r="E968" s="127" t="s">
        <v>1845</v>
      </c>
      <c r="F968" s="128" t="s">
        <v>2882</v>
      </c>
      <c r="G968" s="129" t="s">
        <v>141</v>
      </c>
      <c r="H968" s="130">
        <v>3769.8</v>
      </c>
      <c r="I968" s="131"/>
      <c r="J968" s="132">
        <f>ROUND(I968*H968,2)</f>
        <v>0</v>
      </c>
      <c r="K968" s="128" t="s">
        <v>21</v>
      </c>
      <c r="L968" s="133"/>
      <c r="M968" s="134" t="s">
        <v>21</v>
      </c>
      <c r="N968" s="135" t="s">
        <v>48</v>
      </c>
      <c r="P968" s="136">
        <f>O968*H968</f>
        <v>0</v>
      </c>
      <c r="Q968" s="136">
        <v>1E-3</v>
      </c>
      <c r="R968" s="136">
        <f>Q968*H968</f>
        <v>3.7698</v>
      </c>
      <c r="S968" s="136">
        <v>0</v>
      </c>
      <c r="T968" s="137">
        <f>S968*H968</f>
        <v>0</v>
      </c>
      <c r="AR968" s="138" t="s">
        <v>201</v>
      </c>
      <c r="AT968" s="138" t="s">
        <v>138</v>
      </c>
      <c r="AU968" s="138" t="s">
        <v>87</v>
      </c>
      <c r="AY968" s="18" t="s">
        <v>137</v>
      </c>
      <c r="BE968" s="139">
        <f>IF(N968="základní",J968,0)</f>
        <v>0</v>
      </c>
      <c r="BF968" s="139">
        <f>IF(N968="snížená",J968,0)</f>
        <v>0</v>
      </c>
      <c r="BG968" s="139">
        <f>IF(N968="zákl. přenesená",J968,0)</f>
        <v>0</v>
      </c>
      <c r="BH968" s="139">
        <f>IF(N968="sníž. přenesená",J968,0)</f>
        <v>0</v>
      </c>
      <c r="BI968" s="139">
        <f>IF(N968="nulová",J968,0)</f>
        <v>0</v>
      </c>
      <c r="BJ968" s="18" t="s">
        <v>85</v>
      </c>
      <c r="BK968" s="139">
        <f>ROUND(I968*H968,2)</f>
        <v>0</v>
      </c>
      <c r="BL968" s="18" t="s">
        <v>171</v>
      </c>
      <c r="BM968" s="138" t="s">
        <v>2883</v>
      </c>
    </row>
    <row r="969" spans="2:65" s="1" customFormat="1" ht="11.25">
      <c r="B969" s="33"/>
      <c r="D969" s="140" t="s">
        <v>144</v>
      </c>
      <c r="F969" s="141" t="s">
        <v>2884</v>
      </c>
      <c r="I969" s="142"/>
      <c r="L969" s="33"/>
      <c r="M969" s="143"/>
      <c r="T969" s="54"/>
      <c r="AT969" s="18" t="s">
        <v>144</v>
      </c>
      <c r="AU969" s="18" t="s">
        <v>87</v>
      </c>
    </row>
    <row r="970" spans="2:65" s="1" customFormat="1" ht="29.25">
      <c r="B970" s="33"/>
      <c r="D970" s="140" t="s">
        <v>145</v>
      </c>
      <c r="F970" s="144" t="s">
        <v>1794</v>
      </c>
      <c r="I970" s="142"/>
      <c r="L970" s="33"/>
      <c r="M970" s="143"/>
      <c r="T970" s="54"/>
      <c r="AT970" s="18" t="s">
        <v>145</v>
      </c>
      <c r="AU970" s="18" t="s">
        <v>87</v>
      </c>
    </row>
    <row r="971" spans="2:65" s="14" customFormat="1" ht="11.25">
      <c r="B971" s="170"/>
      <c r="D971" s="140" t="s">
        <v>278</v>
      </c>
      <c r="E971" s="171" t="s">
        <v>21</v>
      </c>
      <c r="F971" s="172" t="s">
        <v>2885</v>
      </c>
      <c r="H971" s="171" t="s">
        <v>21</v>
      </c>
      <c r="I971" s="173"/>
      <c r="L971" s="170"/>
      <c r="M971" s="174"/>
      <c r="T971" s="175"/>
      <c r="AT971" s="171" t="s">
        <v>278</v>
      </c>
      <c r="AU971" s="171" t="s">
        <v>87</v>
      </c>
      <c r="AV971" s="14" t="s">
        <v>85</v>
      </c>
      <c r="AW971" s="14" t="s">
        <v>38</v>
      </c>
      <c r="AX971" s="14" t="s">
        <v>77</v>
      </c>
      <c r="AY971" s="171" t="s">
        <v>137</v>
      </c>
    </row>
    <row r="972" spans="2:65" s="12" customFormat="1" ht="11.25">
      <c r="B972" s="154"/>
      <c r="D972" s="140" t="s">
        <v>278</v>
      </c>
      <c r="E972" s="155" t="s">
        <v>21</v>
      </c>
      <c r="F972" s="156" t="s">
        <v>2886</v>
      </c>
      <c r="H972" s="157">
        <v>1884.9</v>
      </c>
      <c r="I972" s="158"/>
      <c r="L972" s="154"/>
      <c r="M972" s="159"/>
      <c r="T972" s="160"/>
      <c r="AT972" s="155" t="s">
        <v>278</v>
      </c>
      <c r="AU972" s="155" t="s">
        <v>87</v>
      </c>
      <c r="AV972" s="12" t="s">
        <v>87</v>
      </c>
      <c r="AW972" s="12" t="s">
        <v>38</v>
      </c>
      <c r="AX972" s="12" t="s">
        <v>77</v>
      </c>
      <c r="AY972" s="155" t="s">
        <v>137</v>
      </c>
    </row>
    <row r="973" spans="2:65" s="12" customFormat="1" ht="11.25">
      <c r="B973" s="154"/>
      <c r="D973" s="140" t="s">
        <v>278</v>
      </c>
      <c r="E973" s="155" t="s">
        <v>21</v>
      </c>
      <c r="F973" s="156" t="s">
        <v>2887</v>
      </c>
      <c r="H973" s="157">
        <v>1884.9</v>
      </c>
      <c r="I973" s="158"/>
      <c r="L973" s="154"/>
      <c r="M973" s="159"/>
      <c r="T973" s="160"/>
      <c r="AT973" s="155" t="s">
        <v>278</v>
      </c>
      <c r="AU973" s="155" t="s">
        <v>87</v>
      </c>
      <c r="AV973" s="12" t="s">
        <v>87</v>
      </c>
      <c r="AW973" s="12" t="s">
        <v>38</v>
      </c>
      <c r="AX973" s="12" t="s">
        <v>77</v>
      </c>
      <c r="AY973" s="155" t="s">
        <v>137</v>
      </c>
    </row>
    <row r="974" spans="2:65" s="13" customFormat="1" ht="11.25">
      <c r="B974" s="161"/>
      <c r="D974" s="140" t="s">
        <v>278</v>
      </c>
      <c r="E974" s="162" t="s">
        <v>1985</v>
      </c>
      <c r="F974" s="163" t="s">
        <v>280</v>
      </c>
      <c r="H974" s="164">
        <v>3769.8</v>
      </c>
      <c r="I974" s="165"/>
      <c r="L974" s="161"/>
      <c r="M974" s="166"/>
      <c r="T974" s="167"/>
      <c r="AT974" s="162" t="s">
        <v>278</v>
      </c>
      <c r="AU974" s="162" t="s">
        <v>87</v>
      </c>
      <c r="AV974" s="13" t="s">
        <v>143</v>
      </c>
      <c r="AW974" s="13" t="s">
        <v>38</v>
      </c>
      <c r="AX974" s="13" t="s">
        <v>85</v>
      </c>
      <c r="AY974" s="162" t="s">
        <v>137</v>
      </c>
    </row>
    <row r="975" spans="2:65" s="1" customFormat="1" ht="16.5" customHeight="1">
      <c r="B975" s="33"/>
      <c r="C975" s="126" t="s">
        <v>448</v>
      </c>
      <c r="D975" s="126" t="s">
        <v>138</v>
      </c>
      <c r="E975" s="127" t="s">
        <v>2888</v>
      </c>
      <c r="F975" s="128" t="s">
        <v>2889</v>
      </c>
      <c r="G975" s="129" t="s">
        <v>141</v>
      </c>
      <c r="H975" s="130">
        <v>990</v>
      </c>
      <c r="I975" s="131"/>
      <c r="J975" s="132">
        <f>ROUND(I975*H975,2)</f>
        <v>0</v>
      </c>
      <c r="K975" s="128" t="s">
        <v>21</v>
      </c>
      <c r="L975" s="133"/>
      <c r="M975" s="134" t="s">
        <v>21</v>
      </c>
      <c r="N975" s="135" t="s">
        <v>48</v>
      </c>
      <c r="P975" s="136">
        <f>O975*H975</f>
        <v>0</v>
      </c>
      <c r="Q975" s="136">
        <v>1E-3</v>
      </c>
      <c r="R975" s="136">
        <f>Q975*H975</f>
        <v>0.99</v>
      </c>
      <c r="S975" s="136">
        <v>0</v>
      </c>
      <c r="T975" s="137">
        <f>S975*H975</f>
        <v>0</v>
      </c>
      <c r="AR975" s="138" t="s">
        <v>201</v>
      </c>
      <c r="AT975" s="138" t="s">
        <v>138</v>
      </c>
      <c r="AU975" s="138" t="s">
        <v>87</v>
      </c>
      <c r="AY975" s="18" t="s">
        <v>137</v>
      </c>
      <c r="BE975" s="139">
        <f>IF(N975="základní",J975,0)</f>
        <v>0</v>
      </c>
      <c r="BF975" s="139">
        <f>IF(N975="snížená",J975,0)</f>
        <v>0</v>
      </c>
      <c r="BG975" s="139">
        <f>IF(N975="zákl. přenesená",J975,0)</f>
        <v>0</v>
      </c>
      <c r="BH975" s="139">
        <f>IF(N975="sníž. přenesená",J975,0)</f>
        <v>0</v>
      </c>
      <c r="BI975" s="139">
        <f>IF(N975="nulová",J975,0)</f>
        <v>0</v>
      </c>
      <c r="BJ975" s="18" t="s">
        <v>85</v>
      </c>
      <c r="BK975" s="139">
        <f>ROUND(I975*H975,2)</f>
        <v>0</v>
      </c>
      <c r="BL975" s="18" t="s">
        <v>171</v>
      </c>
      <c r="BM975" s="138" t="s">
        <v>2890</v>
      </c>
    </row>
    <row r="976" spans="2:65" s="1" customFormat="1" ht="11.25">
      <c r="B976" s="33"/>
      <c r="D976" s="140" t="s">
        <v>144</v>
      </c>
      <c r="F976" s="141" t="s">
        <v>2891</v>
      </c>
      <c r="I976" s="142"/>
      <c r="L976" s="33"/>
      <c r="M976" s="143"/>
      <c r="T976" s="54"/>
      <c r="AT976" s="18" t="s">
        <v>144</v>
      </c>
      <c r="AU976" s="18" t="s">
        <v>87</v>
      </c>
    </row>
    <row r="977" spans="2:65" s="14" customFormat="1" ht="11.25">
      <c r="B977" s="170"/>
      <c r="D977" s="140" t="s">
        <v>278</v>
      </c>
      <c r="E977" s="171" t="s">
        <v>21</v>
      </c>
      <c r="F977" s="172" t="s">
        <v>2892</v>
      </c>
      <c r="H977" s="171" t="s">
        <v>21</v>
      </c>
      <c r="I977" s="173"/>
      <c r="L977" s="170"/>
      <c r="M977" s="174"/>
      <c r="T977" s="175"/>
      <c r="AT977" s="171" t="s">
        <v>278</v>
      </c>
      <c r="AU977" s="171" t="s">
        <v>87</v>
      </c>
      <c r="AV977" s="14" t="s">
        <v>85</v>
      </c>
      <c r="AW977" s="14" t="s">
        <v>38</v>
      </c>
      <c r="AX977" s="14" t="s">
        <v>77</v>
      </c>
      <c r="AY977" s="171" t="s">
        <v>137</v>
      </c>
    </row>
    <row r="978" spans="2:65" s="12" customFormat="1" ht="11.25">
      <c r="B978" s="154"/>
      <c r="D978" s="140" t="s">
        <v>278</v>
      </c>
      <c r="E978" s="155" t="s">
        <v>21</v>
      </c>
      <c r="F978" s="156" t="s">
        <v>2893</v>
      </c>
      <c r="H978" s="157">
        <v>165</v>
      </c>
      <c r="I978" s="158"/>
      <c r="L978" s="154"/>
      <c r="M978" s="159"/>
      <c r="T978" s="160"/>
      <c r="AT978" s="155" t="s">
        <v>278</v>
      </c>
      <c r="AU978" s="155" t="s">
        <v>87</v>
      </c>
      <c r="AV978" s="12" t="s">
        <v>87</v>
      </c>
      <c r="AW978" s="12" t="s">
        <v>38</v>
      </c>
      <c r="AX978" s="12" t="s">
        <v>77</v>
      </c>
      <c r="AY978" s="155" t="s">
        <v>137</v>
      </c>
    </row>
    <row r="979" spans="2:65" s="12" customFormat="1" ht="11.25">
      <c r="B979" s="154"/>
      <c r="D979" s="140" t="s">
        <v>278</v>
      </c>
      <c r="E979" s="155" t="s">
        <v>21</v>
      </c>
      <c r="F979" s="156" t="s">
        <v>2894</v>
      </c>
      <c r="H979" s="157">
        <v>330</v>
      </c>
      <c r="I979" s="158"/>
      <c r="L979" s="154"/>
      <c r="M979" s="159"/>
      <c r="T979" s="160"/>
      <c r="AT979" s="155" t="s">
        <v>278</v>
      </c>
      <c r="AU979" s="155" t="s">
        <v>87</v>
      </c>
      <c r="AV979" s="12" t="s">
        <v>87</v>
      </c>
      <c r="AW979" s="12" t="s">
        <v>38</v>
      </c>
      <c r="AX979" s="12" t="s">
        <v>77</v>
      </c>
      <c r="AY979" s="155" t="s">
        <v>137</v>
      </c>
    </row>
    <row r="980" spans="2:65" s="12" customFormat="1" ht="11.25">
      <c r="B980" s="154"/>
      <c r="D980" s="140" t="s">
        <v>278</v>
      </c>
      <c r="E980" s="155" t="s">
        <v>21</v>
      </c>
      <c r="F980" s="156" t="s">
        <v>2895</v>
      </c>
      <c r="H980" s="157">
        <v>330</v>
      </c>
      <c r="I980" s="158"/>
      <c r="L980" s="154"/>
      <c r="M980" s="159"/>
      <c r="T980" s="160"/>
      <c r="AT980" s="155" t="s">
        <v>278</v>
      </c>
      <c r="AU980" s="155" t="s">
        <v>87</v>
      </c>
      <c r="AV980" s="12" t="s">
        <v>87</v>
      </c>
      <c r="AW980" s="12" t="s">
        <v>38</v>
      </c>
      <c r="AX980" s="12" t="s">
        <v>77</v>
      </c>
      <c r="AY980" s="155" t="s">
        <v>137</v>
      </c>
    </row>
    <row r="981" spans="2:65" s="12" customFormat="1" ht="11.25">
      <c r="B981" s="154"/>
      <c r="D981" s="140" t="s">
        <v>278</v>
      </c>
      <c r="E981" s="155" t="s">
        <v>21</v>
      </c>
      <c r="F981" s="156" t="s">
        <v>2896</v>
      </c>
      <c r="H981" s="157">
        <v>165</v>
      </c>
      <c r="I981" s="158"/>
      <c r="L981" s="154"/>
      <c r="M981" s="159"/>
      <c r="T981" s="160"/>
      <c r="AT981" s="155" t="s">
        <v>278</v>
      </c>
      <c r="AU981" s="155" t="s">
        <v>87</v>
      </c>
      <c r="AV981" s="12" t="s">
        <v>87</v>
      </c>
      <c r="AW981" s="12" t="s">
        <v>38</v>
      </c>
      <c r="AX981" s="12" t="s">
        <v>77</v>
      </c>
      <c r="AY981" s="155" t="s">
        <v>137</v>
      </c>
    </row>
    <row r="982" spans="2:65" s="13" customFormat="1" ht="11.25">
      <c r="B982" s="161"/>
      <c r="D982" s="140" t="s">
        <v>278</v>
      </c>
      <c r="E982" s="162" t="s">
        <v>1987</v>
      </c>
      <c r="F982" s="163" t="s">
        <v>280</v>
      </c>
      <c r="H982" s="164">
        <v>990</v>
      </c>
      <c r="I982" s="165"/>
      <c r="L982" s="161"/>
      <c r="M982" s="166"/>
      <c r="T982" s="167"/>
      <c r="AT982" s="162" t="s">
        <v>278</v>
      </c>
      <c r="AU982" s="162" t="s">
        <v>87</v>
      </c>
      <c r="AV982" s="13" t="s">
        <v>143</v>
      </c>
      <c r="AW982" s="13" t="s">
        <v>38</v>
      </c>
      <c r="AX982" s="13" t="s">
        <v>85</v>
      </c>
      <c r="AY982" s="162" t="s">
        <v>137</v>
      </c>
    </row>
    <row r="983" spans="2:65" s="1" customFormat="1" ht="16.5" customHeight="1">
      <c r="B983" s="33"/>
      <c r="C983" s="126" t="s">
        <v>1827</v>
      </c>
      <c r="D983" s="126" t="s">
        <v>138</v>
      </c>
      <c r="E983" s="127" t="s">
        <v>2897</v>
      </c>
      <c r="F983" s="128" t="s">
        <v>2898</v>
      </c>
      <c r="G983" s="129" t="s">
        <v>141</v>
      </c>
      <c r="H983" s="130">
        <v>4997.76</v>
      </c>
      <c r="I983" s="131"/>
      <c r="J983" s="132">
        <f>ROUND(I983*H983,2)</f>
        <v>0</v>
      </c>
      <c r="K983" s="128" t="s">
        <v>21</v>
      </c>
      <c r="L983" s="133"/>
      <c r="M983" s="134" t="s">
        <v>21</v>
      </c>
      <c r="N983" s="135" t="s">
        <v>48</v>
      </c>
      <c r="P983" s="136">
        <f>O983*H983</f>
        <v>0</v>
      </c>
      <c r="Q983" s="136">
        <v>0</v>
      </c>
      <c r="R983" s="136">
        <f>Q983*H983</f>
        <v>0</v>
      </c>
      <c r="S983" s="136">
        <v>0</v>
      </c>
      <c r="T983" s="137">
        <f>S983*H983</f>
        <v>0</v>
      </c>
      <c r="AR983" s="138" t="s">
        <v>201</v>
      </c>
      <c r="AT983" s="138" t="s">
        <v>138</v>
      </c>
      <c r="AU983" s="138" t="s">
        <v>87</v>
      </c>
      <c r="AY983" s="18" t="s">
        <v>137</v>
      </c>
      <c r="BE983" s="139">
        <f>IF(N983="základní",J983,0)</f>
        <v>0</v>
      </c>
      <c r="BF983" s="139">
        <f>IF(N983="snížená",J983,0)</f>
        <v>0</v>
      </c>
      <c r="BG983" s="139">
        <f>IF(N983="zákl. přenesená",J983,0)</f>
        <v>0</v>
      </c>
      <c r="BH983" s="139">
        <f>IF(N983="sníž. přenesená",J983,0)</f>
        <v>0</v>
      </c>
      <c r="BI983" s="139">
        <f>IF(N983="nulová",J983,0)</f>
        <v>0</v>
      </c>
      <c r="BJ983" s="18" t="s">
        <v>85</v>
      </c>
      <c r="BK983" s="139">
        <f>ROUND(I983*H983,2)</f>
        <v>0</v>
      </c>
      <c r="BL983" s="18" t="s">
        <v>171</v>
      </c>
      <c r="BM983" s="138" t="s">
        <v>2899</v>
      </c>
    </row>
    <row r="984" spans="2:65" s="1" customFormat="1" ht="11.25">
      <c r="B984" s="33"/>
      <c r="D984" s="140" t="s">
        <v>144</v>
      </c>
      <c r="F984" s="141" t="s">
        <v>2900</v>
      </c>
      <c r="I984" s="142"/>
      <c r="L984" s="33"/>
      <c r="M984" s="143"/>
      <c r="T984" s="54"/>
      <c r="AT984" s="18" t="s">
        <v>144</v>
      </c>
      <c r="AU984" s="18" t="s">
        <v>87</v>
      </c>
    </row>
    <row r="985" spans="2:65" s="12" customFormat="1" ht="11.25">
      <c r="B985" s="154"/>
      <c r="D985" s="140" t="s">
        <v>278</v>
      </c>
      <c r="E985" s="155" t="s">
        <v>2022</v>
      </c>
      <c r="F985" s="156" t="s">
        <v>2901</v>
      </c>
      <c r="H985" s="157">
        <v>4997.76</v>
      </c>
      <c r="I985" s="158"/>
      <c r="L985" s="154"/>
      <c r="M985" s="159"/>
      <c r="T985" s="160"/>
      <c r="AT985" s="155" t="s">
        <v>278</v>
      </c>
      <c r="AU985" s="155" t="s">
        <v>87</v>
      </c>
      <c r="AV985" s="12" t="s">
        <v>87</v>
      </c>
      <c r="AW985" s="12" t="s">
        <v>38</v>
      </c>
      <c r="AX985" s="12" t="s">
        <v>85</v>
      </c>
      <c r="AY985" s="155" t="s">
        <v>137</v>
      </c>
    </row>
    <row r="986" spans="2:65" s="1" customFormat="1" ht="16.5" customHeight="1">
      <c r="B986" s="33"/>
      <c r="C986" s="145" t="s">
        <v>452</v>
      </c>
      <c r="D986" s="145" t="s">
        <v>153</v>
      </c>
      <c r="E986" s="146" t="s">
        <v>1840</v>
      </c>
      <c r="F986" s="147" t="s">
        <v>1841</v>
      </c>
      <c r="G986" s="148" t="s">
        <v>141</v>
      </c>
      <c r="H986" s="149">
        <v>1080.9000000000001</v>
      </c>
      <c r="I986" s="150"/>
      <c r="J986" s="151">
        <f>ROUND(I986*H986,2)</f>
        <v>0</v>
      </c>
      <c r="K986" s="147" t="s">
        <v>809</v>
      </c>
      <c r="L986" s="33"/>
      <c r="M986" s="152" t="s">
        <v>21</v>
      </c>
      <c r="N986" s="153" t="s">
        <v>48</v>
      </c>
      <c r="P986" s="136">
        <f>O986*H986</f>
        <v>0</v>
      </c>
      <c r="Q986" s="136">
        <v>5.0000000000000002E-5</v>
      </c>
      <c r="R986" s="136">
        <f>Q986*H986</f>
        <v>5.404500000000001E-2</v>
      </c>
      <c r="S986" s="136">
        <v>0</v>
      </c>
      <c r="T986" s="137">
        <f>S986*H986</f>
        <v>0</v>
      </c>
      <c r="AR986" s="138" t="s">
        <v>171</v>
      </c>
      <c r="AT986" s="138" t="s">
        <v>153</v>
      </c>
      <c r="AU986" s="138" t="s">
        <v>87</v>
      </c>
      <c r="AY986" s="18" t="s">
        <v>137</v>
      </c>
      <c r="BE986" s="139">
        <f>IF(N986="základní",J986,0)</f>
        <v>0</v>
      </c>
      <c r="BF986" s="139">
        <f>IF(N986="snížená",J986,0)</f>
        <v>0</v>
      </c>
      <c r="BG986" s="139">
        <f>IF(N986="zákl. přenesená",J986,0)</f>
        <v>0</v>
      </c>
      <c r="BH986" s="139">
        <f>IF(N986="sníž. přenesená",J986,0)</f>
        <v>0</v>
      </c>
      <c r="BI986" s="139">
        <f>IF(N986="nulová",J986,0)</f>
        <v>0</v>
      </c>
      <c r="BJ986" s="18" t="s">
        <v>85</v>
      </c>
      <c r="BK986" s="139">
        <f>ROUND(I986*H986,2)</f>
        <v>0</v>
      </c>
      <c r="BL986" s="18" t="s">
        <v>171</v>
      </c>
      <c r="BM986" s="138" t="s">
        <v>2902</v>
      </c>
    </row>
    <row r="987" spans="2:65" s="1" customFormat="1" ht="11.25">
      <c r="B987" s="33"/>
      <c r="D987" s="140" t="s">
        <v>144</v>
      </c>
      <c r="F987" s="141" t="s">
        <v>1843</v>
      </c>
      <c r="I987" s="142"/>
      <c r="L987" s="33"/>
      <c r="M987" s="143"/>
      <c r="T987" s="54"/>
      <c r="AT987" s="18" t="s">
        <v>144</v>
      </c>
      <c r="AU987" s="18" t="s">
        <v>87</v>
      </c>
    </row>
    <row r="988" spans="2:65" s="1" customFormat="1" ht="11.25">
      <c r="B988" s="33"/>
      <c r="D988" s="183" t="s">
        <v>812</v>
      </c>
      <c r="F988" s="184" t="s">
        <v>1844</v>
      </c>
      <c r="I988" s="142"/>
      <c r="L988" s="33"/>
      <c r="M988" s="143"/>
      <c r="T988" s="54"/>
      <c r="AT988" s="18" t="s">
        <v>812</v>
      </c>
      <c r="AU988" s="18" t="s">
        <v>87</v>
      </c>
    </row>
    <row r="989" spans="2:65" s="12" customFormat="1" ht="11.25">
      <c r="B989" s="154"/>
      <c r="D989" s="140" t="s">
        <v>278</v>
      </c>
      <c r="E989" s="155" t="s">
        <v>21</v>
      </c>
      <c r="F989" s="156" t="s">
        <v>2038</v>
      </c>
      <c r="H989" s="157">
        <v>1080.9000000000001</v>
      </c>
      <c r="I989" s="158"/>
      <c r="L989" s="154"/>
      <c r="M989" s="159"/>
      <c r="T989" s="160"/>
      <c r="AT989" s="155" t="s">
        <v>278</v>
      </c>
      <c r="AU989" s="155" t="s">
        <v>87</v>
      </c>
      <c r="AV989" s="12" t="s">
        <v>87</v>
      </c>
      <c r="AW989" s="12" t="s">
        <v>38</v>
      </c>
      <c r="AX989" s="12" t="s">
        <v>85</v>
      </c>
      <c r="AY989" s="155" t="s">
        <v>137</v>
      </c>
    </row>
    <row r="990" spans="2:65" s="1" customFormat="1" ht="16.5" customHeight="1">
      <c r="B990" s="33"/>
      <c r="C990" s="126" t="s">
        <v>1839</v>
      </c>
      <c r="D990" s="126" t="s">
        <v>138</v>
      </c>
      <c r="E990" s="127" t="s">
        <v>2903</v>
      </c>
      <c r="F990" s="128" t="s">
        <v>2904</v>
      </c>
      <c r="G990" s="129" t="s">
        <v>141</v>
      </c>
      <c r="H990" s="130">
        <v>1080.9000000000001</v>
      </c>
      <c r="I990" s="131"/>
      <c r="J990" s="132">
        <f>ROUND(I990*H990,2)</f>
        <v>0</v>
      </c>
      <c r="K990" s="128" t="s">
        <v>21</v>
      </c>
      <c r="L990" s="133"/>
      <c r="M990" s="134" t="s">
        <v>21</v>
      </c>
      <c r="N990" s="135" t="s">
        <v>48</v>
      </c>
      <c r="P990" s="136">
        <f>O990*H990</f>
        <v>0</v>
      </c>
      <c r="Q990" s="136">
        <v>1E-3</v>
      </c>
      <c r="R990" s="136">
        <f>Q990*H990</f>
        <v>1.0809000000000002</v>
      </c>
      <c r="S990" s="136">
        <v>0</v>
      </c>
      <c r="T990" s="137">
        <f>S990*H990</f>
        <v>0</v>
      </c>
      <c r="AR990" s="138" t="s">
        <v>201</v>
      </c>
      <c r="AT990" s="138" t="s">
        <v>138</v>
      </c>
      <c r="AU990" s="138" t="s">
        <v>87</v>
      </c>
      <c r="AY990" s="18" t="s">
        <v>137</v>
      </c>
      <c r="BE990" s="139">
        <f>IF(N990="základní",J990,0)</f>
        <v>0</v>
      </c>
      <c r="BF990" s="139">
        <f>IF(N990="snížená",J990,0)</f>
        <v>0</v>
      </c>
      <c r="BG990" s="139">
        <f>IF(N990="zákl. přenesená",J990,0)</f>
        <v>0</v>
      </c>
      <c r="BH990" s="139">
        <f>IF(N990="sníž. přenesená",J990,0)</f>
        <v>0</v>
      </c>
      <c r="BI990" s="139">
        <f>IF(N990="nulová",J990,0)</f>
        <v>0</v>
      </c>
      <c r="BJ990" s="18" t="s">
        <v>85</v>
      </c>
      <c r="BK990" s="139">
        <f>ROUND(I990*H990,2)</f>
        <v>0</v>
      </c>
      <c r="BL990" s="18" t="s">
        <v>171</v>
      </c>
      <c r="BM990" s="138" t="s">
        <v>2905</v>
      </c>
    </row>
    <row r="991" spans="2:65" s="1" customFormat="1" ht="11.25">
      <c r="B991" s="33"/>
      <c r="D991" s="140" t="s">
        <v>144</v>
      </c>
      <c r="F991" s="141" t="s">
        <v>2906</v>
      </c>
      <c r="I991" s="142"/>
      <c r="L991" s="33"/>
      <c r="M991" s="143"/>
      <c r="T991" s="54"/>
      <c r="AT991" s="18" t="s">
        <v>144</v>
      </c>
      <c r="AU991" s="18" t="s">
        <v>87</v>
      </c>
    </row>
    <row r="992" spans="2:65" s="14" customFormat="1" ht="11.25">
      <c r="B992" s="170"/>
      <c r="D992" s="140" t="s">
        <v>278</v>
      </c>
      <c r="E992" s="171" t="s">
        <v>21</v>
      </c>
      <c r="F992" s="172" t="s">
        <v>2237</v>
      </c>
      <c r="H992" s="171" t="s">
        <v>21</v>
      </c>
      <c r="I992" s="173"/>
      <c r="L992" s="170"/>
      <c r="M992" s="174"/>
      <c r="T992" s="175"/>
      <c r="AT992" s="171" t="s">
        <v>278</v>
      </c>
      <c r="AU992" s="171" t="s">
        <v>87</v>
      </c>
      <c r="AV992" s="14" t="s">
        <v>85</v>
      </c>
      <c r="AW992" s="14" t="s">
        <v>38</v>
      </c>
      <c r="AX992" s="14" t="s">
        <v>77</v>
      </c>
      <c r="AY992" s="171" t="s">
        <v>137</v>
      </c>
    </row>
    <row r="993" spans="2:65" s="12" customFormat="1" ht="11.25">
      <c r="B993" s="154"/>
      <c r="D993" s="140" t="s">
        <v>278</v>
      </c>
      <c r="E993" s="155" t="s">
        <v>21</v>
      </c>
      <c r="F993" s="156" t="s">
        <v>2907</v>
      </c>
      <c r="H993" s="157">
        <v>545.4</v>
      </c>
      <c r="I993" s="158"/>
      <c r="L993" s="154"/>
      <c r="M993" s="159"/>
      <c r="T993" s="160"/>
      <c r="AT993" s="155" t="s">
        <v>278</v>
      </c>
      <c r="AU993" s="155" t="s">
        <v>87</v>
      </c>
      <c r="AV993" s="12" t="s">
        <v>87</v>
      </c>
      <c r="AW993" s="12" t="s">
        <v>38</v>
      </c>
      <c r="AX993" s="12" t="s">
        <v>77</v>
      </c>
      <c r="AY993" s="155" t="s">
        <v>137</v>
      </c>
    </row>
    <row r="994" spans="2:65" s="12" customFormat="1" ht="11.25">
      <c r="B994" s="154"/>
      <c r="D994" s="140" t="s">
        <v>278</v>
      </c>
      <c r="E994" s="155" t="s">
        <v>21</v>
      </c>
      <c r="F994" s="156" t="s">
        <v>2908</v>
      </c>
      <c r="H994" s="157">
        <v>535.5</v>
      </c>
      <c r="I994" s="158"/>
      <c r="L994" s="154"/>
      <c r="M994" s="159"/>
      <c r="T994" s="160"/>
      <c r="AT994" s="155" t="s">
        <v>278</v>
      </c>
      <c r="AU994" s="155" t="s">
        <v>87</v>
      </c>
      <c r="AV994" s="12" t="s">
        <v>87</v>
      </c>
      <c r="AW994" s="12" t="s">
        <v>38</v>
      </c>
      <c r="AX994" s="12" t="s">
        <v>77</v>
      </c>
      <c r="AY994" s="155" t="s">
        <v>137</v>
      </c>
    </row>
    <row r="995" spans="2:65" s="13" customFormat="1" ht="11.25">
      <c r="B995" s="161"/>
      <c r="D995" s="140" t="s">
        <v>278</v>
      </c>
      <c r="E995" s="162" t="s">
        <v>2038</v>
      </c>
      <c r="F995" s="163" t="s">
        <v>280</v>
      </c>
      <c r="H995" s="164">
        <v>1080.9000000000001</v>
      </c>
      <c r="I995" s="165"/>
      <c r="L995" s="161"/>
      <c r="M995" s="166"/>
      <c r="T995" s="167"/>
      <c r="AT995" s="162" t="s">
        <v>278</v>
      </c>
      <c r="AU995" s="162" t="s">
        <v>87</v>
      </c>
      <c r="AV995" s="13" t="s">
        <v>143</v>
      </c>
      <c r="AW995" s="13" t="s">
        <v>38</v>
      </c>
      <c r="AX995" s="13" t="s">
        <v>85</v>
      </c>
      <c r="AY995" s="162" t="s">
        <v>137</v>
      </c>
    </row>
    <row r="996" spans="2:65" s="1" customFormat="1" ht="16.5" customHeight="1">
      <c r="B996" s="33"/>
      <c r="C996" s="145" t="s">
        <v>455</v>
      </c>
      <c r="D996" s="145" t="s">
        <v>153</v>
      </c>
      <c r="E996" s="146" t="s">
        <v>2909</v>
      </c>
      <c r="F996" s="147" t="s">
        <v>2910</v>
      </c>
      <c r="G996" s="148" t="s">
        <v>156</v>
      </c>
      <c r="H996" s="149">
        <v>8</v>
      </c>
      <c r="I996" s="150"/>
      <c r="J996" s="151">
        <f>ROUND(I996*H996,2)</f>
        <v>0</v>
      </c>
      <c r="K996" s="147" t="s">
        <v>21</v>
      </c>
      <c r="L996" s="33"/>
      <c r="M996" s="152" t="s">
        <v>21</v>
      </c>
      <c r="N996" s="153" t="s">
        <v>48</v>
      </c>
      <c r="P996" s="136">
        <f>O996*H996</f>
        <v>0</v>
      </c>
      <c r="Q996" s="136">
        <v>0</v>
      </c>
      <c r="R996" s="136">
        <f>Q996*H996</f>
        <v>0</v>
      </c>
      <c r="S996" s="136">
        <v>0</v>
      </c>
      <c r="T996" s="137">
        <f>S996*H996</f>
        <v>0</v>
      </c>
      <c r="AR996" s="138" t="s">
        <v>171</v>
      </c>
      <c r="AT996" s="138" t="s">
        <v>153</v>
      </c>
      <c r="AU996" s="138" t="s">
        <v>87</v>
      </c>
      <c r="AY996" s="18" t="s">
        <v>137</v>
      </c>
      <c r="BE996" s="139">
        <f>IF(N996="základní",J996,0)</f>
        <v>0</v>
      </c>
      <c r="BF996" s="139">
        <f>IF(N996="snížená",J996,0)</f>
        <v>0</v>
      </c>
      <c r="BG996" s="139">
        <f>IF(N996="zákl. přenesená",J996,0)</f>
        <v>0</v>
      </c>
      <c r="BH996" s="139">
        <f>IF(N996="sníž. přenesená",J996,0)</f>
        <v>0</v>
      </c>
      <c r="BI996" s="139">
        <f>IF(N996="nulová",J996,0)</f>
        <v>0</v>
      </c>
      <c r="BJ996" s="18" t="s">
        <v>85</v>
      </c>
      <c r="BK996" s="139">
        <f>ROUND(I996*H996,2)</f>
        <v>0</v>
      </c>
      <c r="BL996" s="18" t="s">
        <v>171</v>
      </c>
      <c r="BM996" s="138" t="s">
        <v>2911</v>
      </c>
    </row>
    <row r="997" spans="2:65" s="1" customFormat="1" ht="29.25">
      <c r="B997" s="33"/>
      <c r="D997" s="140" t="s">
        <v>144</v>
      </c>
      <c r="F997" s="141" t="s">
        <v>2912</v>
      </c>
      <c r="I997" s="142"/>
      <c r="L997" s="33"/>
      <c r="M997" s="143"/>
      <c r="T997" s="54"/>
      <c r="AT997" s="18" t="s">
        <v>144</v>
      </c>
      <c r="AU997" s="18" t="s">
        <v>87</v>
      </c>
    </row>
    <row r="998" spans="2:65" s="1" customFormat="1" ht="19.5">
      <c r="B998" s="33"/>
      <c r="D998" s="140" t="s">
        <v>145</v>
      </c>
      <c r="F998" s="144" t="s">
        <v>2913</v>
      </c>
      <c r="I998" s="142"/>
      <c r="L998" s="33"/>
      <c r="M998" s="143"/>
      <c r="T998" s="54"/>
      <c r="AT998" s="18" t="s">
        <v>145</v>
      </c>
      <c r="AU998" s="18" t="s">
        <v>87</v>
      </c>
    </row>
    <row r="999" spans="2:65" s="14" customFormat="1" ht="11.25">
      <c r="B999" s="170"/>
      <c r="D999" s="140" t="s">
        <v>278</v>
      </c>
      <c r="E999" s="171" t="s">
        <v>21</v>
      </c>
      <c r="F999" s="172" t="s">
        <v>2914</v>
      </c>
      <c r="H999" s="171" t="s">
        <v>21</v>
      </c>
      <c r="I999" s="173"/>
      <c r="L999" s="170"/>
      <c r="M999" s="174"/>
      <c r="T999" s="175"/>
      <c r="AT999" s="171" t="s">
        <v>278</v>
      </c>
      <c r="AU999" s="171" t="s">
        <v>87</v>
      </c>
      <c r="AV999" s="14" t="s">
        <v>85</v>
      </c>
      <c r="AW999" s="14" t="s">
        <v>38</v>
      </c>
      <c r="AX999" s="14" t="s">
        <v>77</v>
      </c>
      <c r="AY999" s="171" t="s">
        <v>137</v>
      </c>
    </row>
    <row r="1000" spans="2:65" s="12" customFormat="1" ht="11.25">
      <c r="B1000" s="154"/>
      <c r="D1000" s="140" t="s">
        <v>278</v>
      </c>
      <c r="E1000" s="155" t="s">
        <v>21</v>
      </c>
      <c r="F1000" s="156" t="s">
        <v>2915</v>
      </c>
      <c r="H1000" s="157">
        <v>4</v>
      </c>
      <c r="I1000" s="158"/>
      <c r="L1000" s="154"/>
      <c r="M1000" s="159"/>
      <c r="T1000" s="160"/>
      <c r="AT1000" s="155" t="s">
        <v>278</v>
      </c>
      <c r="AU1000" s="155" t="s">
        <v>87</v>
      </c>
      <c r="AV1000" s="12" t="s">
        <v>87</v>
      </c>
      <c r="AW1000" s="12" t="s">
        <v>38</v>
      </c>
      <c r="AX1000" s="12" t="s">
        <v>77</v>
      </c>
      <c r="AY1000" s="155" t="s">
        <v>137</v>
      </c>
    </row>
    <row r="1001" spans="2:65" s="12" customFormat="1" ht="11.25">
      <c r="B1001" s="154"/>
      <c r="D1001" s="140" t="s">
        <v>278</v>
      </c>
      <c r="E1001" s="155" t="s">
        <v>21</v>
      </c>
      <c r="F1001" s="156" t="s">
        <v>2916</v>
      </c>
      <c r="H1001" s="157">
        <v>4</v>
      </c>
      <c r="I1001" s="158"/>
      <c r="L1001" s="154"/>
      <c r="M1001" s="159"/>
      <c r="T1001" s="160"/>
      <c r="AT1001" s="155" t="s">
        <v>278</v>
      </c>
      <c r="AU1001" s="155" t="s">
        <v>87</v>
      </c>
      <c r="AV1001" s="12" t="s">
        <v>87</v>
      </c>
      <c r="AW1001" s="12" t="s">
        <v>38</v>
      </c>
      <c r="AX1001" s="12" t="s">
        <v>77</v>
      </c>
      <c r="AY1001" s="155" t="s">
        <v>137</v>
      </c>
    </row>
    <row r="1002" spans="2:65" s="13" customFormat="1" ht="11.25">
      <c r="B1002" s="161"/>
      <c r="D1002" s="140" t="s">
        <v>278</v>
      </c>
      <c r="E1002" s="162" t="s">
        <v>21</v>
      </c>
      <c r="F1002" s="163" t="s">
        <v>280</v>
      </c>
      <c r="H1002" s="164">
        <v>8</v>
      </c>
      <c r="I1002" s="165"/>
      <c r="L1002" s="161"/>
      <c r="M1002" s="166"/>
      <c r="T1002" s="167"/>
      <c r="AT1002" s="162" t="s">
        <v>278</v>
      </c>
      <c r="AU1002" s="162" t="s">
        <v>87</v>
      </c>
      <c r="AV1002" s="13" t="s">
        <v>143</v>
      </c>
      <c r="AW1002" s="13" t="s">
        <v>38</v>
      </c>
      <c r="AX1002" s="13" t="s">
        <v>85</v>
      </c>
      <c r="AY1002" s="162" t="s">
        <v>137</v>
      </c>
    </row>
    <row r="1003" spans="2:65" s="1" customFormat="1" ht="16.5" customHeight="1">
      <c r="B1003" s="33"/>
      <c r="C1003" s="145" t="s">
        <v>1850</v>
      </c>
      <c r="D1003" s="145" t="s">
        <v>153</v>
      </c>
      <c r="E1003" s="146" t="s">
        <v>2917</v>
      </c>
      <c r="F1003" s="147" t="s">
        <v>2918</v>
      </c>
      <c r="G1003" s="148" t="s">
        <v>212</v>
      </c>
      <c r="H1003" s="149">
        <v>72</v>
      </c>
      <c r="I1003" s="150"/>
      <c r="J1003" s="151">
        <f>ROUND(I1003*H1003,2)</f>
        <v>0</v>
      </c>
      <c r="K1003" s="147" t="s">
        <v>21</v>
      </c>
      <c r="L1003" s="33"/>
      <c r="M1003" s="152" t="s">
        <v>21</v>
      </c>
      <c r="N1003" s="153" t="s">
        <v>48</v>
      </c>
      <c r="P1003" s="136">
        <f>O1003*H1003</f>
        <v>0</v>
      </c>
      <c r="Q1003" s="136">
        <v>0</v>
      </c>
      <c r="R1003" s="136">
        <f>Q1003*H1003</f>
        <v>0</v>
      </c>
      <c r="S1003" s="136">
        <v>0</v>
      </c>
      <c r="T1003" s="137">
        <f>S1003*H1003</f>
        <v>0</v>
      </c>
      <c r="AR1003" s="138" t="s">
        <v>171</v>
      </c>
      <c r="AT1003" s="138" t="s">
        <v>153</v>
      </c>
      <c r="AU1003" s="138" t="s">
        <v>87</v>
      </c>
      <c r="AY1003" s="18" t="s">
        <v>137</v>
      </c>
      <c r="BE1003" s="139">
        <f>IF(N1003="základní",J1003,0)</f>
        <v>0</v>
      </c>
      <c r="BF1003" s="139">
        <f>IF(N1003="snížená",J1003,0)</f>
        <v>0</v>
      </c>
      <c r="BG1003" s="139">
        <f>IF(N1003="zákl. přenesená",J1003,0)</f>
        <v>0</v>
      </c>
      <c r="BH1003" s="139">
        <f>IF(N1003="sníž. přenesená",J1003,0)</f>
        <v>0</v>
      </c>
      <c r="BI1003" s="139">
        <f>IF(N1003="nulová",J1003,0)</f>
        <v>0</v>
      </c>
      <c r="BJ1003" s="18" t="s">
        <v>85</v>
      </c>
      <c r="BK1003" s="139">
        <f>ROUND(I1003*H1003,2)</f>
        <v>0</v>
      </c>
      <c r="BL1003" s="18" t="s">
        <v>171</v>
      </c>
      <c r="BM1003" s="138" t="s">
        <v>2919</v>
      </c>
    </row>
    <row r="1004" spans="2:65" s="1" customFormat="1" ht="11.25">
      <c r="B1004" s="33"/>
      <c r="D1004" s="140" t="s">
        <v>144</v>
      </c>
      <c r="F1004" s="141" t="s">
        <v>2918</v>
      </c>
      <c r="I1004" s="142"/>
      <c r="L1004" s="33"/>
      <c r="M1004" s="143"/>
      <c r="T1004" s="54"/>
      <c r="AT1004" s="18" t="s">
        <v>144</v>
      </c>
      <c r="AU1004" s="18" t="s">
        <v>87</v>
      </c>
    </row>
    <row r="1005" spans="2:65" s="1" customFormat="1" ht="19.5">
      <c r="B1005" s="33"/>
      <c r="D1005" s="140" t="s">
        <v>145</v>
      </c>
      <c r="F1005" s="144" t="s">
        <v>2920</v>
      </c>
      <c r="I1005" s="142"/>
      <c r="L1005" s="33"/>
      <c r="M1005" s="143"/>
      <c r="T1005" s="54"/>
      <c r="AT1005" s="18" t="s">
        <v>145</v>
      </c>
      <c r="AU1005" s="18" t="s">
        <v>87</v>
      </c>
    </row>
    <row r="1006" spans="2:65" s="14" customFormat="1" ht="11.25">
      <c r="B1006" s="170"/>
      <c r="D1006" s="140" t="s">
        <v>278</v>
      </c>
      <c r="E1006" s="171" t="s">
        <v>21</v>
      </c>
      <c r="F1006" s="172" t="s">
        <v>2237</v>
      </c>
      <c r="H1006" s="171" t="s">
        <v>21</v>
      </c>
      <c r="I1006" s="173"/>
      <c r="L1006" s="170"/>
      <c r="M1006" s="174"/>
      <c r="T1006" s="175"/>
      <c r="AT1006" s="171" t="s">
        <v>278</v>
      </c>
      <c r="AU1006" s="171" t="s">
        <v>87</v>
      </c>
      <c r="AV1006" s="14" t="s">
        <v>85</v>
      </c>
      <c r="AW1006" s="14" t="s">
        <v>38</v>
      </c>
      <c r="AX1006" s="14" t="s">
        <v>77</v>
      </c>
      <c r="AY1006" s="171" t="s">
        <v>137</v>
      </c>
    </row>
    <row r="1007" spans="2:65" s="12" customFormat="1" ht="11.25">
      <c r="B1007" s="154"/>
      <c r="D1007" s="140" t="s">
        <v>278</v>
      </c>
      <c r="E1007" s="155" t="s">
        <v>21</v>
      </c>
      <c r="F1007" s="156" t="s">
        <v>2921</v>
      </c>
      <c r="H1007" s="157">
        <v>72</v>
      </c>
      <c r="I1007" s="158"/>
      <c r="L1007" s="154"/>
      <c r="M1007" s="159"/>
      <c r="T1007" s="160"/>
      <c r="AT1007" s="155" t="s">
        <v>278</v>
      </c>
      <c r="AU1007" s="155" t="s">
        <v>87</v>
      </c>
      <c r="AV1007" s="12" t="s">
        <v>87</v>
      </c>
      <c r="AW1007" s="12" t="s">
        <v>38</v>
      </c>
      <c r="AX1007" s="12" t="s">
        <v>85</v>
      </c>
      <c r="AY1007" s="155" t="s">
        <v>137</v>
      </c>
    </row>
    <row r="1008" spans="2:65" s="1" customFormat="1" ht="16.5" customHeight="1">
      <c r="B1008" s="33"/>
      <c r="C1008" s="145" t="s">
        <v>458</v>
      </c>
      <c r="D1008" s="145" t="s">
        <v>153</v>
      </c>
      <c r="E1008" s="146" t="s">
        <v>1857</v>
      </c>
      <c r="F1008" s="147" t="s">
        <v>1858</v>
      </c>
      <c r="G1008" s="148" t="s">
        <v>141</v>
      </c>
      <c r="H1008" s="149">
        <v>17797.883999999998</v>
      </c>
      <c r="I1008" s="150"/>
      <c r="J1008" s="151">
        <f>ROUND(I1008*H1008,2)</f>
        <v>0</v>
      </c>
      <c r="K1008" s="147" t="s">
        <v>809</v>
      </c>
      <c r="L1008" s="33"/>
      <c r="M1008" s="152" t="s">
        <v>21</v>
      </c>
      <c r="N1008" s="153" t="s">
        <v>48</v>
      </c>
      <c r="P1008" s="136">
        <f>O1008*H1008</f>
        <v>0</v>
      </c>
      <c r="Q1008" s="136">
        <v>0</v>
      </c>
      <c r="R1008" s="136">
        <f>Q1008*H1008</f>
        <v>0</v>
      </c>
      <c r="S1008" s="136">
        <v>1E-3</v>
      </c>
      <c r="T1008" s="137">
        <f>S1008*H1008</f>
        <v>17.797884</v>
      </c>
      <c r="AR1008" s="138" t="s">
        <v>171</v>
      </c>
      <c r="AT1008" s="138" t="s">
        <v>153</v>
      </c>
      <c r="AU1008" s="138" t="s">
        <v>87</v>
      </c>
      <c r="AY1008" s="18" t="s">
        <v>137</v>
      </c>
      <c r="BE1008" s="139">
        <f>IF(N1008="základní",J1008,0)</f>
        <v>0</v>
      </c>
      <c r="BF1008" s="139">
        <f>IF(N1008="snížená",J1008,0)</f>
        <v>0</v>
      </c>
      <c r="BG1008" s="139">
        <f>IF(N1008="zákl. přenesená",J1008,0)</f>
        <v>0</v>
      </c>
      <c r="BH1008" s="139">
        <f>IF(N1008="sníž. přenesená",J1008,0)</f>
        <v>0</v>
      </c>
      <c r="BI1008" s="139">
        <f>IF(N1008="nulová",J1008,0)</f>
        <v>0</v>
      </c>
      <c r="BJ1008" s="18" t="s">
        <v>85</v>
      </c>
      <c r="BK1008" s="139">
        <f>ROUND(I1008*H1008,2)</f>
        <v>0</v>
      </c>
      <c r="BL1008" s="18" t="s">
        <v>171</v>
      </c>
      <c r="BM1008" s="138" t="s">
        <v>2922</v>
      </c>
    </row>
    <row r="1009" spans="2:65" s="1" customFormat="1" ht="11.25">
      <c r="B1009" s="33"/>
      <c r="D1009" s="140" t="s">
        <v>144</v>
      </c>
      <c r="F1009" s="141" t="s">
        <v>1860</v>
      </c>
      <c r="I1009" s="142"/>
      <c r="L1009" s="33"/>
      <c r="M1009" s="143"/>
      <c r="T1009" s="54"/>
      <c r="AT1009" s="18" t="s">
        <v>144</v>
      </c>
      <c r="AU1009" s="18" t="s">
        <v>87</v>
      </c>
    </row>
    <row r="1010" spans="2:65" s="1" customFormat="1" ht="11.25">
      <c r="B1010" s="33"/>
      <c r="D1010" s="183" t="s">
        <v>812</v>
      </c>
      <c r="F1010" s="184" t="s">
        <v>1861</v>
      </c>
      <c r="I1010" s="142"/>
      <c r="L1010" s="33"/>
      <c r="M1010" s="143"/>
      <c r="T1010" s="54"/>
      <c r="AT1010" s="18" t="s">
        <v>812</v>
      </c>
      <c r="AU1010" s="18" t="s">
        <v>87</v>
      </c>
    </row>
    <row r="1011" spans="2:65" s="12" customFormat="1" ht="11.25">
      <c r="B1011" s="154"/>
      <c r="D1011" s="140" t="s">
        <v>278</v>
      </c>
      <c r="E1011" s="155" t="s">
        <v>21</v>
      </c>
      <c r="F1011" s="156" t="s">
        <v>2923</v>
      </c>
      <c r="H1011" s="157">
        <v>1681.434</v>
      </c>
      <c r="I1011" s="158"/>
      <c r="L1011" s="154"/>
      <c r="M1011" s="159"/>
      <c r="T1011" s="160"/>
      <c r="AT1011" s="155" t="s">
        <v>278</v>
      </c>
      <c r="AU1011" s="155" t="s">
        <v>87</v>
      </c>
      <c r="AV1011" s="12" t="s">
        <v>87</v>
      </c>
      <c r="AW1011" s="12" t="s">
        <v>38</v>
      </c>
      <c r="AX1011" s="12" t="s">
        <v>77</v>
      </c>
      <c r="AY1011" s="155" t="s">
        <v>137</v>
      </c>
    </row>
    <row r="1012" spans="2:65" s="12" customFormat="1" ht="11.25">
      <c r="B1012" s="154"/>
      <c r="D1012" s="140" t="s">
        <v>278</v>
      </c>
      <c r="E1012" s="155" t="s">
        <v>21</v>
      </c>
      <c r="F1012" s="156" t="s">
        <v>2924</v>
      </c>
      <c r="H1012" s="157">
        <v>12735.45</v>
      </c>
      <c r="I1012" s="158"/>
      <c r="L1012" s="154"/>
      <c r="M1012" s="159"/>
      <c r="T1012" s="160"/>
      <c r="AT1012" s="155" t="s">
        <v>278</v>
      </c>
      <c r="AU1012" s="155" t="s">
        <v>87</v>
      </c>
      <c r="AV1012" s="12" t="s">
        <v>87</v>
      </c>
      <c r="AW1012" s="12" t="s">
        <v>38</v>
      </c>
      <c r="AX1012" s="12" t="s">
        <v>77</v>
      </c>
      <c r="AY1012" s="155" t="s">
        <v>137</v>
      </c>
    </row>
    <row r="1013" spans="2:65" s="12" customFormat="1" ht="11.25">
      <c r="B1013" s="154"/>
      <c r="D1013" s="140" t="s">
        <v>278</v>
      </c>
      <c r="E1013" s="155" t="s">
        <v>21</v>
      </c>
      <c r="F1013" s="156" t="s">
        <v>2925</v>
      </c>
      <c r="H1013" s="157">
        <v>393</v>
      </c>
      <c r="I1013" s="158"/>
      <c r="L1013" s="154"/>
      <c r="M1013" s="159"/>
      <c r="T1013" s="160"/>
      <c r="AT1013" s="155" t="s">
        <v>278</v>
      </c>
      <c r="AU1013" s="155" t="s">
        <v>87</v>
      </c>
      <c r="AV1013" s="12" t="s">
        <v>87</v>
      </c>
      <c r="AW1013" s="12" t="s">
        <v>38</v>
      </c>
      <c r="AX1013" s="12" t="s">
        <v>77</v>
      </c>
      <c r="AY1013" s="155" t="s">
        <v>137</v>
      </c>
    </row>
    <row r="1014" spans="2:65" s="12" customFormat="1" ht="11.25">
      <c r="B1014" s="154"/>
      <c r="D1014" s="140" t="s">
        <v>278</v>
      </c>
      <c r="E1014" s="155" t="s">
        <v>21</v>
      </c>
      <c r="F1014" s="156" t="s">
        <v>2926</v>
      </c>
      <c r="H1014" s="157">
        <v>468</v>
      </c>
      <c r="I1014" s="158"/>
      <c r="L1014" s="154"/>
      <c r="M1014" s="159"/>
      <c r="T1014" s="160"/>
      <c r="AT1014" s="155" t="s">
        <v>278</v>
      </c>
      <c r="AU1014" s="155" t="s">
        <v>87</v>
      </c>
      <c r="AV1014" s="12" t="s">
        <v>87</v>
      </c>
      <c r="AW1014" s="12" t="s">
        <v>38</v>
      </c>
      <c r="AX1014" s="12" t="s">
        <v>77</v>
      </c>
      <c r="AY1014" s="155" t="s">
        <v>137</v>
      </c>
    </row>
    <row r="1015" spans="2:65" s="14" customFormat="1" ht="11.25">
      <c r="B1015" s="170"/>
      <c r="D1015" s="140" t="s">
        <v>278</v>
      </c>
      <c r="E1015" s="171" t="s">
        <v>21</v>
      </c>
      <c r="F1015" s="172" t="s">
        <v>2927</v>
      </c>
      <c r="H1015" s="171" t="s">
        <v>21</v>
      </c>
      <c r="I1015" s="173"/>
      <c r="L1015" s="170"/>
      <c r="M1015" s="174"/>
      <c r="T1015" s="175"/>
      <c r="AT1015" s="171" t="s">
        <v>278</v>
      </c>
      <c r="AU1015" s="171" t="s">
        <v>87</v>
      </c>
      <c r="AV1015" s="14" t="s">
        <v>85</v>
      </c>
      <c r="AW1015" s="14" t="s">
        <v>38</v>
      </c>
      <c r="AX1015" s="14" t="s">
        <v>77</v>
      </c>
      <c r="AY1015" s="171" t="s">
        <v>137</v>
      </c>
    </row>
    <row r="1016" spans="2:65" s="12" customFormat="1" ht="11.25">
      <c r="B1016" s="154"/>
      <c r="D1016" s="140" t="s">
        <v>278</v>
      </c>
      <c r="E1016" s="155" t="s">
        <v>21</v>
      </c>
      <c r="F1016" s="156" t="s">
        <v>2928</v>
      </c>
      <c r="H1016" s="157">
        <v>2520</v>
      </c>
      <c r="I1016" s="158"/>
      <c r="L1016" s="154"/>
      <c r="M1016" s="159"/>
      <c r="T1016" s="160"/>
      <c r="AT1016" s="155" t="s">
        <v>278</v>
      </c>
      <c r="AU1016" s="155" t="s">
        <v>87</v>
      </c>
      <c r="AV1016" s="12" t="s">
        <v>87</v>
      </c>
      <c r="AW1016" s="12" t="s">
        <v>38</v>
      </c>
      <c r="AX1016" s="12" t="s">
        <v>77</v>
      </c>
      <c r="AY1016" s="155" t="s">
        <v>137</v>
      </c>
    </row>
    <row r="1017" spans="2:65" s="13" customFormat="1" ht="11.25">
      <c r="B1017" s="161"/>
      <c r="D1017" s="140" t="s">
        <v>278</v>
      </c>
      <c r="E1017" s="162" t="s">
        <v>1941</v>
      </c>
      <c r="F1017" s="163" t="s">
        <v>280</v>
      </c>
      <c r="H1017" s="164">
        <v>17797.883999999998</v>
      </c>
      <c r="I1017" s="165"/>
      <c r="L1017" s="161"/>
      <c r="M1017" s="166"/>
      <c r="T1017" s="167"/>
      <c r="AT1017" s="162" t="s">
        <v>278</v>
      </c>
      <c r="AU1017" s="162" t="s">
        <v>87</v>
      </c>
      <c r="AV1017" s="13" t="s">
        <v>143</v>
      </c>
      <c r="AW1017" s="13" t="s">
        <v>38</v>
      </c>
      <c r="AX1017" s="13" t="s">
        <v>85</v>
      </c>
      <c r="AY1017" s="162" t="s">
        <v>137</v>
      </c>
    </row>
    <row r="1018" spans="2:65" s="1" customFormat="1" ht="16.5" customHeight="1">
      <c r="B1018" s="33"/>
      <c r="C1018" s="145" t="s">
        <v>1867</v>
      </c>
      <c r="D1018" s="145" t="s">
        <v>153</v>
      </c>
      <c r="E1018" s="146" t="s">
        <v>1887</v>
      </c>
      <c r="F1018" s="147" t="s">
        <v>1888</v>
      </c>
      <c r="G1018" s="148" t="s">
        <v>763</v>
      </c>
      <c r="H1018" s="149">
        <v>30.632999999999999</v>
      </c>
      <c r="I1018" s="150"/>
      <c r="J1018" s="151">
        <f>ROUND(I1018*H1018,2)</f>
        <v>0</v>
      </c>
      <c r="K1018" s="147" t="s">
        <v>809</v>
      </c>
      <c r="L1018" s="33"/>
      <c r="M1018" s="152" t="s">
        <v>21</v>
      </c>
      <c r="N1018" s="153" t="s">
        <v>48</v>
      </c>
      <c r="P1018" s="136">
        <f>O1018*H1018</f>
        <v>0</v>
      </c>
      <c r="Q1018" s="136">
        <v>0</v>
      </c>
      <c r="R1018" s="136">
        <f>Q1018*H1018</f>
        <v>0</v>
      </c>
      <c r="S1018" s="136">
        <v>0</v>
      </c>
      <c r="T1018" s="137">
        <f>S1018*H1018</f>
        <v>0</v>
      </c>
      <c r="AR1018" s="138" t="s">
        <v>171</v>
      </c>
      <c r="AT1018" s="138" t="s">
        <v>153</v>
      </c>
      <c r="AU1018" s="138" t="s">
        <v>87</v>
      </c>
      <c r="AY1018" s="18" t="s">
        <v>137</v>
      </c>
      <c r="BE1018" s="139">
        <f>IF(N1018="základní",J1018,0)</f>
        <v>0</v>
      </c>
      <c r="BF1018" s="139">
        <f>IF(N1018="snížená",J1018,0)</f>
        <v>0</v>
      </c>
      <c r="BG1018" s="139">
        <f>IF(N1018="zákl. přenesená",J1018,0)</f>
        <v>0</v>
      </c>
      <c r="BH1018" s="139">
        <f>IF(N1018="sníž. přenesená",J1018,0)</f>
        <v>0</v>
      </c>
      <c r="BI1018" s="139">
        <f>IF(N1018="nulová",J1018,0)</f>
        <v>0</v>
      </c>
      <c r="BJ1018" s="18" t="s">
        <v>85</v>
      </c>
      <c r="BK1018" s="139">
        <f>ROUND(I1018*H1018,2)</f>
        <v>0</v>
      </c>
      <c r="BL1018" s="18" t="s">
        <v>171</v>
      </c>
      <c r="BM1018" s="138" t="s">
        <v>2929</v>
      </c>
    </row>
    <row r="1019" spans="2:65" s="1" customFormat="1" ht="19.5">
      <c r="B1019" s="33"/>
      <c r="D1019" s="140" t="s">
        <v>144</v>
      </c>
      <c r="F1019" s="141" t="s">
        <v>1890</v>
      </c>
      <c r="I1019" s="142"/>
      <c r="L1019" s="33"/>
      <c r="M1019" s="143"/>
      <c r="T1019" s="54"/>
      <c r="AT1019" s="18" t="s">
        <v>144</v>
      </c>
      <c r="AU1019" s="18" t="s">
        <v>87</v>
      </c>
    </row>
    <row r="1020" spans="2:65" s="1" customFormat="1" ht="11.25">
      <c r="B1020" s="33"/>
      <c r="D1020" s="183" t="s">
        <v>812</v>
      </c>
      <c r="F1020" s="184" t="s">
        <v>1891</v>
      </c>
      <c r="I1020" s="142"/>
      <c r="L1020" s="33"/>
      <c r="M1020" s="143"/>
      <c r="T1020" s="54"/>
      <c r="AT1020" s="18" t="s">
        <v>812</v>
      </c>
      <c r="AU1020" s="18" t="s">
        <v>87</v>
      </c>
    </row>
    <row r="1021" spans="2:65" s="1" customFormat="1" ht="29.25">
      <c r="B1021" s="33"/>
      <c r="D1021" s="140" t="s">
        <v>145</v>
      </c>
      <c r="F1021" s="144" t="s">
        <v>1723</v>
      </c>
      <c r="I1021" s="142"/>
      <c r="L1021" s="33"/>
      <c r="M1021" s="143"/>
      <c r="T1021" s="54"/>
      <c r="AT1021" s="18" t="s">
        <v>145</v>
      </c>
      <c r="AU1021" s="18" t="s">
        <v>87</v>
      </c>
    </row>
    <row r="1022" spans="2:65" s="11" customFormat="1" ht="25.9" customHeight="1">
      <c r="B1022" s="116"/>
      <c r="D1022" s="117" t="s">
        <v>76</v>
      </c>
      <c r="E1022" s="118" t="s">
        <v>138</v>
      </c>
      <c r="F1022" s="118" t="s">
        <v>1892</v>
      </c>
      <c r="I1022" s="119"/>
      <c r="J1022" s="120">
        <f>BK1022</f>
        <v>0</v>
      </c>
      <c r="L1022" s="116"/>
      <c r="M1022" s="121"/>
      <c r="P1022" s="122">
        <f>P1023</f>
        <v>0</v>
      </c>
      <c r="R1022" s="122">
        <f>R1023</f>
        <v>4.0501439999999995</v>
      </c>
      <c r="T1022" s="123">
        <f>T1023</f>
        <v>0</v>
      </c>
      <c r="AR1022" s="117" t="s">
        <v>149</v>
      </c>
      <c r="AT1022" s="124" t="s">
        <v>76</v>
      </c>
      <c r="AU1022" s="124" t="s">
        <v>77</v>
      </c>
      <c r="AY1022" s="117" t="s">
        <v>137</v>
      </c>
      <c r="BK1022" s="125">
        <f>BK1023</f>
        <v>0</v>
      </c>
    </row>
    <row r="1023" spans="2:65" s="11" customFormat="1" ht="22.9" customHeight="1">
      <c r="B1023" s="116"/>
      <c r="D1023" s="117" t="s">
        <v>76</v>
      </c>
      <c r="E1023" s="168" t="s">
        <v>2930</v>
      </c>
      <c r="F1023" s="168" t="s">
        <v>2931</v>
      </c>
      <c r="I1023" s="119"/>
      <c r="J1023" s="169">
        <f>BK1023</f>
        <v>0</v>
      </c>
      <c r="L1023" s="116"/>
      <c r="M1023" s="121"/>
      <c r="P1023" s="122">
        <f>SUM(P1024:P1033)</f>
        <v>0</v>
      </c>
      <c r="R1023" s="122">
        <f>SUM(R1024:R1033)</f>
        <v>4.0501439999999995</v>
      </c>
      <c r="T1023" s="123">
        <f>SUM(T1024:T1033)</f>
        <v>0</v>
      </c>
      <c r="AR1023" s="117" t="s">
        <v>149</v>
      </c>
      <c r="AT1023" s="124" t="s">
        <v>76</v>
      </c>
      <c r="AU1023" s="124" t="s">
        <v>85</v>
      </c>
      <c r="AY1023" s="117" t="s">
        <v>137</v>
      </c>
      <c r="BK1023" s="125">
        <f>SUM(BK1024:BK1033)</f>
        <v>0</v>
      </c>
    </row>
    <row r="1024" spans="2:65" s="1" customFormat="1" ht="16.5" customHeight="1">
      <c r="B1024" s="33"/>
      <c r="C1024" s="145" t="s">
        <v>461</v>
      </c>
      <c r="D1024" s="145" t="s">
        <v>153</v>
      </c>
      <c r="E1024" s="146" t="s">
        <v>2932</v>
      </c>
      <c r="F1024" s="147" t="s">
        <v>2933</v>
      </c>
      <c r="G1024" s="148" t="s">
        <v>228</v>
      </c>
      <c r="H1024" s="149">
        <v>50.4</v>
      </c>
      <c r="I1024" s="150"/>
      <c r="J1024" s="151">
        <f>ROUND(I1024*H1024,2)</f>
        <v>0</v>
      </c>
      <c r="K1024" s="147" t="s">
        <v>21</v>
      </c>
      <c r="L1024" s="33"/>
      <c r="M1024" s="152" t="s">
        <v>21</v>
      </c>
      <c r="N1024" s="153" t="s">
        <v>48</v>
      </c>
      <c r="P1024" s="136">
        <f>O1024*H1024</f>
        <v>0</v>
      </c>
      <c r="Q1024" s="136">
        <v>5.5999999999999995E-4</v>
      </c>
      <c r="R1024" s="136">
        <f>Q1024*H1024</f>
        <v>2.8223999999999996E-2</v>
      </c>
      <c r="S1024" s="136">
        <v>0</v>
      </c>
      <c r="T1024" s="137">
        <f>S1024*H1024</f>
        <v>0</v>
      </c>
      <c r="AR1024" s="138" t="s">
        <v>268</v>
      </c>
      <c r="AT1024" s="138" t="s">
        <v>153</v>
      </c>
      <c r="AU1024" s="138" t="s">
        <v>87</v>
      </c>
      <c r="AY1024" s="18" t="s">
        <v>137</v>
      </c>
      <c r="BE1024" s="139">
        <f>IF(N1024="základní",J1024,0)</f>
        <v>0</v>
      </c>
      <c r="BF1024" s="139">
        <f>IF(N1024="snížená",J1024,0)</f>
        <v>0</v>
      </c>
      <c r="BG1024" s="139">
        <f>IF(N1024="zákl. přenesená",J1024,0)</f>
        <v>0</v>
      </c>
      <c r="BH1024" s="139">
        <f>IF(N1024="sníž. přenesená",J1024,0)</f>
        <v>0</v>
      </c>
      <c r="BI1024" s="139">
        <f>IF(N1024="nulová",J1024,0)</f>
        <v>0</v>
      </c>
      <c r="BJ1024" s="18" t="s">
        <v>85</v>
      </c>
      <c r="BK1024" s="139">
        <f>ROUND(I1024*H1024,2)</f>
        <v>0</v>
      </c>
      <c r="BL1024" s="18" t="s">
        <v>268</v>
      </c>
      <c r="BM1024" s="138" t="s">
        <v>2934</v>
      </c>
    </row>
    <row r="1025" spans="2:65" s="1" customFormat="1" ht="11.25">
      <c r="B1025" s="33"/>
      <c r="D1025" s="140" t="s">
        <v>144</v>
      </c>
      <c r="F1025" s="141" t="s">
        <v>2935</v>
      </c>
      <c r="I1025" s="142"/>
      <c r="L1025" s="33"/>
      <c r="M1025" s="143"/>
      <c r="T1025" s="54"/>
      <c r="AT1025" s="18" t="s">
        <v>144</v>
      </c>
      <c r="AU1025" s="18" t="s">
        <v>87</v>
      </c>
    </row>
    <row r="1026" spans="2:65" s="1" customFormat="1" ht="19.5">
      <c r="B1026" s="33"/>
      <c r="D1026" s="140" t="s">
        <v>145</v>
      </c>
      <c r="F1026" s="144" t="s">
        <v>2936</v>
      </c>
      <c r="I1026" s="142"/>
      <c r="L1026" s="33"/>
      <c r="M1026" s="143"/>
      <c r="T1026" s="54"/>
      <c r="AT1026" s="18" t="s">
        <v>145</v>
      </c>
      <c r="AU1026" s="18" t="s">
        <v>87</v>
      </c>
    </row>
    <row r="1027" spans="2:65" s="1" customFormat="1" ht="16.5" customHeight="1">
      <c r="B1027" s="33"/>
      <c r="C1027" s="126" t="s">
        <v>1880</v>
      </c>
      <c r="D1027" s="126" t="s">
        <v>138</v>
      </c>
      <c r="E1027" s="127" t="s">
        <v>2937</v>
      </c>
      <c r="F1027" s="128" t="s">
        <v>2240</v>
      </c>
      <c r="G1027" s="129" t="s">
        <v>228</v>
      </c>
      <c r="H1027" s="130">
        <v>50.4</v>
      </c>
      <c r="I1027" s="131"/>
      <c r="J1027" s="132">
        <f>ROUND(I1027*H1027,2)</f>
        <v>0</v>
      </c>
      <c r="K1027" s="128" t="s">
        <v>21</v>
      </c>
      <c r="L1027" s="133"/>
      <c r="M1027" s="134" t="s">
        <v>21</v>
      </c>
      <c r="N1027" s="135" t="s">
        <v>48</v>
      </c>
      <c r="P1027" s="136">
        <f>O1027*H1027</f>
        <v>0</v>
      </c>
      <c r="Q1027" s="136">
        <v>7.9799999999999996E-2</v>
      </c>
      <c r="R1027" s="136">
        <f>Q1027*H1027</f>
        <v>4.0219199999999997</v>
      </c>
      <c r="S1027" s="136">
        <v>0</v>
      </c>
      <c r="T1027" s="137">
        <f>S1027*H1027</f>
        <v>0</v>
      </c>
      <c r="AR1027" s="138" t="s">
        <v>142</v>
      </c>
      <c r="AT1027" s="138" t="s">
        <v>138</v>
      </c>
      <c r="AU1027" s="138" t="s">
        <v>87</v>
      </c>
      <c r="AY1027" s="18" t="s">
        <v>137</v>
      </c>
      <c r="BE1027" s="139">
        <f>IF(N1027="základní",J1027,0)</f>
        <v>0</v>
      </c>
      <c r="BF1027" s="139">
        <f>IF(N1027="snížená",J1027,0)</f>
        <v>0</v>
      </c>
      <c r="BG1027" s="139">
        <f>IF(N1027="zákl. přenesená",J1027,0)</f>
        <v>0</v>
      </c>
      <c r="BH1027" s="139">
        <f>IF(N1027="sníž. přenesená",J1027,0)</f>
        <v>0</v>
      </c>
      <c r="BI1027" s="139">
        <f>IF(N1027="nulová",J1027,0)</f>
        <v>0</v>
      </c>
      <c r="BJ1027" s="18" t="s">
        <v>85</v>
      </c>
      <c r="BK1027" s="139">
        <f>ROUND(I1027*H1027,2)</f>
        <v>0</v>
      </c>
      <c r="BL1027" s="18" t="s">
        <v>143</v>
      </c>
      <c r="BM1027" s="138" t="s">
        <v>2938</v>
      </c>
    </row>
    <row r="1028" spans="2:65" s="1" customFormat="1" ht="11.25">
      <c r="B1028" s="33"/>
      <c r="D1028" s="140" t="s">
        <v>144</v>
      </c>
      <c r="F1028" s="141" t="s">
        <v>2240</v>
      </c>
      <c r="I1028" s="142"/>
      <c r="L1028" s="33"/>
      <c r="M1028" s="143"/>
      <c r="T1028" s="54"/>
      <c r="AT1028" s="18" t="s">
        <v>144</v>
      </c>
      <c r="AU1028" s="18" t="s">
        <v>87</v>
      </c>
    </row>
    <row r="1029" spans="2:65" s="14" customFormat="1" ht="11.25">
      <c r="B1029" s="170"/>
      <c r="D1029" s="140" t="s">
        <v>278</v>
      </c>
      <c r="E1029" s="171" t="s">
        <v>21</v>
      </c>
      <c r="F1029" s="172" t="s">
        <v>2237</v>
      </c>
      <c r="H1029" s="171" t="s">
        <v>21</v>
      </c>
      <c r="I1029" s="173"/>
      <c r="L1029" s="170"/>
      <c r="M1029" s="174"/>
      <c r="T1029" s="175"/>
      <c r="AT1029" s="171" t="s">
        <v>278</v>
      </c>
      <c r="AU1029" s="171" t="s">
        <v>87</v>
      </c>
      <c r="AV1029" s="14" t="s">
        <v>85</v>
      </c>
      <c r="AW1029" s="14" t="s">
        <v>38</v>
      </c>
      <c r="AX1029" s="14" t="s">
        <v>77</v>
      </c>
      <c r="AY1029" s="171" t="s">
        <v>137</v>
      </c>
    </row>
    <row r="1030" spans="2:65" s="12" customFormat="1" ht="11.25">
      <c r="B1030" s="154"/>
      <c r="D1030" s="140" t="s">
        <v>278</v>
      </c>
      <c r="E1030" s="155" t="s">
        <v>21</v>
      </c>
      <c r="F1030" s="156" t="s">
        <v>2939</v>
      </c>
      <c r="H1030" s="157">
        <v>50.4</v>
      </c>
      <c r="I1030" s="158"/>
      <c r="L1030" s="154"/>
      <c r="M1030" s="159"/>
      <c r="T1030" s="160"/>
      <c r="AT1030" s="155" t="s">
        <v>278</v>
      </c>
      <c r="AU1030" s="155" t="s">
        <v>87</v>
      </c>
      <c r="AV1030" s="12" t="s">
        <v>87</v>
      </c>
      <c r="AW1030" s="12" t="s">
        <v>38</v>
      </c>
      <c r="AX1030" s="12" t="s">
        <v>85</v>
      </c>
      <c r="AY1030" s="155" t="s">
        <v>137</v>
      </c>
    </row>
    <row r="1031" spans="2:65" s="1" customFormat="1" ht="16.5" customHeight="1">
      <c r="B1031" s="33"/>
      <c r="C1031" s="145" t="s">
        <v>465</v>
      </c>
      <c r="D1031" s="145" t="s">
        <v>153</v>
      </c>
      <c r="E1031" s="146" t="s">
        <v>2940</v>
      </c>
      <c r="F1031" s="147" t="s">
        <v>2941</v>
      </c>
      <c r="G1031" s="148" t="s">
        <v>763</v>
      </c>
      <c r="H1031" s="149">
        <v>4.05</v>
      </c>
      <c r="I1031" s="150"/>
      <c r="J1031" s="151">
        <f>ROUND(I1031*H1031,2)</f>
        <v>0</v>
      </c>
      <c r="K1031" s="147" t="s">
        <v>21</v>
      </c>
      <c r="L1031" s="33"/>
      <c r="M1031" s="152" t="s">
        <v>21</v>
      </c>
      <c r="N1031" s="153" t="s">
        <v>48</v>
      </c>
      <c r="P1031" s="136">
        <f>O1031*H1031</f>
        <v>0</v>
      </c>
      <c r="Q1031" s="136">
        <v>0</v>
      </c>
      <c r="R1031" s="136">
        <f>Q1031*H1031</f>
        <v>0</v>
      </c>
      <c r="S1031" s="136">
        <v>0</v>
      </c>
      <c r="T1031" s="137">
        <f>S1031*H1031</f>
        <v>0</v>
      </c>
      <c r="AR1031" s="138" t="s">
        <v>268</v>
      </c>
      <c r="AT1031" s="138" t="s">
        <v>153</v>
      </c>
      <c r="AU1031" s="138" t="s">
        <v>87</v>
      </c>
      <c r="AY1031" s="18" t="s">
        <v>137</v>
      </c>
      <c r="BE1031" s="139">
        <f>IF(N1031="základní",J1031,0)</f>
        <v>0</v>
      </c>
      <c r="BF1031" s="139">
        <f>IF(N1031="snížená",J1031,0)</f>
        <v>0</v>
      </c>
      <c r="BG1031" s="139">
        <f>IF(N1031="zákl. přenesená",J1031,0)</f>
        <v>0</v>
      </c>
      <c r="BH1031" s="139">
        <f>IF(N1031="sníž. přenesená",J1031,0)</f>
        <v>0</v>
      </c>
      <c r="BI1031" s="139">
        <f>IF(N1031="nulová",J1031,0)</f>
        <v>0</v>
      </c>
      <c r="BJ1031" s="18" t="s">
        <v>85</v>
      </c>
      <c r="BK1031" s="139">
        <f>ROUND(I1031*H1031,2)</f>
        <v>0</v>
      </c>
      <c r="BL1031" s="18" t="s">
        <v>268</v>
      </c>
      <c r="BM1031" s="138" t="s">
        <v>2942</v>
      </c>
    </row>
    <row r="1032" spans="2:65" s="1" customFormat="1" ht="11.25">
      <c r="B1032" s="33"/>
      <c r="D1032" s="140" t="s">
        <v>144</v>
      </c>
      <c r="F1032" s="141" t="s">
        <v>2941</v>
      </c>
      <c r="I1032" s="142"/>
      <c r="L1032" s="33"/>
      <c r="M1032" s="143"/>
      <c r="T1032" s="54"/>
      <c r="AT1032" s="18" t="s">
        <v>144</v>
      </c>
      <c r="AU1032" s="18" t="s">
        <v>87</v>
      </c>
    </row>
    <row r="1033" spans="2:65" s="1" customFormat="1" ht="29.25">
      <c r="B1033" s="33"/>
      <c r="D1033" s="140" t="s">
        <v>145</v>
      </c>
      <c r="F1033" s="144" t="s">
        <v>2943</v>
      </c>
      <c r="I1033" s="142"/>
      <c r="L1033" s="33"/>
      <c r="M1033" s="176"/>
      <c r="N1033" s="177"/>
      <c r="O1033" s="177"/>
      <c r="P1033" s="177"/>
      <c r="Q1033" s="177"/>
      <c r="R1033" s="177"/>
      <c r="S1033" s="177"/>
      <c r="T1033" s="178"/>
      <c r="AT1033" s="18" t="s">
        <v>145</v>
      </c>
      <c r="AU1033" s="18" t="s">
        <v>87</v>
      </c>
    </row>
    <row r="1034" spans="2:65" s="1" customFormat="1" ht="6.95" customHeight="1">
      <c r="B1034" s="42"/>
      <c r="C1034" s="43"/>
      <c r="D1034" s="43"/>
      <c r="E1034" s="43"/>
      <c r="F1034" s="43"/>
      <c r="G1034" s="43"/>
      <c r="H1034" s="43"/>
      <c r="I1034" s="43"/>
      <c r="J1034" s="43"/>
      <c r="K1034" s="43"/>
      <c r="L1034" s="33"/>
    </row>
  </sheetData>
  <sheetProtection algorithmName="SHA-512" hashValue="vSB8kfGM5ZcXK2wtpQ1QLy2tFl1deVt3rOBPVZ6I4joXrcIToGPPNzVr2kv4Nn2xHHttS7X9i+gJmKYQ6JONcA==" saltValue="eGSfeUT0Dtmw8wbfV71eicuXb0WoPY/VdMijRhpRu8HuNBkZZcHXlyCQ83GMMC2OTPN5pnLMmvNNu57oVp6KUw==" spinCount="100000" sheet="1" objects="1" scenarios="1" formatColumns="0" formatRows="0" autoFilter="0"/>
  <autoFilter ref="C93:K1033" xr:uid="{00000000-0009-0000-0000-000003000000}"/>
  <mergeCells count="9">
    <mergeCell ref="E50:H50"/>
    <mergeCell ref="E84:H84"/>
    <mergeCell ref="E86:H86"/>
    <mergeCell ref="L2:V2"/>
    <mergeCell ref="E7:H7"/>
    <mergeCell ref="E9:H9"/>
    <mergeCell ref="E18:H18"/>
    <mergeCell ref="E27:H27"/>
    <mergeCell ref="E48:H48"/>
  </mergeCells>
  <hyperlinks>
    <hyperlink ref="F99" r:id="rId1" xr:uid="{00000000-0004-0000-0300-000000000000}"/>
    <hyperlink ref="F104" r:id="rId2" xr:uid="{00000000-0004-0000-0300-000001000000}"/>
    <hyperlink ref="F109" r:id="rId3" xr:uid="{00000000-0004-0000-0300-000002000000}"/>
    <hyperlink ref="F116" r:id="rId4" xr:uid="{00000000-0004-0000-0300-000003000000}"/>
    <hyperlink ref="F122" r:id="rId5" xr:uid="{00000000-0004-0000-0300-000004000000}"/>
    <hyperlink ref="F132" r:id="rId6" xr:uid="{00000000-0004-0000-0300-000005000000}"/>
    <hyperlink ref="F142" r:id="rId7" xr:uid="{00000000-0004-0000-0300-000006000000}"/>
    <hyperlink ref="F152" r:id="rId8" xr:uid="{00000000-0004-0000-0300-000007000000}"/>
    <hyperlink ref="F157" r:id="rId9" xr:uid="{00000000-0004-0000-0300-000008000000}"/>
    <hyperlink ref="F164" r:id="rId10" xr:uid="{00000000-0004-0000-0300-000009000000}"/>
    <hyperlink ref="F170" r:id="rId11" xr:uid="{00000000-0004-0000-0300-00000A000000}"/>
    <hyperlink ref="F177" r:id="rId12" xr:uid="{00000000-0004-0000-0300-00000B000000}"/>
    <hyperlink ref="F184" r:id="rId13" xr:uid="{00000000-0004-0000-0300-00000C000000}"/>
    <hyperlink ref="F193" r:id="rId14" xr:uid="{00000000-0004-0000-0300-00000D000000}"/>
    <hyperlink ref="F204" r:id="rId15" xr:uid="{00000000-0004-0000-0300-00000E000000}"/>
    <hyperlink ref="F229" r:id="rId16" xr:uid="{00000000-0004-0000-0300-00000F000000}"/>
    <hyperlink ref="F248" r:id="rId17" xr:uid="{00000000-0004-0000-0300-000010000000}"/>
    <hyperlink ref="F266" r:id="rId18" xr:uid="{00000000-0004-0000-0300-000011000000}"/>
    <hyperlink ref="F271" r:id="rId19" xr:uid="{00000000-0004-0000-0300-000012000000}"/>
    <hyperlink ref="F278" r:id="rId20" xr:uid="{00000000-0004-0000-0300-000013000000}"/>
    <hyperlink ref="F284" r:id="rId21" xr:uid="{00000000-0004-0000-0300-000014000000}"/>
    <hyperlink ref="F294" r:id="rId22" xr:uid="{00000000-0004-0000-0300-000015000000}"/>
    <hyperlink ref="F306" r:id="rId23" xr:uid="{00000000-0004-0000-0300-000016000000}"/>
    <hyperlink ref="F325" r:id="rId24" xr:uid="{00000000-0004-0000-0300-000017000000}"/>
    <hyperlink ref="F334" r:id="rId25" xr:uid="{00000000-0004-0000-0300-000018000000}"/>
    <hyperlink ref="F339" r:id="rId26" xr:uid="{00000000-0004-0000-0300-000019000000}"/>
    <hyperlink ref="F347" r:id="rId27" xr:uid="{00000000-0004-0000-0300-00001A000000}"/>
    <hyperlink ref="F358" r:id="rId28" xr:uid="{00000000-0004-0000-0300-00001B000000}"/>
    <hyperlink ref="F369" r:id="rId29" xr:uid="{00000000-0004-0000-0300-00001C000000}"/>
    <hyperlink ref="F420" r:id="rId30" xr:uid="{00000000-0004-0000-0300-00001D000000}"/>
    <hyperlink ref="F431" r:id="rId31" xr:uid="{00000000-0004-0000-0300-00001E000000}"/>
    <hyperlink ref="F435" r:id="rId32" xr:uid="{00000000-0004-0000-0300-00001F000000}"/>
    <hyperlink ref="F443" r:id="rId33" xr:uid="{00000000-0004-0000-0300-000020000000}"/>
    <hyperlink ref="F450" r:id="rId34" xr:uid="{00000000-0004-0000-0300-000021000000}"/>
    <hyperlink ref="F458" r:id="rId35" xr:uid="{00000000-0004-0000-0300-000022000000}"/>
    <hyperlink ref="F466" r:id="rId36" xr:uid="{00000000-0004-0000-0300-000023000000}"/>
    <hyperlink ref="F475" r:id="rId37" xr:uid="{00000000-0004-0000-0300-000024000000}"/>
    <hyperlink ref="F483" r:id="rId38" xr:uid="{00000000-0004-0000-0300-000025000000}"/>
    <hyperlink ref="F488" r:id="rId39" xr:uid="{00000000-0004-0000-0300-000026000000}"/>
    <hyperlink ref="F493" r:id="rId40" xr:uid="{00000000-0004-0000-0300-000027000000}"/>
    <hyperlink ref="F497" r:id="rId41" xr:uid="{00000000-0004-0000-0300-000028000000}"/>
    <hyperlink ref="F504" r:id="rId42" xr:uid="{00000000-0004-0000-0300-000029000000}"/>
    <hyperlink ref="F511" r:id="rId43" xr:uid="{00000000-0004-0000-0300-00002A000000}"/>
    <hyperlink ref="F518" r:id="rId44" xr:uid="{00000000-0004-0000-0300-00002B000000}"/>
    <hyperlink ref="F524" r:id="rId45" xr:uid="{00000000-0004-0000-0300-00002C000000}"/>
    <hyperlink ref="F530" r:id="rId46" xr:uid="{00000000-0004-0000-0300-00002D000000}"/>
    <hyperlink ref="F550" r:id="rId47" xr:uid="{00000000-0004-0000-0300-00002E000000}"/>
    <hyperlink ref="F557" r:id="rId48" xr:uid="{00000000-0004-0000-0300-00002F000000}"/>
    <hyperlink ref="F561" r:id="rId49" xr:uid="{00000000-0004-0000-0300-000030000000}"/>
    <hyperlink ref="F565" r:id="rId50" xr:uid="{00000000-0004-0000-0300-000031000000}"/>
    <hyperlink ref="F570" r:id="rId51" xr:uid="{00000000-0004-0000-0300-000032000000}"/>
    <hyperlink ref="F574" r:id="rId52" xr:uid="{00000000-0004-0000-0300-000033000000}"/>
    <hyperlink ref="F578" r:id="rId53" xr:uid="{00000000-0004-0000-0300-000034000000}"/>
    <hyperlink ref="F582" r:id="rId54" xr:uid="{00000000-0004-0000-0300-000035000000}"/>
    <hyperlink ref="F587" r:id="rId55" xr:uid="{00000000-0004-0000-0300-000036000000}"/>
    <hyperlink ref="F592" r:id="rId56" xr:uid="{00000000-0004-0000-0300-000037000000}"/>
    <hyperlink ref="F596" r:id="rId57" xr:uid="{00000000-0004-0000-0300-000038000000}"/>
    <hyperlink ref="F600" r:id="rId58" xr:uid="{00000000-0004-0000-0300-000039000000}"/>
    <hyperlink ref="F607" r:id="rId59" xr:uid="{00000000-0004-0000-0300-00003A000000}"/>
    <hyperlink ref="F614" r:id="rId60" xr:uid="{00000000-0004-0000-0300-00003B000000}"/>
    <hyperlink ref="F649" r:id="rId61" xr:uid="{00000000-0004-0000-0300-00003C000000}"/>
    <hyperlink ref="F661" r:id="rId62" xr:uid="{00000000-0004-0000-0300-00003D000000}"/>
    <hyperlink ref="F671" r:id="rId63" xr:uid="{00000000-0004-0000-0300-00003E000000}"/>
    <hyperlink ref="F675" r:id="rId64" xr:uid="{00000000-0004-0000-0300-00003F000000}"/>
    <hyperlink ref="F679" r:id="rId65" xr:uid="{00000000-0004-0000-0300-000040000000}"/>
    <hyperlink ref="F684" r:id="rId66" xr:uid="{00000000-0004-0000-0300-000041000000}"/>
    <hyperlink ref="F689" r:id="rId67" xr:uid="{00000000-0004-0000-0300-000042000000}"/>
    <hyperlink ref="F693" r:id="rId68" xr:uid="{00000000-0004-0000-0300-000043000000}"/>
    <hyperlink ref="F722" r:id="rId69" xr:uid="{00000000-0004-0000-0300-000044000000}"/>
    <hyperlink ref="F753" r:id="rId70" xr:uid="{00000000-0004-0000-0300-000045000000}"/>
    <hyperlink ref="F757" r:id="rId71" xr:uid="{00000000-0004-0000-0300-000046000000}"/>
    <hyperlink ref="F761" r:id="rId72" xr:uid="{00000000-0004-0000-0300-000047000000}"/>
    <hyperlink ref="F786" r:id="rId73" xr:uid="{00000000-0004-0000-0300-000048000000}"/>
    <hyperlink ref="F802" r:id="rId74" xr:uid="{00000000-0004-0000-0300-000049000000}"/>
    <hyperlink ref="F812" r:id="rId75" xr:uid="{00000000-0004-0000-0300-00004A000000}"/>
    <hyperlink ref="F820" r:id="rId76" xr:uid="{00000000-0004-0000-0300-00004B000000}"/>
    <hyperlink ref="F828" r:id="rId77" xr:uid="{00000000-0004-0000-0300-00004C000000}"/>
    <hyperlink ref="F837" r:id="rId78" xr:uid="{00000000-0004-0000-0300-00004D000000}"/>
    <hyperlink ref="F842" r:id="rId79" xr:uid="{00000000-0004-0000-0300-00004E000000}"/>
    <hyperlink ref="F855" r:id="rId80" xr:uid="{00000000-0004-0000-0300-00004F000000}"/>
    <hyperlink ref="F862" r:id="rId81" xr:uid="{00000000-0004-0000-0300-000050000000}"/>
    <hyperlink ref="F871" r:id="rId82" xr:uid="{00000000-0004-0000-0300-000051000000}"/>
    <hyperlink ref="F876" r:id="rId83" xr:uid="{00000000-0004-0000-0300-000052000000}"/>
    <hyperlink ref="F893" r:id="rId84" xr:uid="{00000000-0004-0000-0300-000053000000}"/>
    <hyperlink ref="F902" r:id="rId85" xr:uid="{00000000-0004-0000-0300-000054000000}"/>
    <hyperlink ref="F963" r:id="rId86" xr:uid="{00000000-0004-0000-0300-000055000000}"/>
    <hyperlink ref="F988" r:id="rId87" xr:uid="{00000000-0004-0000-0300-000056000000}"/>
    <hyperlink ref="F1010" r:id="rId88" xr:uid="{00000000-0004-0000-0300-000057000000}"/>
    <hyperlink ref="F1020" r:id="rId89" xr:uid="{00000000-0004-0000-0300-000058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9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61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330"/>
      <c r="M2" s="330"/>
      <c r="N2" s="330"/>
      <c r="O2" s="330"/>
      <c r="P2" s="330"/>
      <c r="Q2" s="330"/>
      <c r="R2" s="330"/>
      <c r="S2" s="330"/>
      <c r="T2" s="330"/>
      <c r="U2" s="330"/>
      <c r="V2" s="330"/>
      <c r="AT2" s="18" t="s">
        <v>96</v>
      </c>
      <c r="AZ2" s="179" t="s">
        <v>2944</v>
      </c>
      <c r="BA2" s="179" t="s">
        <v>2945</v>
      </c>
      <c r="BB2" s="179" t="s">
        <v>141</v>
      </c>
      <c r="BC2" s="179" t="s">
        <v>2946</v>
      </c>
      <c r="BD2" s="179" t="s">
        <v>87</v>
      </c>
    </row>
    <row r="3" spans="2:5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87</v>
      </c>
      <c r="AZ3" s="179" t="s">
        <v>2947</v>
      </c>
      <c r="BA3" s="179" t="s">
        <v>2948</v>
      </c>
      <c r="BB3" s="179" t="s">
        <v>141</v>
      </c>
      <c r="BC3" s="179" t="s">
        <v>2949</v>
      </c>
      <c r="BD3" s="179" t="s">
        <v>87</v>
      </c>
    </row>
    <row r="4" spans="2:56" ht="24.95" customHeight="1">
      <c r="B4" s="21"/>
      <c r="D4" s="22" t="s">
        <v>100</v>
      </c>
      <c r="L4" s="21"/>
      <c r="M4" s="86" t="s">
        <v>10</v>
      </c>
      <c r="AT4" s="18" t="s">
        <v>4</v>
      </c>
      <c r="AZ4" s="179" t="s">
        <v>2950</v>
      </c>
      <c r="BA4" s="179" t="s">
        <v>2951</v>
      </c>
      <c r="BB4" s="179" t="s">
        <v>492</v>
      </c>
      <c r="BC4" s="179" t="s">
        <v>242</v>
      </c>
      <c r="BD4" s="179" t="s">
        <v>87</v>
      </c>
    </row>
    <row r="5" spans="2:56" ht="6.95" customHeight="1">
      <c r="B5" s="21"/>
      <c r="L5" s="21"/>
    </row>
    <row r="6" spans="2:56" ht="12" customHeight="1">
      <c r="B6" s="21"/>
      <c r="D6" s="28" t="s">
        <v>16</v>
      </c>
      <c r="L6" s="21"/>
    </row>
    <row r="7" spans="2:56" ht="16.5" customHeight="1">
      <c r="B7" s="21"/>
      <c r="E7" s="319" t="str">
        <f>'Rekapitulace stavby'!K6</f>
        <v>PK Dolánky – rekonstrukce</v>
      </c>
      <c r="F7" s="320"/>
      <c r="G7" s="320"/>
      <c r="H7" s="320"/>
      <c r="L7" s="21"/>
    </row>
    <row r="8" spans="2:56" s="1" customFormat="1" ht="12" customHeight="1">
      <c r="B8" s="33"/>
      <c r="D8" s="28" t="s">
        <v>101</v>
      </c>
      <c r="L8" s="33"/>
    </row>
    <row r="9" spans="2:56" s="1" customFormat="1" ht="16.5" customHeight="1">
      <c r="B9" s="33"/>
      <c r="E9" s="309" t="s">
        <v>2952</v>
      </c>
      <c r="F9" s="318"/>
      <c r="G9" s="318"/>
      <c r="H9" s="318"/>
      <c r="L9" s="33"/>
    </row>
    <row r="10" spans="2:56" s="1" customFormat="1" ht="11.25">
      <c r="B10" s="33"/>
      <c r="L10" s="33"/>
    </row>
    <row r="11" spans="2:56" s="1" customFormat="1" ht="12" customHeight="1">
      <c r="B11" s="33"/>
      <c r="D11" s="28" t="s">
        <v>18</v>
      </c>
      <c r="F11" s="26" t="s">
        <v>19</v>
      </c>
      <c r="I11" s="28" t="s">
        <v>20</v>
      </c>
      <c r="J11" s="26" t="s">
        <v>21</v>
      </c>
      <c r="L11" s="33"/>
    </row>
    <row r="12" spans="2:56" s="1" customFormat="1" ht="12" customHeight="1">
      <c r="B12" s="33"/>
      <c r="D12" s="28" t="s">
        <v>22</v>
      </c>
      <c r="F12" s="26" t="s">
        <v>103</v>
      </c>
      <c r="I12" s="28" t="s">
        <v>24</v>
      </c>
      <c r="J12" s="50" t="str">
        <f>'Rekapitulace stavby'!AN8</f>
        <v>9. 7. 2025</v>
      </c>
      <c r="L12" s="33"/>
    </row>
    <row r="13" spans="2:56" s="1" customFormat="1" ht="10.9" customHeight="1">
      <c r="B13" s="33"/>
      <c r="L13" s="33"/>
    </row>
    <row r="14" spans="2:56" s="1" customFormat="1" ht="12" customHeight="1">
      <c r="B14" s="33"/>
      <c r="D14" s="28" t="s">
        <v>26</v>
      </c>
      <c r="I14" s="28" t="s">
        <v>27</v>
      </c>
      <c r="J14" s="26" t="s">
        <v>28</v>
      </c>
      <c r="L14" s="33"/>
    </row>
    <row r="15" spans="2:56" s="1" customFormat="1" ht="18" customHeight="1">
      <c r="B15" s="33"/>
      <c r="E15" s="26" t="s">
        <v>29</v>
      </c>
      <c r="I15" s="28" t="s">
        <v>30</v>
      </c>
      <c r="J15" s="26" t="s">
        <v>31</v>
      </c>
      <c r="L15" s="33"/>
    </row>
    <row r="16" spans="2:56" s="1" customFormat="1" ht="6.95" customHeight="1">
      <c r="B16" s="33"/>
      <c r="L16" s="33"/>
    </row>
    <row r="17" spans="2:12" s="1" customFormat="1" ht="12" customHeight="1">
      <c r="B17" s="33"/>
      <c r="D17" s="28" t="s">
        <v>32</v>
      </c>
      <c r="I17" s="28" t="s">
        <v>27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321" t="str">
        <f>'Rekapitulace stavby'!E14</f>
        <v>Vyplň údaj</v>
      </c>
      <c r="F18" s="292"/>
      <c r="G18" s="292"/>
      <c r="H18" s="292"/>
      <c r="I18" s="28" t="s">
        <v>30</v>
      </c>
      <c r="J18" s="29" t="str">
        <f>'Rekapitulace stavby'!AN14</f>
        <v>Vyplň údaj</v>
      </c>
      <c r="L18" s="33"/>
    </row>
    <row r="19" spans="2:12" s="1" customFormat="1" ht="6.95" customHeight="1">
      <c r="B19" s="33"/>
      <c r="L19" s="33"/>
    </row>
    <row r="20" spans="2:12" s="1" customFormat="1" ht="12" customHeight="1">
      <c r="B20" s="33"/>
      <c r="D20" s="28" t="s">
        <v>34</v>
      </c>
      <c r="I20" s="28" t="s">
        <v>27</v>
      </c>
      <c r="J20" s="26" t="s">
        <v>35</v>
      </c>
      <c r="L20" s="33"/>
    </row>
    <row r="21" spans="2:12" s="1" customFormat="1" ht="18" customHeight="1">
      <c r="B21" s="33"/>
      <c r="E21" s="26" t="s">
        <v>36</v>
      </c>
      <c r="I21" s="28" t="s">
        <v>30</v>
      </c>
      <c r="J21" s="26" t="s">
        <v>37</v>
      </c>
      <c r="L21" s="33"/>
    </row>
    <row r="22" spans="2:12" s="1" customFormat="1" ht="6.95" customHeight="1">
      <c r="B22" s="33"/>
      <c r="L22" s="33"/>
    </row>
    <row r="23" spans="2:12" s="1" customFormat="1" ht="12" customHeight="1">
      <c r="B23" s="33"/>
      <c r="D23" s="28" t="s">
        <v>39</v>
      </c>
      <c r="I23" s="28" t="s">
        <v>27</v>
      </c>
      <c r="J23" s="26" t="s">
        <v>21</v>
      </c>
      <c r="L23" s="33"/>
    </row>
    <row r="24" spans="2:12" s="1" customFormat="1" ht="18" customHeight="1">
      <c r="B24" s="33"/>
      <c r="E24" s="26" t="s">
        <v>40</v>
      </c>
      <c r="I24" s="28" t="s">
        <v>30</v>
      </c>
      <c r="J24" s="26" t="s">
        <v>21</v>
      </c>
      <c r="L24" s="33"/>
    </row>
    <row r="25" spans="2:12" s="1" customFormat="1" ht="6.95" customHeight="1">
      <c r="B25" s="33"/>
      <c r="L25" s="33"/>
    </row>
    <row r="26" spans="2:12" s="1" customFormat="1" ht="12" customHeight="1">
      <c r="B26" s="33"/>
      <c r="D26" s="28" t="s">
        <v>41</v>
      </c>
      <c r="L26" s="33"/>
    </row>
    <row r="27" spans="2:12" s="7" customFormat="1" ht="16.5" customHeight="1">
      <c r="B27" s="87"/>
      <c r="E27" s="296" t="s">
        <v>21</v>
      </c>
      <c r="F27" s="296"/>
      <c r="G27" s="296"/>
      <c r="H27" s="296"/>
      <c r="L27" s="87"/>
    </row>
    <row r="28" spans="2:12" s="1" customFormat="1" ht="6.95" customHeight="1">
      <c r="B28" s="33"/>
      <c r="L28" s="33"/>
    </row>
    <row r="29" spans="2:12" s="1" customFormat="1" ht="6.95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88" t="s">
        <v>43</v>
      </c>
      <c r="J30" s="64">
        <f>ROUND(J85, 2)</f>
        <v>0</v>
      </c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>
      <c r="B32" s="33"/>
      <c r="F32" s="36" t="s">
        <v>45</v>
      </c>
      <c r="I32" s="36" t="s">
        <v>44</v>
      </c>
      <c r="J32" s="36" t="s">
        <v>46</v>
      </c>
      <c r="L32" s="33"/>
    </row>
    <row r="33" spans="2:12" s="1" customFormat="1" ht="14.45" customHeight="1">
      <c r="B33" s="33"/>
      <c r="D33" s="53" t="s">
        <v>47</v>
      </c>
      <c r="E33" s="28" t="s">
        <v>48</v>
      </c>
      <c r="F33" s="89">
        <f>ROUND((SUM(BE85:BE160)),  2)</f>
        <v>0</v>
      </c>
      <c r="I33" s="90">
        <v>0.21</v>
      </c>
      <c r="J33" s="89">
        <f>ROUND(((SUM(BE85:BE160))*I33),  2)</f>
        <v>0</v>
      </c>
      <c r="L33" s="33"/>
    </row>
    <row r="34" spans="2:12" s="1" customFormat="1" ht="14.45" customHeight="1">
      <c r="B34" s="33"/>
      <c r="E34" s="28" t="s">
        <v>49</v>
      </c>
      <c r="F34" s="89">
        <f>ROUND((SUM(BF85:BF160)),  2)</f>
        <v>0</v>
      </c>
      <c r="I34" s="90">
        <v>0.12</v>
      </c>
      <c r="J34" s="89">
        <f>ROUND(((SUM(BF85:BF160))*I34),  2)</f>
        <v>0</v>
      </c>
      <c r="L34" s="33"/>
    </row>
    <row r="35" spans="2:12" s="1" customFormat="1" ht="14.45" hidden="1" customHeight="1">
      <c r="B35" s="33"/>
      <c r="E35" s="28" t="s">
        <v>50</v>
      </c>
      <c r="F35" s="89">
        <f>ROUND((SUM(BG85:BG160)),  2)</f>
        <v>0</v>
      </c>
      <c r="I35" s="90">
        <v>0.21</v>
      </c>
      <c r="J35" s="89">
        <f>0</f>
        <v>0</v>
      </c>
      <c r="L35" s="33"/>
    </row>
    <row r="36" spans="2:12" s="1" customFormat="1" ht="14.45" hidden="1" customHeight="1">
      <c r="B36" s="33"/>
      <c r="E36" s="28" t="s">
        <v>51</v>
      </c>
      <c r="F36" s="89">
        <f>ROUND((SUM(BH85:BH160)),  2)</f>
        <v>0</v>
      </c>
      <c r="I36" s="90">
        <v>0.12</v>
      </c>
      <c r="J36" s="89">
        <f>0</f>
        <v>0</v>
      </c>
      <c r="L36" s="33"/>
    </row>
    <row r="37" spans="2:12" s="1" customFormat="1" ht="14.45" hidden="1" customHeight="1">
      <c r="B37" s="33"/>
      <c r="E37" s="28" t="s">
        <v>52</v>
      </c>
      <c r="F37" s="89">
        <f>ROUND((SUM(BI85:BI160)),  2)</f>
        <v>0</v>
      </c>
      <c r="I37" s="90">
        <v>0</v>
      </c>
      <c r="J37" s="89">
        <f>0</f>
        <v>0</v>
      </c>
      <c r="L37" s="33"/>
    </row>
    <row r="38" spans="2:12" s="1" customFormat="1" ht="6.95" customHeight="1">
      <c r="B38" s="33"/>
      <c r="L38" s="33"/>
    </row>
    <row r="39" spans="2:12" s="1" customFormat="1" ht="25.35" customHeight="1">
      <c r="B39" s="33"/>
      <c r="C39" s="91"/>
      <c r="D39" s="92" t="s">
        <v>53</v>
      </c>
      <c r="E39" s="55"/>
      <c r="F39" s="55"/>
      <c r="G39" s="93" t="s">
        <v>54</v>
      </c>
      <c r="H39" s="94" t="s">
        <v>55</v>
      </c>
      <c r="I39" s="55"/>
      <c r="J39" s="95">
        <f>SUM(J30:J37)</f>
        <v>0</v>
      </c>
      <c r="K39" s="96"/>
      <c r="L39" s="33"/>
    </row>
    <row r="40" spans="2:12" s="1" customFormat="1" ht="14.45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>
      <c r="B45" s="33"/>
      <c r="C45" s="22" t="s">
        <v>104</v>
      </c>
      <c r="L45" s="33"/>
    </row>
    <row r="46" spans="2:12" s="1" customFormat="1" ht="6.95" customHeight="1">
      <c r="B46" s="33"/>
      <c r="L46" s="33"/>
    </row>
    <row r="47" spans="2:12" s="1" customFormat="1" ht="12" customHeight="1">
      <c r="B47" s="33"/>
      <c r="C47" s="28" t="s">
        <v>16</v>
      </c>
      <c r="L47" s="33"/>
    </row>
    <row r="48" spans="2:12" s="1" customFormat="1" ht="16.5" customHeight="1">
      <c r="B48" s="33"/>
      <c r="E48" s="319" t="str">
        <f>E7</f>
        <v>PK Dolánky – rekonstrukce</v>
      </c>
      <c r="F48" s="320"/>
      <c r="G48" s="320"/>
      <c r="H48" s="320"/>
      <c r="L48" s="33"/>
    </row>
    <row r="49" spans="2:47" s="1" customFormat="1" ht="12" customHeight="1">
      <c r="B49" s="33"/>
      <c r="C49" s="28" t="s">
        <v>101</v>
      </c>
      <c r="L49" s="33"/>
    </row>
    <row r="50" spans="2:47" s="1" customFormat="1" ht="16.5" customHeight="1">
      <c r="B50" s="33"/>
      <c r="E50" s="309" t="str">
        <f>E9</f>
        <v>SO 03 - Venkovní osvětlení plavební komory</v>
      </c>
      <c r="F50" s="318"/>
      <c r="G50" s="318"/>
      <c r="H50" s="318"/>
      <c r="L50" s="33"/>
    </row>
    <row r="51" spans="2:47" s="1" customFormat="1" ht="6.95" customHeight="1">
      <c r="B51" s="33"/>
      <c r="L51" s="33"/>
    </row>
    <row r="52" spans="2:47" s="1" customFormat="1" ht="12" customHeight="1">
      <c r="B52" s="33"/>
      <c r="C52" s="28" t="s">
        <v>22</v>
      </c>
      <c r="F52" s="26" t="str">
        <f>F12</f>
        <v xml:space="preserve"> </v>
      </c>
      <c r="I52" s="28" t="s">
        <v>24</v>
      </c>
      <c r="J52" s="50" t="str">
        <f>IF(J12="","",J12)</f>
        <v>9. 7. 2025</v>
      </c>
      <c r="L52" s="33"/>
    </row>
    <row r="53" spans="2:47" s="1" customFormat="1" ht="6.95" customHeight="1">
      <c r="B53" s="33"/>
      <c r="L53" s="33"/>
    </row>
    <row r="54" spans="2:47" s="1" customFormat="1" ht="15.2" customHeight="1">
      <c r="B54" s="33"/>
      <c r="C54" s="28" t="s">
        <v>26</v>
      </c>
      <c r="F54" s="26" t="str">
        <f>E15</f>
        <v>Povodí Vltavy, státní podnik</v>
      </c>
      <c r="I54" s="28" t="s">
        <v>34</v>
      </c>
      <c r="J54" s="31" t="str">
        <f>E21</f>
        <v>AQUATIS a. s.</v>
      </c>
      <c r="L54" s="33"/>
    </row>
    <row r="55" spans="2:47" s="1" customFormat="1" ht="15.2" customHeight="1">
      <c r="B55" s="33"/>
      <c r="C55" s="28" t="s">
        <v>32</v>
      </c>
      <c r="F55" s="26" t="str">
        <f>IF(E18="","",E18)</f>
        <v>Vyplň údaj</v>
      </c>
      <c r="I55" s="28" t="s">
        <v>39</v>
      </c>
      <c r="J55" s="31" t="str">
        <f>E24</f>
        <v>Bc. Aneta Patková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97" t="s">
        <v>105</v>
      </c>
      <c r="D57" s="91"/>
      <c r="E57" s="91"/>
      <c r="F57" s="91"/>
      <c r="G57" s="91"/>
      <c r="H57" s="91"/>
      <c r="I57" s="91"/>
      <c r="J57" s="98" t="s">
        <v>106</v>
      </c>
      <c r="K57" s="91"/>
      <c r="L57" s="33"/>
    </row>
    <row r="58" spans="2:47" s="1" customFormat="1" ht="10.35" customHeight="1">
      <c r="B58" s="33"/>
      <c r="L58" s="33"/>
    </row>
    <row r="59" spans="2:47" s="1" customFormat="1" ht="22.9" customHeight="1">
      <c r="B59" s="33"/>
      <c r="C59" s="99" t="s">
        <v>75</v>
      </c>
      <c r="J59" s="64">
        <f>J85</f>
        <v>0</v>
      </c>
      <c r="L59" s="33"/>
      <c r="AU59" s="18" t="s">
        <v>107</v>
      </c>
    </row>
    <row r="60" spans="2:47" s="8" customFormat="1" ht="24.95" customHeight="1">
      <c r="B60" s="100"/>
      <c r="D60" s="101" t="s">
        <v>730</v>
      </c>
      <c r="E60" s="102"/>
      <c r="F60" s="102"/>
      <c r="G60" s="102"/>
      <c r="H60" s="102"/>
      <c r="I60" s="102"/>
      <c r="J60" s="103">
        <f>J86</f>
        <v>0</v>
      </c>
      <c r="L60" s="100"/>
    </row>
    <row r="61" spans="2:47" s="9" customFormat="1" ht="19.899999999999999" customHeight="1">
      <c r="B61" s="104"/>
      <c r="D61" s="105" t="s">
        <v>2953</v>
      </c>
      <c r="E61" s="106"/>
      <c r="F61" s="106"/>
      <c r="G61" s="106"/>
      <c r="H61" s="106"/>
      <c r="I61" s="106"/>
      <c r="J61" s="107">
        <f>J87</f>
        <v>0</v>
      </c>
      <c r="L61" s="104"/>
    </row>
    <row r="62" spans="2:47" s="9" customFormat="1" ht="19.899999999999999" customHeight="1">
      <c r="B62" s="104"/>
      <c r="D62" s="105" t="s">
        <v>765</v>
      </c>
      <c r="E62" s="106"/>
      <c r="F62" s="106"/>
      <c r="G62" s="106"/>
      <c r="H62" s="106"/>
      <c r="I62" s="106"/>
      <c r="J62" s="107">
        <f>J103</f>
        <v>0</v>
      </c>
      <c r="L62" s="104"/>
    </row>
    <row r="63" spans="2:47" s="8" customFormat="1" ht="24.95" customHeight="1">
      <c r="B63" s="100"/>
      <c r="D63" s="101" t="s">
        <v>769</v>
      </c>
      <c r="E63" s="102"/>
      <c r="F63" s="102"/>
      <c r="G63" s="102"/>
      <c r="H63" s="102"/>
      <c r="I63" s="102"/>
      <c r="J63" s="103">
        <f>J108</f>
        <v>0</v>
      </c>
      <c r="L63" s="100"/>
    </row>
    <row r="64" spans="2:47" s="9" customFormat="1" ht="19.899999999999999" customHeight="1">
      <c r="B64" s="104"/>
      <c r="D64" s="105" t="s">
        <v>777</v>
      </c>
      <c r="E64" s="106"/>
      <c r="F64" s="106"/>
      <c r="G64" s="106"/>
      <c r="H64" s="106"/>
      <c r="I64" s="106"/>
      <c r="J64" s="107">
        <f>J109</f>
        <v>0</v>
      </c>
      <c r="L64" s="104"/>
    </row>
    <row r="65" spans="2:12" s="8" customFormat="1" ht="24.95" customHeight="1">
      <c r="B65" s="100"/>
      <c r="D65" s="101" t="s">
        <v>780</v>
      </c>
      <c r="E65" s="102"/>
      <c r="F65" s="102"/>
      <c r="G65" s="102"/>
      <c r="H65" s="102"/>
      <c r="I65" s="102"/>
      <c r="J65" s="103">
        <f>J132</f>
        <v>0</v>
      </c>
      <c r="L65" s="100"/>
    </row>
    <row r="66" spans="2:12" s="1" customFormat="1" ht="21.75" customHeight="1">
      <c r="B66" s="33"/>
      <c r="L66" s="33"/>
    </row>
    <row r="67" spans="2:12" s="1" customFormat="1" ht="6.95" customHeight="1"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33"/>
    </row>
    <row r="71" spans="2:12" s="1" customFormat="1" ht="6.95" customHeight="1">
      <c r="B71" s="44"/>
      <c r="C71" s="45"/>
      <c r="D71" s="45"/>
      <c r="E71" s="45"/>
      <c r="F71" s="45"/>
      <c r="G71" s="45"/>
      <c r="H71" s="45"/>
      <c r="I71" s="45"/>
      <c r="J71" s="45"/>
      <c r="K71" s="45"/>
      <c r="L71" s="33"/>
    </row>
    <row r="72" spans="2:12" s="1" customFormat="1" ht="24.95" customHeight="1">
      <c r="B72" s="33"/>
      <c r="C72" s="22" t="s">
        <v>122</v>
      </c>
      <c r="L72" s="33"/>
    </row>
    <row r="73" spans="2:12" s="1" customFormat="1" ht="6.95" customHeight="1">
      <c r="B73" s="33"/>
      <c r="L73" s="33"/>
    </row>
    <row r="74" spans="2:12" s="1" customFormat="1" ht="12" customHeight="1">
      <c r="B74" s="33"/>
      <c r="C74" s="28" t="s">
        <v>16</v>
      </c>
      <c r="L74" s="33"/>
    </row>
    <row r="75" spans="2:12" s="1" customFormat="1" ht="16.5" customHeight="1">
      <c r="B75" s="33"/>
      <c r="E75" s="319" t="str">
        <f>E7</f>
        <v>PK Dolánky – rekonstrukce</v>
      </c>
      <c r="F75" s="320"/>
      <c r="G75" s="320"/>
      <c r="H75" s="320"/>
      <c r="L75" s="33"/>
    </row>
    <row r="76" spans="2:12" s="1" customFormat="1" ht="12" customHeight="1">
      <c r="B76" s="33"/>
      <c r="C76" s="28" t="s">
        <v>101</v>
      </c>
      <c r="L76" s="33"/>
    </row>
    <row r="77" spans="2:12" s="1" customFormat="1" ht="16.5" customHeight="1">
      <c r="B77" s="33"/>
      <c r="E77" s="309" t="str">
        <f>E9</f>
        <v>SO 03 - Venkovní osvětlení plavební komory</v>
      </c>
      <c r="F77" s="318"/>
      <c r="G77" s="318"/>
      <c r="H77" s="318"/>
      <c r="L77" s="33"/>
    </row>
    <row r="78" spans="2:12" s="1" customFormat="1" ht="6.95" customHeight="1">
      <c r="B78" s="33"/>
      <c r="L78" s="33"/>
    </row>
    <row r="79" spans="2:12" s="1" customFormat="1" ht="12" customHeight="1">
      <c r="B79" s="33"/>
      <c r="C79" s="28" t="s">
        <v>22</v>
      </c>
      <c r="F79" s="26" t="str">
        <f>F12</f>
        <v xml:space="preserve"> </v>
      </c>
      <c r="I79" s="28" t="s">
        <v>24</v>
      </c>
      <c r="J79" s="50" t="str">
        <f>IF(J12="","",J12)</f>
        <v>9. 7. 2025</v>
      </c>
      <c r="L79" s="33"/>
    </row>
    <row r="80" spans="2:12" s="1" customFormat="1" ht="6.95" customHeight="1">
      <c r="B80" s="33"/>
      <c r="L80" s="33"/>
    </row>
    <row r="81" spans="2:65" s="1" customFormat="1" ht="15.2" customHeight="1">
      <c r="B81" s="33"/>
      <c r="C81" s="28" t="s">
        <v>26</v>
      </c>
      <c r="F81" s="26" t="str">
        <f>E15</f>
        <v>Povodí Vltavy, státní podnik</v>
      </c>
      <c r="I81" s="28" t="s">
        <v>34</v>
      </c>
      <c r="J81" s="31" t="str">
        <f>E21</f>
        <v>AQUATIS a. s.</v>
      </c>
      <c r="L81" s="33"/>
    </row>
    <row r="82" spans="2:65" s="1" customFormat="1" ht="15.2" customHeight="1">
      <c r="B82" s="33"/>
      <c r="C82" s="28" t="s">
        <v>32</v>
      </c>
      <c r="F82" s="26" t="str">
        <f>IF(E18="","",E18)</f>
        <v>Vyplň údaj</v>
      </c>
      <c r="I82" s="28" t="s">
        <v>39</v>
      </c>
      <c r="J82" s="31" t="str">
        <f>E24</f>
        <v>Bc. Aneta Patková</v>
      </c>
      <c r="L82" s="33"/>
    </row>
    <row r="83" spans="2:65" s="1" customFormat="1" ht="10.35" customHeight="1">
      <c r="B83" s="33"/>
      <c r="L83" s="33"/>
    </row>
    <row r="84" spans="2:65" s="10" customFormat="1" ht="29.25" customHeight="1">
      <c r="B84" s="108"/>
      <c r="C84" s="109" t="s">
        <v>123</v>
      </c>
      <c r="D84" s="110" t="s">
        <v>62</v>
      </c>
      <c r="E84" s="110" t="s">
        <v>58</v>
      </c>
      <c r="F84" s="110" t="s">
        <v>59</v>
      </c>
      <c r="G84" s="110" t="s">
        <v>124</v>
      </c>
      <c r="H84" s="110" t="s">
        <v>125</v>
      </c>
      <c r="I84" s="110" t="s">
        <v>126</v>
      </c>
      <c r="J84" s="110" t="s">
        <v>106</v>
      </c>
      <c r="K84" s="111" t="s">
        <v>127</v>
      </c>
      <c r="L84" s="108"/>
      <c r="M84" s="57" t="s">
        <v>21</v>
      </c>
      <c r="N84" s="58" t="s">
        <v>47</v>
      </c>
      <c r="O84" s="58" t="s">
        <v>128</v>
      </c>
      <c r="P84" s="58" t="s">
        <v>129</v>
      </c>
      <c r="Q84" s="58" t="s">
        <v>130</v>
      </c>
      <c r="R84" s="58" t="s">
        <v>131</v>
      </c>
      <c r="S84" s="58" t="s">
        <v>132</v>
      </c>
      <c r="T84" s="59" t="s">
        <v>133</v>
      </c>
    </row>
    <row r="85" spans="2:65" s="1" customFormat="1" ht="22.9" customHeight="1">
      <c r="B85" s="33"/>
      <c r="C85" s="62" t="s">
        <v>134</v>
      </c>
      <c r="J85" s="112">
        <f>BK85</f>
        <v>0</v>
      </c>
      <c r="L85" s="33"/>
      <c r="M85" s="60"/>
      <c r="N85" s="51"/>
      <c r="O85" s="51"/>
      <c r="P85" s="113">
        <f>P86+P108+P132</f>
        <v>0</v>
      </c>
      <c r="Q85" s="51"/>
      <c r="R85" s="113">
        <f>R86+R108+R132</f>
        <v>3.44896824375</v>
      </c>
      <c r="S85" s="51"/>
      <c r="T85" s="114">
        <f>T86+T108+T132</f>
        <v>0</v>
      </c>
      <c r="AT85" s="18" t="s">
        <v>76</v>
      </c>
      <c r="AU85" s="18" t="s">
        <v>107</v>
      </c>
      <c r="BK85" s="115">
        <f>BK86+BK108+BK132</f>
        <v>0</v>
      </c>
    </row>
    <row r="86" spans="2:65" s="11" customFormat="1" ht="25.9" customHeight="1">
      <c r="B86" s="116"/>
      <c r="D86" s="117" t="s">
        <v>76</v>
      </c>
      <c r="E86" s="118" t="s">
        <v>799</v>
      </c>
      <c r="F86" s="118" t="s">
        <v>800</v>
      </c>
      <c r="I86" s="119"/>
      <c r="J86" s="120">
        <f>BK86</f>
        <v>0</v>
      </c>
      <c r="L86" s="116"/>
      <c r="M86" s="121"/>
      <c r="P86" s="122">
        <f>P87+P103</f>
        <v>0</v>
      </c>
      <c r="R86" s="122">
        <f>R87+R103</f>
        <v>0.72527951000000002</v>
      </c>
      <c r="T86" s="123">
        <f>T87+T103</f>
        <v>0</v>
      </c>
      <c r="AR86" s="117" t="s">
        <v>85</v>
      </c>
      <c r="AT86" s="124" t="s">
        <v>76</v>
      </c>
      <c r="AU86" s="124" t="s">
        <v>77</v>
      </c>
      <c r="AY86" s="117" t="s">
        <v>137</v>
      </c>
      <c r="BK86" s="125">
        <f>BK87+BK103</f>
        <v>0</v>
      </c>
    </row>
    <row r="87" spans="2:65" s="11" customFormat="1" ht="22.9" customHeight="1">
      <c r="B87" s="116"/>
      <c r="D87" s="117" t="s">
        <v>76</v>
      </c>
      <c r="E87" s="168" t="s">
        <v>172</v>
      </c>
      <c r="F87" s="168" t="s">
        <v>2954</v>
      </c>
      <c r="I87" s="119"/>
      <c r="J87" s="169">
        <f>BK87</f>
        <v>0</v>
      </c>
      <c r="L87" s="116"/>
      <c r="M87" s="121"/>
      <c r="P87" s="122">
        <f>SUM(P88:P102)</f>
        <v>0</v>
      </c>
      <c r="R87" s="122">
        <f>SUM(R88:R102)</f>
        <v>0.72527951000000002</v>
      </c>
      <c r="T87" s="123">
        <f>SUM(T88:T102)</f>
        <v>0</v>
      </c>
      <c r="AR87" s="117" t="s">
        <v>85</v>
      </c>
      <c r="AT87" s="124" t="s">
        <v>76</v>
      </c>
      <c r="AU87" s="124" t="s">
        <v>85</v>
      </c>
      <c r="AY87" s="117" t="s">
        <v>137</v>
      </c>
      <c r="BK87" s="125">
        <f>SUM(BK88:BK102)</f>
        <v>0</v>
      </c>
    </row>
    <row r="88" spans="2:65" s="1" customFormat="1" ht="16.5" customHeight="1">
      <c r="B88" s="33"/>
      <c r="C88" s="145" t="s">
        <v>85</v>
      </c>
      <c r="D88" s="145" t="s">
        <v>153</v>
      </c>
      <c r="E88" s="146" t="s">
        <v>2955</v>
      </c>
      <c r="F88" s="147" t="s">
        <v>2956</v>
      </c>
      <c r="G88" s="148" t="s">
        <v>569</v>
      </c>
      <c r="H88" s="149">
        <v>0.27700000000000002</v>
      </c>
      <c r="I88" s="150"/>
      <c r="J88" s="151">
        <f>ROUND(I88*H88,2)</f>
        <v>0</v>
      </c>
      <c r="K88" s="147" t="s">
        <v>21</v>
      </c>
      <c r="L88" s="33"/>
      <c r="M88" s="152" t="s">
        <v>21</v>
      </c>
      <c r="N88" s="153" t="s">
        <v>48</v>
      </c>
      <c r="P88" s="136">
        <f>O88*H88</f>
        <v>0</v>
      </c>
      <c r="Q88" s="136">
        <v>2.44563</v>
      </c>
      <c r="R88" s="136">
        <f>Q88*H88</f>
        <v>0.67743951000000002</v>
      </c>
      <c r="S88" s="136">
        <v>0</v>
      </c>
      <c r="T88" s="137">
        <f>S88*H88</f>
        <v>0</v>
      </c>
      <c r="AR88" s="138" t="s">
        <v>143</v>
      </c>
      <c r="AT88" s="138" t="s">
        <v>153</v>
      </c>
      <c r="AU88" s="138" t="s">
        <v>87</v>
      </c>
      <c r="AY88" s="18" t="s">
        <v>137</v>
      </c>
      <c r="BE88" s="139">
        <f>IF(N88="základní",J88,0)</f>
        <v>0</v>
      </c>
      <c r="BF88" s="139">
        <f>IF(N88="snížená",J88,0)</f>
        <v>0</v>
      </c>
      <c r="BG88" s="139">
        <f>IF(N88="zákl. přenesená",J88,0)</f>
        <v>0</v>
      </c>
      <c r="BH88" s="139">
        <f>IF(N88="sníž. přenesená",J88,0)</f>
        <v>0</v>
      </c>
      <c r="BI88" s="139">
        <f>IF(N88="nulová",J88,0)</f>
        <v>0</v>
      </c>
      <c r="BJ88" s="18" t="s">
        <v>85</v>
      </c>
      <c r="BK88" s="139">
        <f>ROUND(I88*H88,2)</f>
        <v>0</v>
      </c>
      <c r="BL88" s="18" t="s">
        <v>143</v>
      </c>
      <c r="BM88" s="138" t="s">
        <v>2957</v>
      </c>
    </row>
    <row r="89" spans="2:65" s="1" customFormat="1" ht="11.25">
      <c r="B89" s="33"/>
      <c r="D89" s="140" t="s">
        <v>144</v>
      </c>
      <c r="F89" s="141" t="s">
        <v>2956</v>
      </c>
      <c r="I89" s="142"/>
      <c r="L89" s="33"/>
      <c r="M89" s="143"/>
      <c r="T89" s="54"/>
      <c r="AT89" s="18" t="s">
        <v>144</v>
      </c>
      <c r="AU89" s="18" t="s">
        <v>87</v>
      </c>
    </row>
    <row r="90" spans="2:65" s="12" customFormat="1" ht="11.25">
      <c r="B90" s="154"/>
      <c r="D90" s="140" t="s">
        <v>278</v>
      </c>
      <c r="E90" s="155" t="s">
        <v>21</v>
      </c>
      <c r="F90" s="156" t="s">
        <v>2958</v>
      </c>
      <c r="H90" s="157">
        <v>0.123</v>
      </c>
      <c r="I90" s="158"/>
      <c r="L90" s="154"/>
      <c r="M90" s="159"/>
      <c r="T90" s="160"/>
      <c r="AT90" s="155" t="s">
        <v>278</v>
      </c>
      <c r="AU90" s="155" t="s">
        <v>87</v>
      </c>
      <c r="AV90" s="12" t="s">
        <v>87</v>
      </c>
      <c r="AW90" s="12" t="s">
        <v>38</v>
      </c>
      <c r="AX90" s="12" t="s">
        <v>77</v>
      </c>
      <c r="AY90" s="155" t="s">
        <v>137</v>
      </c>
    </row>
    <row r="91" spans="2:65" s="12" customFormat="1" ht="11.25">
      <c r="B91" s="154"/>
      <c r="D91" s="140" t="s">
        <v>278</v>
      </c>
      <c r="E91" s="155" t="s">
        <v>21</v>
      </c>
      <c r="F91" s="156" t="s">
        <v>2959</v>
      </c>
      <c r="H91" s="157">
        <v>0.154</v>
      </c>
      <c r="I91" s="158"/>
      <c r="L91" s="154"/>
      <c r="M91" s="159"/>
      <c r="T91" s="160"/>
      <c r="AT91" s="155" t="s">
        <v>278</v>
      </c>
      <c r="AU91" s="155" t="s">
        <v>87</v>
      </c>
      <c r="AV91" s="12" t="s">
        <v>87</v>
      </c>
      <c r="AW91" s="12" t="s">
        <v>38</v>
      </c>
      <c r="AX91" s="12" t="s">
        <v>77</v>
      </c>
      <c r="AY91" s="155" t="s">
        <v>137</v>
      </c>
    </row>
    <row r="92" spans="2:65" s="13" customFormat="1" ht="11.25">
      <c r="B92" s="161"/>
      <c r="D92" s="140" t="s">
        <v>278</v>
      </c>
      <c r="E92" s="162" t="s">
        <v>21</v>
      </c>
      <c r="F92" s="163" t="s">
        <v>280</v>
      </c>
      <c r="H92" s="164">
        <v>0.27700000000000002</v>
      </c>
      <c r="I92" s="165"/>
      <c r="L92" s="161"/>
      <c r="M92" s="166"/>
      <c r="T92" s="167"/>
      <c r="AT92" s="162" t="s">
        <v>278</v>
      </c>
      <c r="AU92" s="162" t="s">
        <v>87</v>
      </c>
      <c r="AV92" s="13" t="s">
        <v>143</v>
      </c>
      <c r="AW92" s="13" t="s">
        <v>38</v>
      </c>
      <c r="AX92" s="13" t="s">
        <v>85</v>
      </c>
      <c r="AY92" s="162" t="s">
        <v>137</v>
      </c>
    </row>
    <row r="93" spans="2:65" s="1" customFormat="1" ht="16.5" customHeight="1">
      <c r="B93" s="33"/>
      <c r="C93" s="145" t="s">
        <v>87</v>
      </c>
      <c r="D93" s="145" t="s">
        <v>153</v>
      </c>
      <c r="E93" s="146" t="s">
        <v>2960</v>
      </c>
      <c r="F93" s="147" t="s">
        <v>2961</v>
      </c>
      <c r="G93" s="148" t="s">
        <v>492</v>
      </c>
      <c r="H93" s="149">
        <v>52</v>
      </c>
      <c r="I93" s="150"/>
      <c r="J93" s="151">
        <f>ROUND(I93*H93,2)</f>
        <v>0</v>
      </c>
      <c r="K93" s="147" t="s">
        <v>21</v>
      </c>
      <c r="L93" s="33"/>
      <c r="M93" s="152" t="s">
        <v>21</v>
      </c>
      <c r="N93" s="153" t="s">
        <v>48</v>
      </c>
      <c r="P93" s="136">
        <f>O93*H93</f>
        <v>0</v>
      </c>
      <c r="Q93" s="136">
        <v>5.0000000000000002E-5</v>
      </c>
      <c r="R93" s="136">
        <f>Q93*H93</f>
        <v>2.6000000000000003E-3</v>
      </c>
      <c r="S93" s="136">
        <v>0</v>
      </c>
      <c r="T93" s="137">
        <f>S93*H93</f>
        <v>0</v>
      </c>
      <c r="AR93" s="138" t="s">
        <v>143</v>
      </c>
      <c r="AT93" s="138" t="s">
        <v>153</v>
      </c>
      <c r="AU93" s="138" t="s">
        <v>87</v>
      </c>
      <c r="AY93" s="18" t="s">
        <v>137</v>
      </c>
      <c r="BE93" s="139">
        <f>IF(N93="základní",J93,0)</f>
        <v>0</v>
      </c>
      <c r="BF93" s="139">
        <f>IF(N93="snížená",J93,0)</f>
        <v>0</v>
      </c>
      <c r="BG93" s="139">
        <f>IF(N93="zákl. přenesená",J93,0)</f>
        <v>0</v>
      </c>
      <c r="BH93" s="139">
        <f>IF(N93="sníž. přenesená",J93,0)</f>
        <v>0</v>
      </c>
      <c r="BI93" s="139">
        <f>IF(N93="nulová",J93,0)</f>
        <v>0</v>
      </c>
      <c r="BJ93" s="18" t="s">
        <v>85</v>
      </c>
      <c r="BK93" s="139">
        <f>ROUND(I93*H93,2)</f>
        <v>0</v>
      </c>
      <c r="BL93" s="18" t="s">
        <v>143</v>
      </c>
      <c r="BM93" s="138" t="s">
        <v>2962</v>
      </c>
    </row>
    <row r="94" spans="2:65" s="1" customFormat="1" ht="19.5">
      <c r="B94" s="33"/>
      <c r="D94" s="140" t="s">
        <v>144</v>
      </c>
      <c r="F94" s="141" t="s">
        <v>2963</v>
      </c>
      <c r="I94" s="142"/>
      <c r="L94" s="33"/>
      <c r="M94" s="143"/>
      <c r="T94" s="54"/>
      <c r="AT94" s="18" t="s">
        <v>144</v>
      </c>
      <c r="AU94" s="18" t="s">
        <v>87</v>
      </c>
    </row>
    <row r="95" spans="2:65" s="14" customFormat="1" ht="11.25">
      <c r="B95" s="170"/>
      <c r="D95" s="140" t="s">
        <v>278</v>
      </c>
      <c r="E95" s="171" t="s">
        <v>21</v>
      </c>
      <c r="F95" s="172" t="s">
        <v>2964</v>
      </c>
      <c r="H95" s="171" t="s">
        <v>21</v>
      </c>
      <c r="I95" s="173"/>
      <c r="L95" s="170"/>
      <c r="M95" s="174"/>
      <c r="T95" s="175"/>
      <c r="AT95" s="171" t="s">
        <v>278</v>
      </c>
      <c r="AU95" s="171" t="s">
        <v>87</v>
      </c>
      <c r="AV95" s="14" t="s">
        <v>85</v>
      </c>
      <c r="AW95" s="14" t="s">
        <v>38</v>
      </c>
      <c r="AX95" s="14" t="s">
        <v>77</v>
      </c>
      <c r="AY95" s="171" t="s">
        <v>137</v>
      </c>
    </row>
    <row r="96" spans="2:65" s="12" customFormat="1" ht="11.25">
      <c r="B96" s="154"/>
      <c r="D96" s="140" t="s">
        <v>278</v>
      </c>
      <c r="E96" s="155" t="s">
        <v>21</v>
      </c>
      <c r="F96" s="156" t="s">
        <v>2965</v>
      </c>
      <c r="H96" s="157">
        <v>24</v>
      </c>
      <c r="I96" s="158"/>
      <c r="L96" s="154"/>
      <c r="M96" s="159"/>
      <c r="T96" s="160"/>
      <c r="AT96" s="155" t="s">
        <v>278</v>
      </c>
      <c r="AU96" s="155" t="s">
        <v>87</v>
      </c>
      <c r="AV96" s="12" t="s">
        <v>87</v>
      </c>
      <c r="AW96" s="12" t="s">
        <v>38</v>
      </c>
      <c r="AX96" s="12" t="s">
        <v>77</v>
      </c>
      <c r="AY96" s="155" t="s">
        <v>137</v>
      </c>
    </row>
    <row r="97" spans="2:65" s="12" customFormat="1" ht="11.25">
      <c r="B97" s="154"/>
      <c r="D97" s="140" t="s">
        <v>278</v>
      </c>
      <c r="E97" s="155" t="s">
        <v>21</v>
      </c>
      <c r="F97" s="156" t="s">
        <v>2966</v>
      </c>
      <c r="H97" s="157">
        <v>28</v>
      </c>
      <c r="I97" s="158"/>
      <c r="L97" s="154"/>
      <c r="M97" s="159"/>
      <c r="T97" s="160"/>
      <c r="AT97" s="155" t="s">
        <v>278</v>
      </c>
      <c r="AU97" s="155" t="s">
        <v>87</v>
      </c>
      <c r="AV97" s="12" t="s">
        <v>87</v>
      </c>
      <c r="AW97" s="12" t="s">
        <v>38</v>
      </c>
      <c r="AX97" s="12" t="s">
        <v>77</v>
      </c>
      <c r="AY97" s="155" t="s">
        <v>137</v>
      </c>
    </row>
    <row r="98" spans="2:65" s="13" customFormat="1" ht="11.25">
      <c r="B98" s="161"/>
      <c r="D98" s="140" t="s">
        <v>278</v>
      </c>
      <c r="E98" s="162" t="s">
        <v>2950</v>
      </c>
      <c r="F98" s="163" t="s">
        <v>280</v>
      </c>
      <c r="H98" s="164">
        <v>52</v>
      </c>
      <c r="I98" s="165"/>
      <c r="L98" s="161"/>
      <c r="M98" s="166"/>
      <c r="T98" s="167"/>
      <c r="AT98" s="162" t="s">
        <v>278</v>
      </c>
      <c r="AU98" s="162" t="s">
        <v>87</v>
      </c>
      <c r="AV98" s="13" t="s">
        <v>143</v>
      </c>
      <c r="AW98" s="13" t="s">
        <v>38</v>
      </c>
      <c r="AX98" s="13" t="s">
        <v>85</v>
      </c>
      <c r="AY98" s="162" t="s">
        <v>137</v>
      </c>
    </row>
    <row r="99" spans="2:65" s="1" customFormat="1" ht="16.5" customHeight="1">
      <c r="B99" s="33"/>
      <c r="C99" s="145" t="s">
        <v>149</v>
      </c>
      <c r="D99" s="145" t="s">
        <v>153</v>
      </c>
      <c r="E99" s="146" t="s">
        <v>2967</v>
      </c>
      <c r="F99" s="147" t="s">
        <v>2968</v>
      </c>
      <c r="G99" s="148" t="s">
        <v>492</v>
      </c>
      <c r="H99" s="149">
        <v>52</v>
      </c>
      <c r="I99" s="150"/>
      <c r="J99" s="151">
        <f>ROUND(I99*H99,2)</f>
        <v>0</v>
      </c>
      <c r="K99" s="147" t="s">
        <v>809</v>
      </c>
      <c r="L99" s="33"/>
      <c r="M99" s="152" t="s">
        <v>21</v>
      </c>
      <c r="N99" s="153" t="s">
        <v>48</v>
      </c>
      <c r="P99" s="136">
        <f>O99*H99</f>
        <v>0</v>
      </c>
      <c r="Q99" s="136">
        <v>8.7000000000000001E-4</v>
      </c>
      <c r="R99" s="136">
        <f>Q99*H99</f>
        <v>4.5240000000000002E-2</v>
      </c>
      <c r="S99" s="136">
        <v>0</v>
      </c>
      <c r="T99" s="137">
        <f>S99*H99</f>
        <v>0</v>
      </c>
      <c r="AR99" s="138" t="s">
        <v>143</v>
      </c>
      <c r="AT99" s="138" t="s">
        <v>153</v>
      </c>
      <c r="AU99" s="138" t="s">
        <v>87</v>
      </c>
      <c r="AY99" s="18" t="s">
        <v>137</v>
      </c>
      <c r="BE99" s="139">
        <f>IF(N99="základní",J99,0)</f>
        <v>0</v>
      </c>
      <c r="BF99" s="139">
        <f>IF(N99="snížená",J99,0)</f>
        <v>0</v>
      </c>
      <c r="BG99" s="139">
        <f>IF(N99="zákl. přenesená",J99,0)</f>
        <v>0</v>
      </c>
      <c r="BH99" s="139">
        <f>IF(N99="sníž. přenesená",J99,0)</f>
        <v>0</v>
      </c>
      <c r="BI99" s="139">
        <f>IF(N99="nulová",J99,0)</f>
        <v>0</v>
      </c>
      <c r="BJ99" s="18" t="s">
        <v>85</v>
      </c>
      <c r="BK99" s="139">
        <f>ROUND(I99*H99,2)</f>
        <v>0</v>
      </c>
      <c r="BL99" s="18" t="s">
        <v>143</v>
      </c>
      <c r="BM99" s="138" t="s">
        <v>2969</v>
      </c>
    </row>
    <row r="100" spans="2:65" s="1" customFormat="1" ht="11.25">
      <c r="B100" s="33"/>
      <c r="D100" s="140" t="s">
        <v>144</v>
      </c>
      <c r="F100" s="141" t="s">
        <v>2970</v>
      </c>
      <c r="I100" s="142"/>
      <c r="L100" s="33"/>
      <c r="M100" s="143"/>
      <c r="T100" s="54"/>
      <c r="AT100" s="18" t="s">
        <v>144</v>
      </c>
      <c r="AU100" s="18" t="s">
        <v>87</v>
      </c>
    </row>
    <row r="101" spans="2:65" s="1" customFormat="1" ht="11.25">
      <c r="B101" s="33"/>
      <c r="D101" s="183" t="s">
        <v>812</v>
      </c>
      <c r="F101" s="184" t="s">
        <v>2971</v>
      </c>
      <c r="I101" s="142"/>
      <c r="L101" s="33"/>
      <c r="M101" s="143"/>
      <c r="T101" s="54"/>
      <c r="AT101" s="18" t="s">
        <v>812</v>
      </c>
      <c r="AU101" s="18" t="s">
        <v>87</v>
      </c>
    </row>
    <row r="102" spans="2:65" s="12" customFormat="1" ht="11.25">
      <c r="B102" s="154"/>
      <c r="D102" s="140" t="s">
        <v>278</v>
      </c>
      <c r="E102" s="155" t="s">
        <v>21</v>
      </c>
      <c r="F102" s="156" t="s">
        <v>2950</v>
      </c>
      <c r="H102" s="157">
        <v>52</v>
      </c>
      <c r="I102" s="158"/>
      <c r="L102" s="154"/>
      <c r="M102" s="159"/>
      <c r="T102" s="160"/>
      <c r="AT102" s="155" t="s">
        <v>278</v>
      </c>
      <c r="AU102" s="155" t="s">
        <v>87</v>
      </c>
      <c r="AV102" s="12" t="s">
        <v>87</v>
      </c>
      <c r="AW102" s="12" t="s">
        <v>38</v>
      </c>
      <c r="AX102" s="12" t="s">
        <v>85</v>
      </c>
      <c r="AY102" s="155" t="s">
        <v>137</v>
      </c>
    </row>
    <row r="103" spans="2:65" s="11" customFormat="1" ht="22.9" customHeight="1">
      <c r="B103" s="116"/>
      <c r="D103" s="117" t="s">
        <v>76</v>
      </c>
      <c r="E103" s="168" t="s">
        <v>1715</v>
      </c>
      <c r="F103" s="168" t="s">
        <v>1716</v>
      </c>
      <c r="I103" s="119"/>
      <c r="J103" s="169">
        <f>BK103</f>
        <v>0</v>
      </c>
      <c r="L103" s="116"/>
      <c r="M103" s="121"/>
      <c r="P103" s="122">
        <f>SUM(P104:P107)</f>
        <v>0</v>
      </c>
      <c r="R103" s="122">
        <f>SUM(R104:R107)</f>
        <v>0</v>
      </c>
      <c r="T103" s="123">
        <f>SUM(T104:T107)</f>
        <v>0</v>
      </c>
      <c r="AR103" s="117" t="s">
        <v>85</v>
      </c>
      <c r="AT103" s="124" t="s">
        <v>76</v>
      </c>
      <c r="AU103" s="124" t="s">
        <v>85</v>
      </c>
      <c r="AY103" s="117" t="s">
        <v>137</v>
      </c>
      <c r="BK103" s="125">
        <f>SUM(BK104:BK107)</f>
        <v>0</v>
      </c>
    </row>
    <row r="104" spans="2:65" s="1" customFormat="1" ht="16.5" customHeight="1">
      <c r="B104" s="33"/>
      <c r="C104" s="145" t="s">
        <v>143</v>
      </c>
      <c r="D104" s="145" t="s">
        <v>153</v>
      </c>
      <c r="E104" s="146" t="s">
        <v>1718</v>
      </c>
      <c r="F104" s="147" t="s">
        <v>1719</v>
      </c>
      <c r="G104" s="148" t="s">
        <v>763</v>
      </c>
      <c r="H104" s="149">
        <v>0.72499999999999998</v>
      </c>
      <c r="I104" s="150"/>
      <c r="J104" s="151">
        <f>ROUND(I104*H104,2)</f>
        <v>0</v>
      </c>
      <c r="K104" s="147" t="s">
        <v>809</v>
      </c>
      <c r="L104" s="33"/>
      <c r="M104" s="152" t="s">
        <v>21</v>
      </c>
      <c r="N104" s="153" t="s">
        <v>48</v>
      </c>
      <c r="P104" s="136">
        <f>O104*H104</f>
        <v>0</v>
      </c>
      <c r="Q104" s="136">
        <v>0</v>
      </c>
      <c r="R104" s="136">
        <f>Q104*H104</f>
        <v>0</v>
      </c>
      <c r="S104" s="136">
        <v>0</v>
      </c>
      <c r="T104" s="137">
        <f>S104*H104</f>
        <v>0</v>
      </c>
      <c r="AR104" s="138" t="s">
        <v>143</v>
      </c>
      <c r="AT104" s="138" t="s">
        <v>153</v>
      </c>
      <c r="AU104" s="138" t="s">
        <v>87</v>
      </c>
      <c r="AY104" s="18" t="s">
        <v>137</v>
      </c>
      <c r="BE104" s="139">
        <f>IF(N104="základní",J104,0)</f>
        <v>0</v>
      </c>
      <c r="BF104" s="139">
        <f>IF(N104="snížená",J104,0)</f>
        <v>0</v>
      </c>
      <c r="BG104" s="139">
        <f>IF(N104="zákl. přenesená",J104,0)</f>
        <v>0</v>
      </c>
      <c r="BH104" s="139">
        <f>IF(N104="sníž. přenesená",J104,0)</f>
        <v>0</v>
      </c>
      <c r="BI104" s="139">
        <f>IF(N104="nulová",J104,0)</f>
        <v>0</v>
      </c>
      <c r="BJ104" s="18" t="s">
        <v>85</v>
      </c>
      <c r="BK104" s="139">
        <f>ROUND(I104*H104,2)</f>
        <v>0</v>
      </c>
      <c r="BL104" s="18" t="s">
        <v>143</v>
      </c>
      <c r="BM104" s="138" t="s">
        <v>2972</v>
      </c>
    </row>
    <row r="105" spans="2:65" s="1" customFormat="1" ht="11.25">
      <c r="B105" s="33"/>
      <c r="D105" s="140" t="s">
        <v>144</v>
      </c>
      <c r="F105" s="141" t="s">
        <v>1721</v>
      </c>
      <c r="I105" s="142"/>
      <c r="L105" s="33"/>
      <c r="M105" s="143"/>
      <c r="T105" s="54"/>
      <c r="AT105" s="18" t="s">
        <v>144</v>
      </c>
      <c r="AU105" s="18" t="s">
        <v>87</v>
      </c>
    </row>
    <row r="106" spans="2:65" s="1" customFormat="1" ht="11.25">
      <c r="B106" s="33"/>
      <c r="D106" s="183" t="s">
        <v>812</v>
      </c>
      <c r="F106" s="184" t="s">
        <v>1722</v>
      </c>
      <c r="I106" s="142"/>
      <c r="L106" s="33"/>
      <c r="M106" s="143"/>
      <c r="T106" s="54"/>
      <c r="AT106" s="18" t="s">
        <v>812</v>
      </c>
      <c r="AU106" s="18" t="s">
        <v>87</v>
      </c>
    </row>
    <row r="107" spans="2:65" s="1" customFormat="1" ht="29.25">
      <c r="B107" s="33"/>
      <c r="D107" s="140" t="s">
        <v>145</v>
      </c>
      <c r="F107" s="144" t="s">
        <v>1723</v>
      </c>
      <c r="I107" s="142"/>
      <c r="L107" s="33"/>
      <c r="M107" s="143"/>
      <c r="T107" s="54"/>
      <c r="AT107" s="18" t="s">
        <v>145</v>
      </c>
      <c r="AU107" s="18" t="s">
        <v>87</v>
      </c>
    </row>
    <row r="108" spans="2:65" s="11" customFormat="1" ht="25.9" customHeight="1">
      <c r="B108" s="116"/>
      <c r="D108" s="117" t="s">
        <v>76</v>
      </c>
      <c r="E108" s="118" t="s">
        <v>1732</v>
      </c>
      <c r="F108" s="118" t="s">
        <v>1733</v>
      </c>
      <c r="I108" s="119"/>
      <c r="J108" s="120">
        <f>BK108</f>
        <v>0</v>
      </c>
      <c r="L108" s="116"/>
      <c r="M108" s="121"/>
      <c r="P108" s="122">
        <f>P109</f>
        <v>0</v>
      </c>
      <c r="R108" s="122">
        <f>R109</f>
        <v>2.72368873375</v>
      </c>
      <c r="T108" s="123">
        <f>T109</f>
        <v>0</v>
      </c>
      <c r="AR108" s="117" t="s">
        <v>87</v>
      </c>
      <c r="AT108" s="124" t="s">
        <v>76</v>
      </c>
      <c r="AU108" s="124" t="s">
        <v>77</v>
      </c>
      <c r="AY108" s="117" t="s">
        <v>137</v>
      </c>
      <c r="BK108" s="125">
        <f>BK109</f>
        <v>0</v>
      </c>
    </row>
    <row r="109" spans="2:65" s="11" customFormat="1" ht="22.9" customHeight="1">
      <c r="B109" s="116"/>
      <c r="D109" s="117" t="s">
        <v>76</v>
      </c>
      <c r="E109" s="168" t="s">
        <v>1776</v>
      </c>
      <c r="F109" s="168" t="s">
        <v>1777</v>
      </c>
      <c r="I109" s="119"/>
      <c r="J109" s="169">
        <f>BK109</f>
        <v>0</v>
      </c>
      <c r="L109" s="116"/>
      <c r="M109" s="121"/>
      <c r="P109" s="122">
        <f>SUM(P110:P131)</f>
        <v>0</v>
      </c>
      <c r="R109" s="122">
        <f>SUM(R110:R131)</f>
        <v>2.72368873375</v>
      </c>
      <c r="T109" s="123">
        <f>SUM(T110:T131)</f>
        <v>0</v>
      </c>
      <c r="AR109" s="117" t="s">
        <v>87</v>
      </c>
      <c r="AT109" s="124" t="s">
        <v>76</v>
      </c>
      <c r="AU109" s="124" t="s">
        <v>85</v>
      </c>
      <c r="AY109" s="117" t="s">
        <v>137</v>
      </c>
      <c r="BK109" s="125">
        <f>SUM(BK110:BK131)</f>
        <v>0</v>
      </c>
    </row>
    <row r="110" spans="2:65" s="1" customFormat="1" ht="16.5" customHeight="1">
      <c r="B110" s="33"/>
      <c r="C110" s="145" t="s">
        <v>157</v>
      </c>
      <c r="D110" s="145" t="s">
        <v>153</v>
      </c>
      <c r="E110" s="146" t="s">
        <v>1828</v>
      </c>
      <c r="F110" s="147" t="s">
        <v>2973</v>
      </c>
      <c r="G110" s="148" t="s">
        <v>141</v>
      </c>
      <c r="H110" s="149">
        <v>2598.0100000000002</v>
      </c>
      <c r="I110" s="150"/>
      <c r="J110" s="151">
        <f>ROUND(I110*H110,2)</f>
        <v>0</v>
      </c>
      <c r="K110" s="147" t="s">
        <v>809</v>
      </c>
      <c r="L110" s="33"/>
      <c r="M110" s="152" t="s">
        <v>21</v>
      </c>
      <c r="N110" s="153" t="s">
        <v>48</v>
      </c>
      <c r="P110" s="136">
        <f>O110*H110</f>
        <v>0</v>
      </c>
      <c r="Q110" s="136">
        <v>4.8374999999999997E-5</v>
      </c>
      <c r="R110" s="136">
        <f>Q110*H110</f>
        <v>0.12567873374999999</v>
      </c>
      <c r="S110" s="136">
        <v>0</v>
      </c>
      <c r="T110" s="137">
        <f>S110*H110</f>
        <v>0</v>
      </c>
      <c r="AR110" s="138" t="s">
        <v>171</v>
      </c>
      <c r="AT110" s="138" t="s">
        <v>153</v>
      </c>
      <c r="AU110" s="138" t="s">
        <v>87</v>
      </c>
      <c r="AY110" s="18" t="s">
        <v>137</v>
      </c>
      <c r="BE110" s="139">
        <f>IF(N110="základní",J110,0)</f>
        <v>0</v>
      </c>
      <c r="BF110" s="139">
        <f>IF(N110="snížená",J110,0)</f>
        <v>0</v>
      </c>
      <c r="BG110" s="139">
        <f>IF(N110="zákl. přenesená",J110,0)</f>
        <v>0</v>
      </c>
      <c r="BH110" s="139">
        <f>IF(N110="sníž. přenesená",J110,0)</f>
        <v>0</v>
      </c>
      <c r="BI110" s="139">
        <f>IF(N110="nulová",J110,0)</f>
        <v>0</v>
      </c>
      <c r="BJ110" s="18" t="s">
        <v>85</v>
      </c>
      <c r="BK110" s="139">
        <f>ROUND(I110*H110,2)</f>
        <v>0</v>
      </c>
      <c r="BL110" s="18" t="s">
        <v>171</v>
      </c>
      <c r="BM110" s="138" t="s">
        <v>2974</v>
      </c>
    </row>
    <row r="111" spans="2:65" s="1" customFormat="1" ht="11.25">
      <c r="B111" s="33"/>
      <c r="D111" s="140" t="s">
        <v>144</v>
      </c>
      <c r="F111" s="141" t="s">
        <v>1831</v>
      </c>
      <c r="I111" s="142"/>
      <c r="L111" s="33"/>
      <c r="M111" s="143"/>
      <c r="T111" s="54"/>
      <c r="AT111" s="18" t="s">
        <v>144</v>
      </c>
      <c r="AU111" s="18" t="s">
        <v>87</v>
      </c>
    </row>
    <row r="112" spans="2:65" s="1" customFormat="1" ht="11.25">
      <c r="B112" s="33"/>
      <c r="D112" s="183" t="s">
        <v>812</v>
      </c>
      <c r="F112" s="184" t="s">
        <v>1832</v>
      </c>
      <c r="I112" s="142"/>
      <c r="L112" s="33"/>
      <c r="M112" s="143"/>
      <c r="T112" s="54"/>
      <c r="AT112" s="18" t="s">
        <v>812</v>
      </c>
      <c r="AU112" s="18" t="s">
        <v>87</v>
      </c>
    </row>
    <row r="113" spans="2:65" s="1" customFormat="1" ht="29.25">
      <c r="B113" s="33"/>
      <c r="D113" s="140" t="s">
        <v>145</v>
      </c>
      <c r="F113" s="144" t="s">
        <v>1794</v>
      </c>
      <c r="I113" s="142"/>
      <c r="L113" s="33"/>
      <c r="M113" s="143"/>
      <c r="T113" s="54"/>
      <c r="AT113" s="18" t="s">
        <v>145</v>
      </c>
      <c r="AU113" s="18" t="s">
        <v>87</v>
      </c>
    </row>
    <row r="114" spans="2:65" s="12" customFormat="1" ht="11.25">
      <c r="B114" s="154"/>
      <c r="D114" s="140" t="s">
        <v>278</v>
      </c>
      <c r="E114" s="155" t="s">
        <v>21</v>
      </c>
      <c r="F114" s="156" t="s">
        <v>2944</v>
      </c>
      <c r="H114" s="157">
        <v>1602.25</v>
      </c>
      <c r="I114" s="158"/>
      <c r="L114" s="154"/>
      <c r="M114" s="159"/>
      <c r="T114" s="160"/>
      <c r="AT114" s="155" t="s">
        <v>278</v>
      </c>
      <c r="AU114" s="155" t="s">
        <v>87</v>
      </c>
      <c r="AV114" s="12" t="s">
        <v>87</v>
      </c>
      <c r="AW114" s="12" t="s">
        <v>38</v>
      </c>
      <c r="AX114" s="12" t="s">
        <v>77</v>
      </c>
      <c r="AY114" s="155" t="s">
        <v>137</v>
      </c>
    </row>
    <row r="115" spans="2:65" s="12" customFormat="1" ht="11.25">
      <c r="B115" s="154"/>
      <c r="D115" s="140" t="s">
        <v>278</v>
      </c>
      <c r="E115" s="155" t="s">
        <v>21</v>
      </c>
      <c r="F115" s="156" t="s">
        <v>2947</v>
      </c>
      <c r="H115" s="157">
        <v>995.76</v>
      </c>
      <c r="I115" s="158"/>
      <c r="L115" s="154"/>
      <c r="M115" s="159"/>
      <c r="T115" s="160"/>
      <c r="AT115" s="155" t="s">
        <v>278</v>
      </c>
      <c r="AU115" s="155" t="s">
        <v>87</v>
      </c>
      <c r="AV115" s="12" t="s">
        <v>87</v>
      </c>
      <c r="AW115" s="12" t="s">
        <v>38</v>
      </c>
      <c r="AX115" s="12" t="s">
        <v>77</v>
      </c>
      <c r="AY115" s="155" t="s">
        <v>137</v>
      </c>
    </row>
    <row r="116" spans="2:65" s="13" customFormat="1" ht="11.25">
      <c r="B116" s="161"/>
      <c r="D116" s="140" t="s">
        <v>278</v>
      </c>
      <c r="E116" s="162" t="s">
        <v>21</v>
      </c>
      <c r="F116" s="163" t="s">
        <v>280</v>
      </c>
      <c r="H116" s="164">
        <v>2598.0100000000002</v>
      </c>
      <c r="I116" s="165"/>
      <c r="L116" s="161"/>
      <c r="M116" s="166"/>
      <c r="T116" s="167"/>
      <c r="AT116" s="162" t="s">
        <v>278</v>
      </c>
      <c r="AU116" s="162" t="s">
        <v>87</v>
      </c>
      <c r="AV116" s="13" t="s">
        <v>143</v>
      </c>
      <c r="AW116" s="13" t="s">
        <v>38</v>
      </c>
      <c r="AX116" s="13" t="s">
        <v>85</v>
      </c>
      <c r="AY116" s="162" t="s">
        <v>137</v>
      </c>
    </row>
    <row r="117" spans="2:65" s="1" customFormat="1" ht="16.5" customHeight="1">
      <c r="B117" s="33"/>
      <c r="C117" s="126" t="s">
        <v>152</v>
      </c>
      <c r="D117" s="126" t="s">
        <v>138</v>
      </c>
      <c r="E117" s="127" t="s">
        <v>1806</v>
      </c>
      <c r="F117" s="128" t="s">
        <v>2975</v>
      </c>
      <c r="G117" s="129" t="s">
        <v>141</v>
      </c>
      <c r="H117" s="130">
        <v>1602.25</v>
      </c>
      <c r="I117" s="131"/>
      <c r="J117" s="132">
        <f>ROUND(I117*H117,2)</f>
        <v>0</v>
      </c>
      <c r="K117" s="128" t="s">
        <v>21</v>
      </c>
      <c r="L117" s="133"/>
      <c r="M117" s="134" t="s">
        <v>21</v>
      </c>
      <c r="N117" s="135" t="s">
        <v>48</v>
      </c>
      <c r="P117" s="136">
        <f>O117*H117</f>
        <v>0</v>
      </c>
      <c r="Q117" s="136">
        <v>1E-3</v>
      </c>
      <c r="R117" s="136">
        <f>Q117*H117</f>
        <v>1.60225</v>
      </c>
      <c r="S117" s="136">
        <v>0</v>
      </c>
      <c r="T117" s="137">
        <f>S117*H117</f>
        <v>0</v>
      </c>
      <c r="AR117" s="138" t="s">
        <v>201</v>
      </c>
      <c r="AT117" s="138" t="s">
        <v>138</v>
      </c>
      <c r="AU117" s="138" t="s">
        <v>87</v>
      </c>
      <c r="AY117" s="18" t="s">
        <v>137</v>
      </c>
      <c r="BE117" s="139">
        <f>IF(N117="základní",J117,0)</f>
        <v>0</v>
      </c>
      <c r="BF117" s="139">
        <f>IF(N117="snížená",J117,0)</f>
        <v>0</v>
      </c>
      <c r="BG117" s="139">
        <f>IF(N117="zákl. přenesená",J117,0)</f>
        <v>0</v>
      </c>
      <c r="BH117" s="139">
        <f>IF(N117="sníž. přenesená",J117,0)</f>
        <v>0</v>
      </c>
      <c r="BI117" s="139">
        <f>IF(N117="nulová",J117,0)</f>
        <v>0</v>
      </c>
      <c r="BJ117" s="18" t="s">
        <v>85</v>
      </c>
      <c r="BK117" s="139">
        <f>ROUND(I117*H117,2)</f>
        <v>0</v>
      </c>
      <c r="BL117" s="18" t="s">
        <v>171</v>
      </c>
      <c r="BM117" s="138" t="s">
        <v>2976</v>
      </c>
    </row>
    <row r="118" spans="2:65" s="1" customFormat="1" ht="11.25">
      <c r="B118" s="33"/>
      <c r="D118" s="140" t="s">
        <v>144</v>
      </c>
      <c r="F118" s="141" t="s">
        <v>2975</v>
      </c>
      <c r="I118" s="142"/>
      <c r="L118" s="33"/>
      <c r="M118" s="143"/>
      <c r="T118" s="54"/>
      <c r="AT118" s="18" t="s">
        <v>144</v>
      </c>
      <c r="AU118" s="18" t="s">
        <v>87</v>
      </c>
    </row>
    <row r="119" spans="2:65" s="14" customFormat="1" ht="11.25">
      <c r="B119" s="170"/>
      <c r="D119" s="140" t="s">
        <v>278</v>
      </c>
      <c r="E119" s="171" t="s">
        <v>21</v>
      </c>
      <c r="F119" s="172" t="s">
        <v>2964</v>
      </c>
      <c r="H119" s="171" t="s">
        <v>21</v>
      </c>
      <c r="I119" s="173"/>
      <c r="L119" s="170"/>
      <c r="M119" s="174"/>
      <c r="T119" s="175"/>
      <c r="AT119" s="171" t="s">
        <v>278</v>
      </c>
      <c r="AU119" s="171" t="s">
        <v>87</v>
      </c>
      <c r="AV119" s="14" t="s">
        <v>85</v>
      </c>
      <c r="AW119" s="14" t="s">
        <v>38</v>
      </c>
      <c r="AX119" s="14" t="s">
        <v>77</v>
      </c>
      <c r="AY119" s="171" t="s">
        <v>137</v>
      </c>
    </row>
    <row r="120" spans="2:65" s="12" customFormat="1" ht="11.25">
      <c r="B120" s="154"/>
      <c r="D120" s="140" t="s">
        <v>278</v>
      </c>
      <c r="E120" s="155" t="s">
        <v>21</v>
      </c>
      <c r="F120" s="156" t="s">
        <v>2977</v>
      </c>
      <c r="H120" s="157">
        <v>739.5</v>
      </c>
      <c r="I120" s="158"/>
      <c r="L120" s="154"/>
      <c r="M120" s="159"/>
      <c r="T120" s="160"/>
      <c r="AT120" s="155" t="s">
        <v>278</v>
      </c>
      <c r="AU120" s="155" t="s">
        <v>87</v>
      </c>
      <c r="AV120" s="12" t="s">
        <v>87</v>
      </c>
      <c r="AW120" s="12" t="s">
        <v>38</v>
      </c>
      <c r="AX120" s="12" t="s">
        <v>77</v>
      </c>
      <c r="AY120" s="155" t="s">
        <v>137</v>
      </c>
    </row>
    <row r="121" spans="2:65" s="12" customFormat="1" ht="11.25">
      <c r="B121" s="154"/>
      <c r="D121" s="140" t="s">
        <v>278</v>
      </c>
      <c r="E121" s="155" t="s">
        <v>21</v>
      </c>
      <c r="F121" s="156" t="s">
        <v>2978</v>
      </c>
      <c r="H121" s="157">
        <v>862.75</v>
      </c>
      <c r="I121" s="158"/>
      <c r="L121" s="154"/>
      <c r="M121" s="159"/>
      <c r="T121" s="160"/>
      <c r="AT121" s="155" t="s">
        <v>278</v>
      </c>
      <c r="AU121" s="155" t="s">
        <v>87</v>
      </c>
      <c r="AV121" s="12" t="s">
        <v>87</v>
      </c>
      <c r="AW121" s="12" t="s">
        <v>38</v>
      </c>
      <c r="AX121" s="12" t="s">
        <v>77</v>
      </c>
      <c r="AY121" s="155" t="s">
        <v>137</v>
      </c>
    </row>
    <row r="122" spans="2:65" s="13" customFormat="1" ht="11.25">
      <c r="B122" s="161"/>
      <c r="D122" s="140" t="s">
        <v>278</v>
      </c>
      <c r="E122" s="162" t="s">
        <v>2944</v>
      </c>
      <c r="F122" s="163" t="s">
        <v>280</v>
      </c>
      <c r="H122" s="164">
        <v>1602.25</v>
      </c>
      <c r="I122" s="165"/>
      <c r="L122" s="161"/>
      <c r="M122" s="166"/>
      <c r="T122" s="167"/>
      <c r="AT122" s="162" t="s">
        <v>278</v>
      </c>
      <c r="AU122" s="162" t="s">
        <v>87</v>
      </c>
      <c r="AV122" s="13" t="s">
        <v>143</v>
      </c>
      <c r="AW122" s="13" t="s">
        <v>38</v>
      </c>
      <c r="AX122" s="13" t="s">
        <v>85</v>
      </c>
      <c r="AY122" s="162" t="s">
        <v>137</v>
      </c>
    </row>
    <row r="123" spans="2:65" s="1" customFormat="1" ht="16.5" customHeight="1">
      <c r="B123" s="33"/>
      <c r="C123" s="126" t="s">
        <v>165</v>
      </c>
      <c r="D123" s="126" t="s">
        <v>138</v>
      </c>
      <c r="E123" s="127" t="s">
        <v>1811</v>
      </c>
      <c r="F123" s="128" t="s">
        <v>2979</v>
      </c>
      <c r="G123" s="129" t="s">
        <v>141</v>
      </c>
      <c r="H123" s="130">
        <v>995.76</v>
      </c>
      <c r="I123" s="131"/>
      <c r="J123" s="132">
        <f>ROUND(I123*H123,2)</f>
        <v>0</v>
      </c>
      <c r="K123" s="128" t="s">
        <v>21</v>
      </c>
      <c r="L123" s="133"/>
      <c r="M123" s="134" t="s">
        <v>21</v>
      </c>
      <c r="N123" s="135" t="s">
        <v>48</v>
      </c>
      <c r="P123" s="136">
        <f>O123*H123</f>
        <v>0</v>
      </c>
      <c r="Q123" s="136">
        <v>1E-3</v>
      </c>
      <c r="R123" s="136">
        <f>Q123*H123</f>
        <v>0.99575999999999998</v>
      </c>
      <c r="S123" s="136">
        <v>0</v>
      </c>
      <c r="T123" s="137">
        <f>S123*H123</f>
        <v>0</v>
      </c>
      <c r="AR123" s="138" t="s">
        <v>201</v>
      </c>
      <c r="AT123" s="138" t="s">
        <v>138</v>
      </c>
      <c r="AU123" s="138" t="s">
        <v>87</v>
      </c>
      <c r="AY123" s="18" t="s">
        <v>137</v>
      </c>
      <c r="BE123" s="139">
        <f>IF(N123="základní",J123,0)</f>
        <v>0</v>
      </c>
      <c r="BF123" s="139">
        <f>IF(N123="snížená",J123,0)</f>
        <v>0</v>
      </c>
      <c r="BG123" s="139">
        <f>IF(N123="zákl. přenesená",J123,0)</f>
        <v>0</v>
      </c>
      <c r="BH123" s="139">
        <f>IF(N123="sníž. přenesená",J123,0)</f>
        <v>0</v>
      </c>
      <c r="BI123" s="139">
        <f>IF(N123="nulová",J123,0)</f>
        <v>0</v>
      </c>
      <c r="BJ123" s="18" t="s">
        <v>85</v>
      </c>
      <c r="BK123" s="139">
        <f>ROUND(I123*H123,2)</f>
        <v>0</v>
      </c>
      <c r="BL123" s="18" t="s">
        <v>171</v>
      </c>
      <c r="BM123" s="138" t="s">
        <v>2980</v>
      </c>
    </row>
    <row r="124" spans="2:65" s="1" customFormat="1" ht="11.25">
      <c r="B124" s="33"/>
      <c r="D124" s="140" t="s">
        <v>144</v>
      </c>
      <c r="F124" s="141" t="s">
        <v>2979</v>
      </c>
      <c r="I124" s="142"/>
      <c r="L124" s="33"/>
      <c r="M124" s="143"/>
      <c r="T124" s="54"/>
      <c r="AT124" s="18" t="s">
        <v>144</v>
      </c>
      <c r="AU124" s="18" t="s">
        <v>87</v>
      </c>
    </row>
    <row r="125" spans="2:65" s="14" customFormat="1" ht="11.25">
      <c r="B125" s="170"/>
      <c r="D125" s="140" t="s">
        <v>278</v>
      </c>
      <c r="E125" s="171" t="s">
        <v>21</v>
      </c>
      <c r="F125" s="172" t="s">
        <v>2964</v>
      </c>
      <c r="H125" s="171" t="s">
        <v>21</v>
      </c>
      <c r="I125" s="173"/>
      <c r="L125" s="170"/>
      <c r="M125" s="174"/>
      <c r="T125" s="175"/>
      <c r="AT125" s="171" t="s">
        <v>278</v>
      </c>
      <c r="AU125" s="171" t="s">
        <v>87</v>
      </c>
      <c r="AV125" s="14" t="s">
        <v>85</v>
      </c>
      <c r="AW125" s="14" t="s">
        <v>38</v>
      </c>
      <c r="AX125" s="14" t="s">
        <v>77</v>
      </c>
      <c r="AY125" s="171" t="s">
        <v>137</v>
      </c>
    </row>
    <row r="126" spans="2:65" s="12" customFormat="1" ht="11.25">
      <c r="B126" s="154"/>
      <c r="D126" s="140" t="s">
        <v>278</v>
      </c>
      <c r="E126" s="155" t="s">
        <v>21</v>
      </c>
      <c r="F126" s="156" t="s">
        <v>2981</v>
      </c>
      <c r="H126" s="157">
        <v>553.20000000000005</v>
      </c>
      <c r="I126" s="158"/>
      <c r="L126" s="154"/>
      <c r="M126" s="159"/>
      <c r="T126" s="160"/>
      <c r="AT126" s="155" t="s">
        <v>278</v>
      </c>
      <c r="AU126" s="155" t="s">
        <v>87</v>
      </c>
      <c r="AV126" s="12" t="s">
        <v>87</v>
      </c>
      <c r="AW126" s="12" t="s">
        <v>38</v>
      </c>
      <c r="AX126" s="12" t="s">
        <v>77</v>
      </c>
      <c r="AY126" s="155" t="s">
        <v>137</v>
      </c>
    </row>
    <row r="127" spans="2:65" s="12" customFormat="1" ht="11.25">
      <c r="B127" s="154"/>
      <c r="D127" s="140" t="s">
        <v>278</v>
      </c>
      <c r="E127" s="155" t="s">
        <v>21</v>
      </c>
      <c r="F127" s="156" t="s">
        <v>2982</v>
      </c>
      <c r="H127" s="157">
        <v>442.56</v>
      </c>
      <c r="I127" s="158"/>
      <c r="L127" s="154"/>
      <c r="M127" s="159"/>
      <c r="T127" s="160"/>
      <c r="AT127" s="155" t="s">
        <v>278</v>
      </c>
      <c r="AU127" s="155" t="s">
        <v>87</v>
      </c>
      <c r="AV127" s="12" t="s">
        <v>87</v>
      </c>
      <c r="AW127" s="12" t="s">
        <v>38</v>
      </c>
      <c r="AX127" s="12" t="s">
        <v>77</v>
      </c>
      <c r="AY127" s="155" t="s">
        <v>137</v>
      </c>
    </row>
    <row r="128" spans="2:65" s="13" customFormat="1" ht="11.25">
      <c r="B128" s="161"/>
      <c r="D128" s="140" t="s">
        <v>278</v>
      </c>
      <c r="E128" s="162" t="s">
        <v>2947</v>
      </c>
      <c r="F128" s="163" t="s">
        <v>280</v>
      </c>
      <c r="H128" s="164">
        <v>995.76</v>
      </c>
      <c r="I128" s="165"/>
      <c r="L128" s="161"/>
      <c r="M128" s="166"/>
      <c r="T128" s="167"/>
      <c r="AT128" s="162" t="s">
        <v>278</v>
      </c>
      <c r="AU128" s="162" t="s">
        <v>87</v>
      </c>
      <c r="AV128" s="13" t="s">
        <v>143</v>
      </c>
      <c r="AW128" s="13" t="s">
        <v>38</v>
      </c>
      <c r="AX128" s="13" t="s">
        <v>85</v>
      </c>
      <c r="AY128" s="162" t="s">
        <v>137</v>
      </c>
    </row>
    <row r="129" spans="2:65" s="1" customFormat="1" ht="16.5" customHeight="1">
      <c r="B129" s="33"/>
      <c r="C129" s="145" t="s">
        <v>142</v>
      </c>
      <c r="D129" s="145" t="s">
        <v>153</v>
      </c>
      <c r="E129" s="146" t="s">
        <v>1887</v>
      </c>
      <c r="F129" s="147" t="s">
        <v>1888</v>
      </c>
      <c r="G129" s="148" t="s">
        <v>763</v>
      </c>
      <c r="H129" s="149">
        <v>2.7240000000000002</v>
      </c>
      <c r="I129" s="150"/>
      <c r="J129" s="151">
        <f>ROUND(I129*H129,2)</f>
        <v>0</v>
      </c>
      <c r="K129" s="147" t="s">
        <v>809</v>
      </c>
      <c r="L129" s="33"/>
      <c r="M129" s="152" t="s">
        <v>21</v>
      </c>
      <c r="N129" s="153" t="s">
        <v>48</v>
      </c>
      <c r="P129" s="136">
        <f>O129*H129</f>
        <v>0</v>
      </c>
      <c r="Q129" s="136">
        <v>0</v>
      </c>
      <c r="R129" s="136">
        <f>Q129*H129</f>
        <v>0</v>
      </c>
      <c r="S129" s="136">
        <v>0</v>
      </c>
      <c r="T129" s="137">
        <f>S129*H129</f>
        <v>0</v>
      </c>
      <c r="AR129" s="138" t="s">
        <v>171</v>
      </c>
      <c r="AT129" s="138" t="s">
        <v>153</v>
      </c>
      <c r="AU129" s="138" t="s">
        <v>87</v>
      </c>
      <c r="AY129" s="18" t="s">
        <v>137</v>
      </c>
      <c r="BE129" s="139">
        <f>IF(N129="základní",J129,0)</f>
        <v>0</v>
      </c>
      <c r="BF129" s="139">
        <f>IF(N129="snížená",J129,0)</f>
        <v>0</v>
      </c>
      <c r="BG129" s="139">
        <f>IF(N129="zákl. přenesená",J129,0)</f>
        <v>0</v>
      </c>
      <c r="BH129" s="139">
        <f>IF(N129="sníž. přenesená",J129,0)</f>
        <v>0</v>
      </c>
      <c r="BI129" s="139">
        <f>IF(N129="nulová",J129,0)</f>
        <v>0</v>
      </c>
      <c r="BJ129" s="18" t="s">
        <v>85</v>
      </c>
      <c r="BK129" s="139">
        <f>ROUND(I129*H129,2)</f>
        <v>0</v>
      </c>
      <c r="BL129" s="18" t="s">
        <v>171</v>
      </c>
      <c r="BM129" s="138" t="s">
        <v>2983</v>
      </c>
    </row>
    <row r="130" spans="2:65" s="1" customFormat="1" ht="19.5">
      <c r="B130" s="33"/>
      <c r="D130" s="140" t="s">
        <v>144</v>
      </c>
      <c r="F130" s="141" t="s">
        <v>1890</v>
      </c>
      <c r="I130" s="142"/>
      <c r="L130" s="33"/>
      <c r="M130" s="143"/>
      <c r="T130" s="54"/>
      <c r="AT130" s="18" t="s">
        <v>144</v>
      </c>
      <c r="AU130" s="18" t="s">
        <v>87</v>
      </c>
    </row>
    <row r="131" spans="2:65" s="1" customFormat="1" ht="11.25">
      <c r="B131" s="33"/>
      <c r="D131" s="183" t="s">
        <v>812</v>
      </c>
      <c r="F131" s="184" t="s">
        <v>1891</v>
      </c>
      <c r="I131" s="142"/>
      <c r="L131" s="33"/>
      <c r="M131" s="143"/>
      <c r="T131" s="54"/>
      <c r="AT131" s="18" t="s">
        <v>812</v>
      </c>
      <c r="AU131" s="18" t="s">
        <v>87</v>
      </c>
    </row>
    <row r="132" spans="2:65" s="11" customFormat="1" ht="25.9" customHeight="1">
      <c r="B132" s="116"/>
      <c r="D132" s="117" t="s">
        <v>76</v>
      </c>
      <c r="E132" s="118" t="s">
        <v>138</v>
      </c>
      <c r="F132" s="118" t="s">
        <v>1892</v>
      </c>
      <c r="I132" s="119"/>
      <c r="J132" s="120">
        <f>BK132</f>
        <v>0</v>
      </c>
      <c r="L132" s="116"/>
      <c r="M132" s="121"/>
      <c r="P132" s="122">
        <f>SUM(P133:P160)</f>
        <v>0</v>
      </c>
      <c r="R132" s="122">
        <f>SUM(R133:R160)</f>
        <v>0</v>
      </c>
      <c r="T132" s="123">
        <f>SUM(T133:T160)</f>
        <v>0</v>
      </c>
      <c r="AR132" s="117" t="s">
        <v>149</v>
      </c>
      <c r="AT132" s="124" t="s">
        <v>76</v>
      </c>
      <c r="AU132" s="124" t="s">
        <v>77</v>
      </c>
      <c r="AY132" s="117" t="s">
        <v>137</v>
      </c>
      <c r="BK132" s="125">
        <f>SUM(BK133:BK160)</f>
        <v>0</v>
      </c>
    </row>
    <row r="133" spans="2:65" s="1" customFormat="1" ht="16.5" customHeight="1">
      <c r="B133" s="33"/>
      <c r="C133" s="145" t="s">
        <v>172</v>
      </c>
      <c r="D133" s="145" t="s">
        <v>153</v>
      </c>
      <c r="E133" s="146" t="s">
        <v>2984</v>
      </c>
      <c r="F133" s="147" t="s">
        <v>2985</v>
      </c>
      <c r="G133" s="148" t="s">
        <v>156</v>
      </c>
      <c r="H133" s="149">
        <v>3</v>
      </c>
      <c r="I133" s="150"/>
      <c r="J133" s="151">
        <f>ROUND(I133*H133,2)</f>
        <v>0</v>
      </c>
      <c r="K133" s="147" t="s">
        <v>21</v>
      </c>
      <c r="L133" s="33"/>
      <c r="M133" s="152" t="s">
        <v>21</v>
      </c>
      <c r="N133" s="153" t="s">
        <v>48</v>
      </c>
      <c r="P133" s="136">
        <f>O133*H133</f>
        <v>0</v>
      </c>
      <c r="Q133" s="136">
        <v>0</v>
      </c>
      <c r="R133" s="136">
        <f>Q133*H133</f>
        <v>0</v>
      </c>
      <c r="S133" s="136">
        <v>0</v>
      </c>
      <c r="T133" s="137">
        <f>S133*H133</f>
        <v>0</v>
      </c>
      <c r="AR133" s="138" t="s">
        <v>143</v>
      </c>
      <c r="AT133" s="138" t="s">
        <v>153</v>
      </c>
      <c r="AU133" s="138" t="s">
        <v>85</v>
      </c>
      <c r="AY133" s="18" t="s">
        <v>137</v>
      </c>
      <c r="BE133" s="139">
        <f>IF(N133="základní",J133,0)</f>
        <v>0</v>
      </c>
      <c r="BF133" s="139">
        <f>IF(N133="snížená",J133,0)</f>
        <v>0</v>
      </c>
      <c r="BG133" s="139">
        <f>IF(N133="zákl. přenesená",J133,0)</f>
        <v>0</v>
      </c>
      <c r="BH133" s="139">
        <f>IF(N133="sníž. přenesená",J133,0)</f>
        <v>0</v>
      </c>
      <c r="BI133" s="139">
        <f>IF(N133="nulová",J133,0)</f>
        <v>0</v>
      </c>
      <c r="BJ133" s="18" t="s">
        <v>85</v>
      </c>
      <c r="BK133" s="139">
        <f>ROUND(I133*H133,2)</f>
        <v>0</v>
      </c>
      <c r="BL133" s="18" t="s">
        <v>143</v>
      </c>
      <c r="BM133" s="138" t="s">
        <v>2986</v>
      </c>
    </row>
    <row r="134" spans="2:65" s="1" customFormat="1" ht="11.25">
      <c r="B134" s="33"/>
      <c r="D134" s="140" t="s">
        <v>144</v>
      </c>
      <c r="F134" s="141" t="s">
        <v>2985</v>
      </c>
      <c r="I134" s="142"/>
      <c r="L134" s="33"/>
      <c r="M134" s="143"/>
      <c r="T134" s="54"/>
      <c r="AT134" s="18" t="s">
        <v>144</v>
      </c>
      <c r="AU134" s="18" t="s">
        <v>85</v>
      </c>
    </row>
    <row r="135" spans="2:65" s="1" customFormat="1" ht="19.5">
      <c r="B135" s="33"/>
      <c r="D135" s="140" t="s">
        <v>145</v>
      </c>
      <c r="F135" s="144" t="s">
        <v>2987</v>
      </c>
      <c r="I135" s="142"/>
      <c r="L135" s="33"/>
      <c r="M135" s="143"/>
      <c r="T135" s="54"/>
      <c r="AT135" s="18" t="s">
        <v>145</v>
      </c>
      <c r="AU135" s="18" t="s">
        <v>85</v>
      </c>
    </row>
    <row r="136" spans="2:65" s="12" customFormat="1" ht="11.25">
      <c r="B136" s="154"/>
      <c r="D136" s="140" t="s">
        <v>278</v>
      </c>
      <c r="E136" s="155" t="s">
        <v>21</v>
      </c>
      <c r="F136" s="156" t="s">
        <v>2988</v>
      </c>
      <c r="H136" s="157">
        <v>3</v>
      </c>
      <c r="I136" s="158"/>
      <c r="L136" s="154"/>
      <c r="M136" s="159"/>
      <c r="T136" s="160"/>
      <c r="AT136" s="155" t="s">
        <v>278</v>
      </c>
      <c r="AU136" s="155" t="s">
        <v>85</v>
      </c>
      <c r="AV136" s="12" t="s">
        <v>87</v>
      </c>
      <c r="AW136" s="12" t="s">
        <v>38</v>
      </c>
      <c r="AX136" s="12" t="s">
        <v>85</v>
      </c>
      <c r="AY136" s="155" t="s">
        <v>137</v>
      </c>
    </row>
    <row r="137" spans="2:65" s="1" customFormat="1" ht="16.5" customHeight="1">
      <c r="B137" s="33"/>
      <c r="C137" s="145" t="s">
        <v>160</v>
      </c>
      <c r="D137" s="145" t="s">
        <v>153</v>
      </c>
      <c r="E137" s="146" t="s">
        <v>2989</v>
      </c>
      <c r="F137" s="147" t="s">
        <v>2990</v>
      </c>
      <c r="G137" s="148" t="s">
        <v>156</v>
      </c>
      <c r="H137" s="149">
        <v>3</v>
      </c>
      <c r="I137" s="150"/>
      <c r="J137" s="151">
        <f>ROUND(I137*H137,2)</f>
        <v>0</v>
      </c>
      <c r="K137" s="147" t="s">
        <v>21</v>
      </c>
      <c r="L137" s="33"/>
      <c r="M137" s="152" t="s">
        <v>21</v>
      </c>
      <c r="N137" s="153" t="s">
        <v>48</v>
      </c>
      <c r="P137" s="136">
        <f>O137*H137</f>
        <v>0</v>
      </c>
      <c r="Q137" s="136">
        <v>0</v>
      </c>
      <c r="R137" s="136">
        <f>Q137*H137</f>
        <v>0</v>
      </c>
      <c r="S137" s="136">
        <v>0</v>
      </c>
      <c r="T137" s="137">
        <f>S137*H137</f>
        <v>0</v>
      </c>
      <c r="AR137" s="138" t="s">
        <v>143</v>
      </c>
      <c r="AT137" s="138" t="s">
        <v>153</v>
      </c>
      <c r="AU137" s="138" t="s">
        <v>85</v>
      </c>
      <c r="AY137" s="18" t="s">
        <v>137</v>
      </c>
      <c r="BE137" s="139">
        <f>IF(N137="základní",J137,0)</f>
        <v>0</v>
      </c>
      <c r="BF137" s="139">
        <f>IF(N137="snížená",J137,0)</f>
        <v>0</v>
      </c>
      <c r="BG137" s="139">
        <f>IF(N137="zákl. přenesená",J137,0)</f>
        <v>0</v>
      </c>
      <c r="BH137" s="139">
        <f>IF(N137="sníž. přenesená",J137,0)</f>
        <v>0</v>
      </c>
      <c r="BI137" s="139">
        <f>IF(N137="nulová",J137,0)</f>
        <v>0</v>
      </c>
      <c r="BJ137" s="18" t="s">
        <v>85</v>
      </c>
      <c r="BK137" s="139">
        <f>ROUND(I137*H137,2)</f>
        <v>0</v>
      </c>
      <c r="BL137" s="18" t="s">
        <v>143</v>
      </c>
      <c r="BM137" s="138" t="s">
        <v>2991</v>
      </c>
    </row>
    <row r="138" spans="2:65" s="1" customFormat="1" ht="11.25">
      <c r="B138" s="33"/>
      <c r="D138" s="140" t="s">
        <v>144</v>
      </c>
      <c r="F138" s="141" t="s">
        <v>2992</v>
      </c>
      <c r="I138" s="142"/>
      <c r="L138" s="33"/>
      <c r="M138" s="143"/>
      <c r="T138" s="54"/>
      <c r="AT138" s="18" t="s">
        <v>144</v>
      </c>
      <c r="AU138" s="18" t="s">
        <v>85</v>
      </c>
    </row>
    <row r="139" spans="2:65" s="1" customFormat="1" ht="19.5">
      <c r="B139" s="33"/>
      <c r="D139" s="140" t="s">
        <v>145</v>
      </c>
      <c r="F139" s="144" t="s">
        <v>2987</v>
      </c>
      <c r="I139" s="142"/>
      <c r="L139" s="33"/>
      <c r="M139" s="143"/>
      <c r="T139" s="54"/>
      <c r="AT139" s="18" t="s">
        <v>145</v>
      </c>
      <c r="AU139" s="18" t="s">
        <v>85</v>
      </c>
    </row>
    <row r="140" spans="2:65" s="12" customFormat="1" ht="11.25">
      <c r="B140" s="154"/>
      <c r="D140" s="140" t="s">
        <v>278</v>
      </c>
      <c r="E140" s="155" t="s">
        <v>21</v>
      </c>
      <c r="F140" s="156" t="s">
        <v>2988</v>
      </c>
      <c r="H140" s="157">
        <v>3</v>
      </c>
      <c r="I140" s="158"/>
      <c r="L140" s="154"/>
      <c r="M140" s="159"/>
      <c r="T140" s="160"/>
      <c r="AT140" s="155" t="s">
        <v>278</v>
      </c>
      <c r="AU140" s="155" t="s">
        <v>85</v>
      </c>
      <c r="AV140" s="12" t="s">
        <v>87</v>
      </c>
      <c r="AW140" s="12" t="s">
        <v>38</v>
      </c>
      <c r="AX140" s="12" t="s">
        <v>85</v>
      </c>
      <c r="AY140" s="155" t="s">
        <v>137</v>
      </c>
    </row>
    <row r="141" spans="2:65" s="1" customFormat="1" ht="16.5" customHeight="1">
      <c r="B141" s="33"/>
      <c r="C141" s="145" t="s">
        <v>179</v>
      </c>
      <c r="D141" s="145" t="s">
        <v>153</v>
      </c>
      <c r="E141" s="146" t="s">
        <v>2993</v>
      </c>
      <c r="F141" s="147" t="s">
        <v>2994</v>
      </c>
      <c r="G141" s="148" t="s">
        <v>156</v>
      </c>
      <c r="H141" s="149">
        <v>14</v>
      </c>
      <c r="I141" s="150"/>
      <c r="J141" s="151">
        <f>ROUND(I141*H141,2)</f>
        <v>0</v>
      </c>
      <c r="K141" s="147" t="s">
        <v>21</v>
      </c>
      <c r="L141" s="33"/>
      <c r="M141" s="152" t="s">
        <v>21</v>
      </c>
      <c r="N141" s="153" t="s">
        <v>48</v>
      </c>
      <c r="P141" s="136">
        <f>O141*H141</f>
        <v>0</v>
      </c>
      <c r="Q141" s="136">
        <v>0</v>
      </c>
      <c r="R141" s="136">
        <f>Q141*H141</f>
        <v>0</v>
      </c>
      <c r="S141" s="136">
        <v>0</v>
      </c>
      <c r="T141" s="137">
        <f>S141*H141</f>
        <v>0</v>
      </c>
      <c r="AR141" s="138" t="s">
        <v>143</v>
      </c>
      <c r="AT141" s="138" t="s">
        <v>153</v>
      </c>
      <c r="AU141" s="138" t="s">
        <v>85</v>
      </c>
      <c r="AY141" s="18" t="s">
        <v>137</v>
      </c>
      <c r="BE141" s="139">
        <f>IF(N141="základní",J141,0)</f>
        <v>0</v>
      </c>
      <c r="BF141" s="139">
        <f>IF(N141="snížená",J141,0)</f>
        <v>0</v>
      </c>
      <c r="BG141" s="139">
        <f>IF(N141="zákl. přenesená",J141,0)</f>
        <v>0</v>
      </c>
      <c r="BH141" s="139">
        <f>IF(N141="sníž. přenesená",J141,0)</f>
        <v>0</v>
      </c>
      <c r="BI141" s="139">
        <f>IF(N141="nulová",J141,0)</f>
        <v>0</v>
      </c>
      <c r="BJ141" s="18" t="s">
        <v>85</v>
      </c>
      <c r="BK141" s="139">
        <f>ROUND(I141*H141,2)</f>
        <v>0</v>
      </c>
      <c r="BL141" s="18" t="s">
        <v>143</v>
      </c>
      <c r="BM141" s="138" t="s">
        <v>2995</v>
      </c>
    </row>
    <row r="142" spans="2:65" s="1" customFormat="1" ht="19.5">
      <c r="B142" s="33"/>
      <c r="D142" s="140" t="s">
        <v>144</v>
      </c>
      <c r="F142" s="141" t="s">
        <v>2996</v>
      </c>
      <c r="I142" s="142"/>
      <c r="L142" s="33"/>
      <c r="M142" s="143"/>
      <c r="T142" s="54"/>
      <c r="AT142" s="18" t="s">
        <v>144</v>
      </c>
      <c r="AU142" s="18" t="s">
        <v>85</v>
      </c>
    </row>
    <row r="143" spans="2:65" s="1" customFormat="1" ht="19.5">
      <c r="B143" s="33"/>
      <c r="D143" s="140" t="s">
        <v>145</v>
      </c>
      <c r="F143" s="144" t="s">
        <v>2987</v>
      </c>
      <c r="I143" s="142"/>
      <c r="L143" s="33"/>
      <c r="M143" s="143"/>
      <c r="T143" s="54"/>
      <c r="AT143" s="18" t="s">
        <v>145</v>
      </c>
      <c r="AU143" s="18" t="s">
        <v>85</v>
      </c>
    </row>
    <row r="144" spans="2:65" s="12" customFormat="1" ht="11.25">
      <c r="B144" s="154"/>
      <c r="D144" s="140" t="s">
        <v>278</v>
      </c>
      <c r="E144" s="155" t="s">
        <v>21</v>
      </c>
      <c r="F144" s="156" t="s">
        <v>2997</v>
      </c>
      <c r="H144" s="157">
        <v>14</v>
      </c>
      <c r="I144" s="158"/>
      <c r="L144" s="154"/>
      <c r="M144" s="159"/>
      <c r="T144" s="160"/>
      <c r="AT144" s="155" t="s">
        <v>278</v>
      </c>
      <c r="AU144" s="155" t="s">
        <v>85</v>
      </c>
      <c r="AV144" s="12" t="s">
        <v>87</v>
      </c>
      <c r="AW144" s="12" t="s">
        <v>38</v>
      </c>
      <c r="AX144" s="12" t="s">
        <v>85</v>
      </c>
      <c r="AY144" s="155" t="s">
        <v>137</v>
      </c>
    </row>
    <row r="145" spans="2:65" s="1" customFormat="1" ht="16.5" customHeight="1">
      <c r="B145" s="33"/>
      <c r="C145" s="145" t="s">
        <v>8</v>
      </c>
      <c r="D145" s="145" t="s">
        <v>153</v>
      </c>
      <c r="E145" s="146" t="s">
        <v>2998</v>
      </c>
      <c r="F145" s="147" t="s">
        <v>2999</v>
      </c>
      <c r="G145" s="148" t="s">
        <v>156</v>
      </c>
      <c r="H145" s="149">
        <v>3</v>
      </c>
      <c r="I145" s="150"/>
      <c r="J145" s="151">
        <f>ROUND(I145*H145,2)</f>
        <v>0</v>
      </c>
      <c r="K145" s="147" t="s">
        <v>21</v>
      </c>
      <c r="L145" s="33"/>
      <c r="M145" s="152" t="s">
        <v>21</v>
      </c>
      <c r="N145" s="153" t="s">
        <v>48</v>
      </c>
      <c r="P145" s="136">
        <f>O145*H145</f>
        <v>0</v>
      </c>
      <c r="Q145" s="136">
        <v>0</v>
      </c>
      <c r="R145" s="136">
        <f>Q145*H145</f>
        <v>0</v>
      </c>
      <c r="S145" s="136">
        <v>0</v>
      </c>
      <c r="T145" s="137">
        <f>S145*H145</f>
        <v>0</v>
      </c>
      <c r="AR145" s="138" t="s">
        <v>143</v>
      </c>
      <c r="AT145" s="138" t="s">
        <v>153</v>
      </c>
      <c r="AU145" s="138" t="s">
        <v>85</v>
      </c>
      <c r="AY145" s="18" t="s">
        <v>137</v>
      </c>
      <c r="BE145" s="139">
        <f>IF(N145="základní",J145,0)</f>
        <v>0</v>
      </c>
      <c r="BF145" s="139">
        <f>IF(N145="snížená",J145,0)</f>
        <v>0</v>
      </c>
      <c r="BG145" s="139">
        <f>IF(N145="zákl. přenesená",J145,0)</f>
        <v>0</v>
      </c>
      <c r="BH145" s="139">
        <f>IF(N145="sníž. přenesená",J145,0)</f>
        <v>0</v>
      </c>
      <c r="BI145" s="139">
        <f>IF(N145="nulová",J145,0)</f>
        <v>0</v>
      </c>
      <c r="BJ145" s="18" t="s">
        <v>85</v>
      </c>
      <c r="BK145" s="139">
        <f>ROUND(I145*H145,2)</f>
        <v>0</v>
      </c>
      <c r="BL145" s="18" t="s">
        <v>143</v>
      </c>
      <c r="BM145" s="138" t="s">
        <v>3000</v>
      </c>
    </row>
    <row r="146" spans="2:65" s="1" customFormat="1" ht="19.5">
      <c r="B146" s="33"/>
      <c r="D146" s="140" t="s">
        <v>144</v>
      </c>
      <c r="F146" s="141" t="s">
        <v>3001</v>
      </c>
      <c r="I146" s="142"/>
      <c r="L146" s="33"/>
      <c r="M146" s="143"/>
      <c r="T146" s="54"/>
      <c r="AT146" s="18" t="s">
        <v>144</v>
      </c>
      <c r="AU146" s="18" t="s">
        <v>85</v>
      </c>
    </row>
    <row r="147" spans="2:65" s="1" customFormat="1" ht="19.5">
      <c r="B147" s="33"/>
      <c r="D147" s="140" t="s">
        <v>145</v>
      </c>
      <c r="F147" s="144" t="s">
        <v>2987</v>
      </c>
      <c r="I147" s="142"/>
      <c r="L147" s="33"/>
      <c r="M147" s="143"/>
      <c r="T147" s="54"/>
      <c r="AT147" s="18" t="s">
        <v>145</v>
      </c>
      <c r="AU147" s="18" t="s">
        <v>85</v>
      </c>
    </row>
    <row r="148" spans="2:65" s="12" customFormat="1" ht="11.25">
      <c r="B148" s="154"/>
      <c r="D148" s="140" t="s">
        <v>278</v>
      </c>
      <c r="E148" s="155" t="s">
        <v>21</v>
      </c>
      <c r="F148" s="156" t="s">
        <v>2988</v>
      </c>
      <c r="H148" s="157">
        <v>3</v>
      </c>
      <c r="I148" s="158"/>
      <c r="L148" s="154"/>
      <c r="M148" s="159"/>
      <c r="T148" s="160"/>
      <c r="AT148" s="155" t="s">
        <v>278</v>
      </c>
      <c r="AU148" s="155" t="s">
        <v>85</v>
      </c>
      <c r="AV148" s="12" t="s">
        <v>87</v>
      </c>
      <c r="AW148" s="12" t="s">
        <v>38</v>
      </c>
      <c r="AX148" s="12" t="s">
        <v>85</v>
      </c>
      <c r="AY148" s="155" t="s">
        <v>137</v>
      </c>
    </row>
    <row r="149" spans="2:65" s="1" customFormat="1" ht="16.5" customHeight="1">
      <c r="B149" s="33"/>
      <c r="C149" s="145" t="s">
        <v>186</v>
      </c>
      <c r="D149" s="145" t="s">
        <v>153</v>
      </c>
      <c r="E149" s="146" t="s">
        <v>3002</v>
      </c>
      <c r="F149" s="147" t="s">
        <v>3003</v>
      </c>
      <c r="G149" s="148" t="s">
        <v>156</v>
      </c>
      <c r="H149" s="149">
        <v>22</v>
      </c>
      <c r="I149" s="150"/>
      <c r="J149" s="151">
        <f>ROUND(I149*H149,2)</f>
        <v>0</v>
      </c>
      <c r="K149" s="147" t="s">
        <v>21</v>
      </c>
      <c r="L149" s="33"/>
      <c r="M149" s="152" t="s">
        <v>21</v>
      </c>
      <c r="N149" s="153" t="s">
        <v>48</v>
      </c>
      <c r="P149" s="136">
        <f>O149*H149</f>
        <v>0</v>
      </c>
      <c r="Q149" s="136">
        <v>0</v>
      </c>
      <c r="R149" s="136">
        <f>Q149*H149</f>
        <v>0</v>
      </c>
      <c r="S149" s="136">
        <v>0</v>
      </c>
      <c r="T149" s="137">
        <f>S149*H149</f>
        <v>0</v>
      </c>
      <c r="AR149" s="138" t="s">
        <v>143</v>
      </c>
      <c r="AT149" s="138" t="s">
        <v>153</v>
      </c>
      <c r="AU149" s="138" t="s">
        <v>85</v>
      </c>
      <c r="AY149" s="18" t="s">
        <v>137</v>
      </c>
      <c r="BE149" s="139">
        <f>IF(N149="základní",J149,0)</f>
        <v>0</v>
      </c>
      <c r="BF149" s="139">
        <f>IF(N149="snížená",J149,0)</f>
        <v>0</v>
      </c>
      <c r="BG149" s="139">
        <f>IF(N149="zákl. přenesená",J149,0)</f>
        <v>0</v>
      </c>
      <c r="BH149" s="139">
        <f>IF(N149="sníž. přenesená",J149,0)</f>
        <v>0</v>
      </c>
      <c r="BI149" s="139">
        <f>IF(N149="nulová",J149,0)</f>
        <v>0</v>
      </c>
      <c r="BJ149" s="18" t="s">
        <v>85</v>
      </c>
      <c r="BK149" s="139">
        <f>ROUND(I149*H149,2)</f>
        <v>0</v>
      </c>
      <c r="BL149" s="18" t="s">
        <v>143</v>
      </c>
      <c r="BM149" s="138" t="s">
        <v>3004</v>
      </c>
    </row>
    <row r="150" spans="2:65" s="1" customFormat="1" ht="29.25">
      <c r="B150" s="33"/>
      <c r="D150" s="140" t="s">
        <v>144</v>
      </c>
      <c r="F150" s="141" t="s">
        <v>3005</v>
      </c>
      <c r="I150" s="142"/>
      <c r="L150" s="33"/>
      <c r="M150" s="143"/>
      <c r="T150" s="54"/>
      <c r="AT150" s="18" t="s">
        <v>144</v>
      </c>
      <c r="AU150" s="18" t="s">
        <v>85</v>
      </c>
    </row>
    <row r="151" spans="2:65" s="1" customFormat="1" ht="19.5">
      <c r="B151" s="33"/>
      <c r="D151" s="140" t="s">
        <v>145</v>
      </c>
      <c r="F151" s="144" t="s">
        <v>2987</v>
      </c>
      <c r="I151" s="142"/>
      <c r="L151" s="33"/>
      <c r="M151" s="143"/>
      <c r="T151" s="54"/>
      <c r="AT151" s="18" t="s">
        <v>145</v>
      </c>
      <c r="AU151" s="18" t="s">
        <v>85</v>
      </c>
    </row>
    <row r="152" spans="2:65" s="12" customFormat="1" ht="11.25">
      <c r="B152" s="154"/>
      <c r="D152" s="140" t="s">
        <v>278</v>
      </c>
      <c r="E152" s="155" t="s">
        <v>21</v>
      </c>
      <c r="F152" s="156" t="s">
        <v>3006</v>
      </c>
      <c r="H152" s="157">
        <v>22</v>
      </c>
      <c r="I152" s="158"/>
      <c r="L152" s="154"/>
      <c r="M152" s="159"/>
      <c r="T152" s="160"/>
      <c r="AT152" s="155" t="s">
        <v>278</v>
      </c>
      <c r="AU152" s="155" t="s">
        <v>85</v>
      </c>
      <c r="AV152" s="12" t="s">
        <v>87</v>
      </c>
      <c r="AW152" s="12" t="s">
        <v>38</v>
      </c>
      <c r="AX152" s="12" t="s">
        <v>85</v>
      </c>
      <c r="AY152" s="155" t="s">
        <v>137</v>
      </c>
    </row>
    <row r="153" spans="2:65" s="1" customFormat="1" ht="16.5" customHeight="1">
      <c r="B153" s="33"/>
      <c r="C153" s="145" t="s">
        <v>168</v>
      </c>
      <c r="D153" s="145" t="s">
        <v>153</v>
      </c>
      <c r="E153" s="146" t="s">
        <v>3007</v>
      </c>
      <c r="F153" s="147" t="s">
        <v>3008</v>
      </c>
      <c r="G153" s="148" t="s">
        <v>156</v>
      </c>
      <c r="H153" s="149">
        <v>3</v>
      </c>
      <c r="I153" s="150"/>
      <c r="J153" s="151">
        <f>ROUND(I153*H153,2)</f>
        <v>0</v>
      </c>
      <c r="K153" s="147" t="s">
        <v>21</v>
      </c>
      <c r="L153" s="33"/>
      <c r="M153" s="152" t="s">
        <v>21</v>
      </c>
      <c r="N153" s="153" t="s">
        <v>48</v>
      </c>
      <c r="P153" s="136">
        <f>O153*H153</f>
        <v>0</v>
      </c>
      <c r="Q153" s="136">
        <v>0</v>
      </c>
      <c r="R153" s="136">
        <f>Q153*H153</f>
        <v>0</v>
      </c>
      <c r="S153" s="136">
        <v>0</v>
      </c>
      <c r="T153" s="137">
        <f>S153*H153</f>
        <v>0</v>
      </c>
      <c r="AR153" s="138" t="s">
        <v>143</v>
      </c>
      <c r="AT153" s="138" t="s">
        <v>153</v>
      </c>
      <c r="AU153" s="138" t="s">
        <v>85</v>
      </c>
      <c r="AY153" s="18" t="s">
        <v>137</v>
      </c>
      <c r="BE153" s="139">
        <f>IF(N153="základní",J153,0)</f>
        <v>0</v>
      </c>
      <c r="BF153" s="139">
        <f>IF(N153="snížená",J153,0)</f>
        <v>0</v>
      </c>
      <c r="BG153" s="139">
        <f>IF(N153="zákl. přenesená",J153,0)</f>
        <v>0</v>
      </c>
      <c r="BH153" s="139">
        <f>IF(N153="sníž. přenesená",J153,0)</f>
        <v>0</v>
      </c>
      <c r="BI153" s="139">
        <f>IF(N153="nulová",J153,0)</f>
        <v>0</v>
      </c>
      <c r="BJ153" s="18" t="s">
        <v>85</v>
      </c>
      <c r="BK153" s="139">
        <f>ROUND(I153*H153,2)</f>
        <v>0</v>
      </c>
      <c r="BL153" s="18" t="s">
        <v>143</v>
      </c>
      <c r="BM153" s="138" t="s">
        <v>3009</v>
      </c>
    </row>
    <row r="154" spans="2:65" s="1" customFormat="1" ht="11.25">
      <c r="B154" s="33"/>
      <c r="D154" s="140" t="s">
        <v>144</v>
      </c>
      <c r="F154" s="141" t="s">
        <v>3008</v>
      </c>
      <c r="I154" s="142"/>
      <c r="L154" s="33"/>
      <c r="M154" s="143"/>
      <c r="T154" s="54"/>
      <c r="AT154" s="18" t="s">
        <v>144</v>
      </c>
      <c r="AU154" s="18" t="s">
        <v>85</v>
      </c>
    </row>
    <row r="155" spans="2:65" s="1" customFormat="1" ht="19.5">
      <c r="B155" s="33"/>
      <c r="D155" s="140" t="s">
        <v>145</v>
      </c>
      <c r="F155" s="144" t="s">
        <v>2987</v>
      </c>
      <c r="I155" s="142"/>
      <c r="L155" s="33"/>
      <c r="M155" s="143"/>
      <c r="T155" s="54"/>
      <c r="AT155" s="18" t="s">
        <v>145</v>
      </c>
      <c r="AU155" s="18" t="s">
        <v>85</v>
      </c>
    </row>
    <row r="156" spans="2:65" s="12" customFormat="1" ht="11.25">
      <c r="B156" s="154"/>
      <c r="D156" s="140" t="s">
        <v>278</v>
      </c>
      <c r="E156" s="155" t="s">
        <v>21</v>
      </c>
      <c r="F156" s="156" t="s">
        <v>3010</v>
      </c>
      <c r="H156" s="157">
        <v>3</v>
      </c>
      <c r="I156" s="158"/>
      <c r="L156" s="154"/>
      <c r="M156" s="159"/>
      <c r="T156" s="160"/>
      <c r="AT156" s="155" t="s">
        <v>278</v>
      </c>
      <c r="AU156" s="155" t="s">
        <v>85</v>
      </c>
      <c r="AV156" s="12" t="s">
        <v>87</v>
      </c>
      <c r="AW156" s="12" t="s">
        <v>38</v>
      </c>
      <c r="AX156" s="12" t="s">
        <v>85</v>
      </c>
      <c r="AY156" s="155" t="s">
        <v>137</v>
      </c>
    </row>
    <row r="157" spans="2:65" s="1" customFormat="1" ht="16.5" customHeight="1">
      <c r="B157" s="33"/>
      <c r="C157" s="145" t="s">
        <v>193</v>
      </c>
      <c r="D157" s="145" t="s">
        <v>153</v>
      </c>
      <c r="E157" s="146" t="s">
        <v>3011</v>
      </c>
      <c r="F157" s="147" t="s">
        <v>3012</v>
      </c>
      <c r="G157" s="148" t="s">
        <v>156</v>
      </c>
      <c r="H157" s="149">
        <v>2</v>
      </c>
      <c r="I157" s="150"/>
      <c r="J157" s="151">
        <f>ROUND(I157*H157,2)</f>
        <v>0</v>
      </c>
      <c r="K157" s="147" t="s">
        <v>21</v>
      </c>
      <c r="L157" s="33"/>
      <c r="M157" s="152" t="s">
        <v>21</v>
      </c>
      <c r="N157" s="153" t="s">
        <v>48</v>
      </c>
      <c r="P157" s="136">
        <f>O157*H157</f>
        <v>0</v>
      </c>
      <c r="Q157" s="136">
        <v>0</v>
      </c>
      <c r="R157" s="136">
        <f>Q157*H157</f>
        <v>0</v>
      </c>
      <c r="S157" s="136">
        <v>0</v>
      </c>
      <c r="T157" s="137">
        <f>S157*H157</f>
        <v>0</v>
      </c>
      <c r="AR157" s="138" t="s">
        <v>143</v>
      </c>
      <c r="AT157" s="138" t="s">
        <v>153</v>
      </c>
      <c r="AU157" s="138" t="s">
        <v>85</v>
      </c>
      <c r="AY157" s="18" t="s">
        <v>137</v>
      </c>
      <c r="BE157" s="139">
        <f>IF(N157="základní",J157,0)</f>
        <v>0</v>
      </c>
      <c r="BF157" s="139">
        <f>IF(N157="snížená",J157,0)</f>
        <v>0</v>
      </c>
      <c r="BG157" s="139">
        <f>IF(N157="zákl. přenesená",J157,0)</f>
        <v>0</v>
      </c>
      <c r="BH157" s="139">
        <f>IF(N157="sníž. přenesená",J157,0)</f>
        <v>0</v>
      </c>
      <c r="BI157" s="139">
        <f>IF(N157="nulová",J157,0)</f>
        <v>0</v>
      </c>
      <c r="BJ157" s="18" t="s">
        <v>85</v>
      </c>
      <c r="BK157" s="139">
        <f>ROUND(I157*H157,2)</f>
        <v>0</v>
      </c>
      <c r="BL157" s="18" t="s">
        <v>143</v>
      </c>
      <c r="BM157" s="138" t="s">
        <v>3013</v>
      </c>
    </row>
    <row r="158" spans="2:65" s="1" customFormat="1" ht="11.25">
      <c r="B158" s="33"/>
      <c r="D158" s="140" t="s">
        <v>144</v>
      </c>
      <c r="F158" s="141" t="s">
        <v>3012</v>
      </c>
      <c r="I158" s="142"/>
      <c r="L158" s="33"/>
      <c r="M158" s="143"/>
      <c r="T158" s="54"/>
      <c r="AT158" s="18" t="s">
        <v>144</v>
      </c>
      <c r="AU158" s="18" t="s">
        <v>85</v>
      </c>
    </row>
    <row r="159" spans="2:65" s="1" customFormat="1" ht="19.5">
      <c r="B159" s="33"/>
      <c r="D159" s="140" t="s">
        <v>145</v>
      </c>
      <c r="F159" s="144" t="s">
        <v>2987</v>
      </c>
      <c r="I159" s="142"/>
      <c r="L159" s="33"/>
      <c r="M159" s="143"/>
      <c r="T159" s="54"/>
      <c r="AT159" s="18" t="s">
        <v>145</v>
      </c>
      <c r="AU159" s="18" t="s">
        <v>85</v>
      </c>
    </row>
    <row r="160" spans="2:65" s="12" customFormat="1" ht="11.25">
      <c r="B160" s="154"/>
      <c r="D160" s="140" t="s">
        <v>278</v>
      </c>
      <c r="E160" s="155" t="s">
        <v>21</v>
      </c>
      <c r="F160" s="156" t="s">
        <v>3014</v>
      </c>
      <c r="H160" s="157">
        <v>2</v>
      </c>
      <c r="I160" s="158"/>
      <c r="L160" s="154"/>
      <c r="M160" s="192"/>
      <c r="N160" s="193"/>
      <c r="O160" s="193"/>
      <c r="P160" s="193"/>
      <c r="Q160" s="193"/>
      <c r="R160" s="193"/>
      <c r="S160" s="193"/>
      <c r="T160" s="194"/>
      <c r="AT160" s="155" t="s">
        <v>278</v>
      </c>
      <c r="AU160" s="155" t="s">
        <v>85</v>
      </c>
      <c r="AV160" s="12" t="s">
        <v>87</v>
      </c>
      <c r="AW160" s="12" t="s">
        <v>38</v>
      </c>
      <c r="AX160" s="12" t="s">
        <v>85</v>
      </c>
      <c r="AY160" s="155" t="s">
        <v>137</v>
      </c>
    </row>
    <row r="161" spans="2:12" s="1" customFormat="1" ht="6.95" customHeight="1">
      <c r="B161" s="42"/>
      <c r="C161" s="43"/>
      <c r="D161" s="43"/>
      <c r="E161" s="43"/>
      <c r="F161" s="43"/>
      <c r="G161" s="43"/>
      <c r="H161" s="43"/>
      <c r="I161" s="43"/>
      <c r="J161" s="43"/>
      <c r="K161" s="43"/>
      <c r="L161" s="33"/>
    </row>
  </sheetData>
  <sheetProtection algorithmName="SHA-512" hashValue="GrpXNOTELvsbYZtwhWGJHnC5tLjoKzH9Hx4nvrNcwLWaW/sUqs3+AybZF5YkZjcuzDx5aJHYPDJolM6eSAUGmA==" saltValue="Lrs0czWrbd3nTH6Q/ytbzXvTLUnLiBxdq3Z4QcUSBqq0pRZo17VKe3oRJTzQYIvEkIaW5EOcKkaUlD9s0lh/wg==" spinCount="100000" sheet="1" objects="1" scenarios="1" formatColumns="0" formatRows="0" autoFilter="0"/>
  <autoFilter ref="C84:K160" xr:uid="{00000000-0009-0000-0000-000004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101" r:id="rId1" xr:uid="{00000000-0004-0000-0400-000000000000}"/>
    <hyperlink ref="F106" r:id="rId2" xr:uid="{00000000-0004-0000-0400-000001000000}"/>
    <hyperlink ref="F112" r:id="rId3" xr:uid="{00000000-0004-0000-0400-000002000000}"/>
    <hyperlink ref="F131" r:id="rId4" xr:uid="{00000000-0004-0000-0400-000003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16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30"/>
      <c r="M2" s="330"/>
      <c r="N2" s="330"/>
      <c r="O2" s="330"/>
      <c r="P2" s="330"/>
      <c r="Q2" s="330"/>
      <c r="R2" s="330"/>
      <c r="S2" s="330"/>
      <c r="T2" s="330"/>
      <c r="U2" s="330"/>
      <c r="V2" s="330"/>
      <c r="AT2" s="18" t="s">
        <v>99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87</v>
      </c>
    </row>
    <row r="4" spans="2:46" ht="24.95" customHeight="1">
      <c r="B4" s="21"/>
      <c r="D4" s="22" t="s">
        <v>100</v>
      </c>
      <c r="L4" s="21"/>
      <c r="M4" s="86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19" t="str">
        <f>'Rekapitulace stavby'!K6</f>
        <v>PK Dolánky – rekonstrukce</v>
      </c>
      <c r="F7" s="320"/>
      <c r="G7" s="320"/>
      <c r="H7" s="320"/>
      <c r="L7" s="21"/>
    </row>
    <row r="8" spans="2:46" s="1" customFormat="1" ht="12" customHeight="1">
      <c r="B8" s="33"/>
      <c r="D8" s="28" t="s">
        <v>101</v>
      </c>
      <c r="L8" s="33"/>
    </row>
    <row r="9" spans="2:46" s="1" customFormat="1" ht="16.5" customHeight="1">
      <c r="B9" s="33"/>
      <c r="E9" s="309" t="s">
        <v>3015</v>
      </c>
      <c r="F9" s="318"/>
      <c r="G9" s="318"/>
      <c r="H9" s="318"/>
      <c r="L9" s="33"/>
    </row>
    <row r="10" spans="2:46" s="1" customFormat="1" ht="11.25">
      <c r="B10" s="33"/>
      <c r="L10" s="33"/>
    </row>
    <row r="11" spans="2:46" s="1" customFormat="1" ht="12" customHeight="1">
      <c r="B11" s="33"/>
      <c r="D11" s="28" t="s">
        <v>18</v>
      </c>
      <c r="F11" s="26" t="s">
        <v>19</v>
      </c>
      <c r="I11" s="28" t="s">
        <v>20</v>
      </c>
      <c r="J11" s="26" t="s">
        <v>21</v>
      </c>
      <c r="L11" s="33"/>
    </row>
    <row r="12" spans="2:46" s="1" customFormat="1" ht="12" customHeight="1">
      <c r="B12" s="33"/>
      <c r="D12" s="28" t="s">
        <v>22</v>
      </c>
      <c r="F12" s="26" t="s">
        <v>103</v>
      </c>
      <c r="I12" s="28" t="s">
        <v>24</v>
      </c>
      <c r="J12" s="50" t="str">
        <f>'Rekapitulace stavby'!AN8</f>
        <v>9. 7. 2025</v>
      </c>
      <c r="L12" s="33"/>
    </row>
    <row r="13" spans="2:46" s="1" customFormat="1" ht="10.9" customHeight="1">
      <c r="B13" s="33"/>
      <c r="L13" s="33"/>
    </row>
    <row r="14" spans="2:46" s="1" customFormat="1" ht="12" customHeight="1">
      <c r="B14" s="33"/>
      <c r="D14" s="28" t="s">
        <v>26</v>
      </c>
      <c r="I14" s="28" t="s">
        <v>27</v>
      </c>
      <c r="J14" s="26" t="s">
        <v>28</v>
      </c>
      <c r="L14" s="33"/>
    </row>
    <row r="15" spans="2:46" s="1" customFormat="1" ht="18" customHeight="1">
      <c r="B15" s="33"/>
      <c r="E15" s="26" t="s">
        <v>29</v>
      </c>
      <c r="I15" s="28" t="s">
        <v>30</v>
      </c>
      <c r="J15" s="26" t="s">
        <v>31</v>
      </c>
      <c r="L15" s="33"/>
    </row>
    <row r="16" spans="2:46" s="1" customFormat="1" ht="6.95" customHeight="1">
      <c r="B16" s="33"/>
      <c r="L16" s="33"/>
    </row>
    <row r="17" spans="2:12" s="1" customFormat="1" ht="12" customHeight="1">
      <c r="B17" s="33"/>
      <c r="D17" s="28" t="s">
        <v>32</v>
      </c>
      <c r="I17" s="28" t="s">
        <v>27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321" t="str">
        <f>'Rekapitulace stavby'!E14</f>
        <v>Vyplň údaj</v>
      </c>
      <c r="F18" s="292"/>
      <c r="G18" s="292"/>
      <c r="H18" s="292"/>
      <c r="I18" s="28" t="s">
        <v>30</v>
      </c>
      <c r="J18" s="29" t="str">
        <f>'Rekapitulace stavby'!AN14</f>
        <v>Vyplň údaj</v>
      </c>
      <c r="L18" s="33"/>
    </row>
    <row r="19" spans="2:12" s="1" customFormat="1" ht="6.95" customHeight="1">
      <c r="B19" s="33"/>
      <c r="L19" s="33"/>
    </row>
    <row r="20" spans="2:12" s="1" customFormat="1" ht="12" customHeight="1">
      <c r="B20" s="33"/>
      <c r="D20" s="28" t="s">
        <v>34</v>
      </c>
      <c r="I20" s="28" t="s">
        <v>27</v>
      </c>
      <c r="J20" s="26" t="s">
        <v>35</v>
      </c>
      <c r="L20" s="33"/>
    </row>
    <row r="21" spans="2:12" s="1" customFormat="1" ht="18" customHeight="1">
      <c r="B21" s="33"/>
      <c r="E21" s="26" t="s">
        <v>36</v>
      </c>
      <c r="I21" s="28" t="s">
        <v>30</v>
      </c>
      <c r="J21" s="26" t="s">
        <v>37</v>
      </c>
      <c r="L21" s="33"/>
    </row>
    <row r="22" spans="2:12" s="1" customFormat="1" ht="6.95" customHeight="1">
      <c r="B22" s="33"/>
      <c r="L22" s="33"/>
    </row>
    <row r="23" spans="2:12" s="1" customFormat="1" ht="12" customHeight="1">
      <c r="B23" s="33"/>
      <c r="D23" s="28" t="s">
        <v>39</v>
      </c>
      <c r="I23" s="28" t="s">
        <v>27</v>
      </c>
      <c r="J23" s="26" t="s">
        <v>21</v>
      </c>
      <c r="L23" s="33"/>
    </row>
    <row r="24" spans="2:12" s="1" customFormat="1" ht="18" customHeight="1">
      <c r="B24" s="33"/>
      <c r="E24" s="26" t="s">
        <v>40</v>
      </c>
      <c r="I24" s="28" t="s">
        <v>30</v>
      </c>
      <c r="J24" s="26" t="s">
        <v>21</v>
      </c>
      <c r="L24" s="33"/>
    </row>
    <row r="25" spans="2:12" s="1" customFormat="1" ht="6.95" customHeight="1">
      <c r="B25" s="33"/>
      <c r="L25" s="33"/>
    </row>
    <row r="26" spans="2:12" s="1" customFormat="1" ht="12" customHeight="1">
      <c r="B26" s="33"/>
      <c r="D26" s="28" t="s">
        <v>41</v>
      </c>
      <c r="L26" s="33"/>
    </row>
    <row r="27" spans="2:12" s="7" customFormat="1" ht="16.5" customHeight="1">
      <c r="B27" s="87"/>
      <c r="E27" s="296" t="s">
        <v>21</v>
      </c>
      <c r="F27" s="296"/>
      <c r="G27" s="296"/>
      <c r="H27" s="296"/>
      <c r="L27" s="87"/>
    </row>
    <row r="28" spans="2:12" s="1" customFormat="1" ht="6.95" customHeight="1">
      <c r="B28" s="33"/>
      <c r="L28" s="33"/>
    </row>
    <row r="29" spans="2:12" s="1" customFormat="1" ht="6.95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88" t="s">
        <v>43</v>
      </c>
      <c r="J30" s="64">
        <f>ROUND(J83, 2)</f>
        <v>0</v>
      </c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>
      <c r="B32" s="33"/>
      <c r="F32" s="36" t="s">
        <v>45</v>
      </c>
      <c r="I32" s="36" t="s">
        <v>44</v>
      </c>
      <c r="J32" s="36" t="s">
        <v>46</v>
      </c>
      <c r="L32" s="33"/>
    </row>
    <row r="33" spans="2:12" s="1" customFormat="1" ht="14.45" customHeight="1">
      <c r="B33" s="33"/>
      <c r="D33" s="53" t="s">
        <v>47</v>
      </c>
      <c r="E33" s="28" t="s">
        <v>48</v>
      </c>
      <c r="F33" s="89">
        <f>ROUND((SUM(BE83:BE115)),  2)</f>
        <v>0</v>
      </c>
      <c r="I33" s="90">
        <v>0.21</v>
      </c>
      <c r="J33" s="89">
        <f>ROUND(((SUM(BE83:BE115))*I33),  2)</f>
        <v>0</v>
      </c>
      <c r="L33" s="33"/>
    </row>
    <row r="34" spans="2:12" s="1" customFormat="1" ht="14.45" customHeight="1">
      <c r="B34" s="33"/>
      <c r="E34" s="28" t="s">
        <v>49</v>
      </c>
      <c r="F34" s="89">
        <f>ROUND((SUM(BF83:BF115)),  2)</f>
        <v>0</v>
      </c>
      <c r="I34" s="90">
        <v>0.12</v>
      </c>
      <c r="J34" s="89">
        <f>ROUND(((SUM(BF83:BF115))*I34),  2)</f>
        <v>0</v>
      </c>
      <c r="L34" s="33"/>
    </row>
    <row r="35" spans="2:12" s="1" customFormat="1" ht="14.45" hidden="1" customHeight="1">
      <c r="B35" s="33"/>
      <c r="E35" s="28" t="s">
        <v>50</v>
      </c>
      <c r="F35" s="89">
        <f>ROUND((SUM(BG83:BG115)),  2)</f>
        <v>0</v>
      </c>
      <c r="I35" s="90">
        <v>0.21</v>
      </c>
      <c r="J35" s="89">
        <f>0</f>
        <v>0</v>
      </c>
      <c r="L35" s="33"/>
    </row>
    <row r="36" spans="2:12" s="1" customFormat="1" ht="14.45" hidden="1" customHeight="1">
      <c r="B36" s="33"/>
      <c r="E36" s="28" t="s">
        <v>51</v>
      </c>
      <c r="F36" s="89">
        <f>ROUND((SUM(BH83:BH115)),  2)</f>
        <v>0</v>
      </c>
      <c r="I36" s="90">
        <v>0.12</v>
      </c>
      <c r="J36" s="89">
        <f>0</f>
        <v>0</v>
      </c>
      <c r="L36" s="33"/>
    </row>
    <row r="37" spans="2:12" s="1" customFormat="1" ht="14.45" hidden="1" customHeight="1">
      <c r="B37" s="33"/>
      <c r="E37" s="28" t="s">
        <v>52</v>
      </c>
      <c r="F37" s="89">
        <f>ROUND((SUM(BI83:BI115)),  2)</f>
        <v>0</v>
      </c>
      <c r="I37" s="90">
        <v>0</v>
      </c>
      <c r="J37" s="89">
        <f>0</f>
        <v>0</v>
      </c>
      <c r="L37" s="33"/>
    </row>
    <row r="38" spans="2:12" s="1" customFormat="1" ht="6.95" customHeight="1">
      <c r="B38" s="33"/>
      <c r="L38" s="33"/>
    </row>
    <row r="39" spans="2:12" s="1" customFormat="1" ht="25.35" customHeight="1">
      <c r="B39" s="33"/>
      <c r="C39" s="91"/>
      <c r="D39" s="92" t="s">
        <v>53</v>
      </c>
      <c r="E39" s="55"/>
      <c r="F39" s="55"/>
      <c r="G39" s="93" t="s">
        <v>54</v>
      </c>
      <c r="H39" s="94" t="s">
        <v>55</v>
      </c>
      <c r="I39" s="55"/>
      <c r="J39" s="95">
        <f>SUM(J30:J37)</f>
        <v>0</v>
      </c>
      <c r="K39" s="96"/>
      <c r="L39" s="33"/>
    </row>
    <row r="40" spans="2:12" s="1" customFormat="1" ht="14.45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>
      <c r="B45" s="33"/>
      <c r="C45" s="22" t="s">
        <v>104</v>
      </c>
      <c r="L45" s="33"/>
    </row>
    <row r="46" spans="2:12" s="1" customFormat="1" ht="6.95" customHeight="1">
      <c r="B46" s="33"/>
      <c r="L46" s="33"/>
    </row>
    <row r="47" spans="2:12" s="1" customFormat="1" ht="12" customHeight="1">
      <c r="B47" s="33"/>
      <c r="C47" s="28" t="s">
        <v>16</v>
      </c>
      <c r="L47" s="33"/>
    </row>
    <row r="48" spans="2:12" s="1" customFormat="1" ht="16.5" customHeight="1">
      <c r="B48" s="33"/>
      <c r="E48" s="319" t="str">
        <f>E7</f>
        <v>PK Dolánky – rekonstrukce</v>
      </c>
      <c r="F48" s="320"/>
      <c r="G48" s="320"/>
      <c r="H48" s="320"/>
      <c r="L48" s="33"/>
    </row>
    <row r="49" spans="2:47" s="1" customFormat="1" ht="12" customHeight="1">
      <c r="B49" s="33"/>
      <c r="C49" s="28" t="s">
        <v>101</v>
      </c>
      <c r="L49" s="33"/>
    </row>
    <row r="50" spans="2:47" s="1" customFormat="1" ht="16.5" customHeight="1">
      <c r="B50" s="33"/>
      <c r="E50" s="309" t="str">
        <f>E9</f>
        <v>VON - Vedlejší a ostatní náklady</v>
      </c>
      <c r="F50" s="318"/>
      <c r="G50" s="318"/>
      <c r="H50" s="318"/>
      <c r="L50" s="33"/>
    </row>
    <row r="51" spans="2:47" s="1" customFormat="1" ht="6.95" customHeight="1">
      <c r="B51" s="33"/>
      <c r="L51" s="33"/>
    </row>
    <row r="52" spans="2:47" s="1" customFormat="1" ht="12" customHeight="1">
      <c r="B52" s="33"/>
      <c r="C52" s="28" t="s">
        <v>22</v>
      </c>
      <c r="F52" s="26" t="str">
        <f>F12</f>
        <v xml:space="preserve"> </v>
      </c>
      <c r="I52" s="28" t="s">
        <v>24</v>
      </c>
      <c r="J52" s="50" t="str">
        <f>IF(J12="","",J12)</f>
        <v>9. 7. 2025</v>
      </c>
      <c r="L52" s="33"/>
    </row>
    <row r="53" spans="2:47" s="1" customFormat="1" ht="6.95" customHeight="1">
      <c r="B53" s="33"/>
      <c r="L53" s="33"/>
    </row>
    <row r="54" spans="2:47" s="1" customFormat="1" ht="15.2" customHeight="1">
      <c r="B54" s="33"/>
      <c r="C54" s="28" t="s">
        <v>26</v>
      </c>
      <c r="F54" s="26" t="str">
        <f>E15</f>
        <v>Povodí Vltavy, státní podnik</v>
      </c>
      <c r="I54" s="28" t="s">
        <v>34</v>
      </c>
      <c r="J54" s="31" t="str">
        <f>E21</f>
        <v>AQUATIS a. s.</v>
      </c>
      <c r="L54" s="33"/>
    </row>
    <row r="55" spans="2:47" s="1" customFormat="1" ht="15.2" customHeight="1">
      <c r="B55" s="33"/>
      <c r="C55" s="28" t="s">
        <v>32</v>
      </c>
      <c r="F55" s="26" t="str">
        <f>IF(E18="","",E18)</f>
        <v>Vyplň údaj</v>
      </c>
      <c r="I55" s="28" t="s">
        <v>39</v>
      </c>
      <c r="J55" s="31" t="str">
        <f>E24</f>
        <v>Bc. Aneta Patková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97" t="s">
        <v>105</v>
      </c>
      <c r="D57" s="91"/>
      <c r="E57" s="91"/>
      <c r="F57" s="91"/>
      <c r="G57" s="91"/>
      <c r="H57" s="91"/>
      <c r="I57" s="91"/>
      <c r="J57" s="98" t="s">
        <v>106</v>
      </c>
      <c r="K57" s="91"/>
      <c r="L57" s="33"/>
    </row>
    <row r="58" spans="2:47" s="1" customFormat="1" ht="10.35" customHeight="1">
      <c r="B58" s="33"/>
      <c r="L58" s="33"/>
    </row>
    <row r="59" spans="2:47" s="1" customFormat="1" ht="22.9" customHeight="1">
      <c r="B59" s="33"/>
      <c r="C59" s="99" t="s">
        <v>75</v>
      </c>
      <c r="J59" s="64">
        <f>J83</f>
        <v>0</v>
      </c>
      <c r="L59" s="33"/>
      <c r="AU59" s="18" t="s">
        <v>107</v>
      </c>
    </row>
    <row r="60" spans="2:47" s="8" customFormat="1" ht="24.95" customHeight="1">
      <c r="B60" s="100"/>
      <c r="D60" s="101" t="s">
        <v>3016</v>
      </c>
      <c r="E60" s="102"/>
      <c r="F60" s="102"/>
      <c r="G60" s="102"/>
      <c r="H60" s="102"/>
      <c r="I60" s="102"/>
      <c r="J60" s="103">
        <f>J84</f>
        <v>0</v>
      </c>
      <c r="L60" s="100"/>
    </row>
    <row r="61" spans="2:47" s="9" customFormat="1" ht="19.899999999999999" customHeight="1">
      <c r="B61" s="104"/>
      <c r="D61" s="105" t="s">
        <v>3017</v>
      </c>
      <c r="E61" s="106"/>
      <c r="F61" s="106"/>
      <c r="G61" s="106"/>
      <c r="H61" s="106"/>
      <c r="I61" s="106"/>
      <c r="J61" s="107">
        <f>J85</f>
        <v>0</v>
      </c>
      <c r="L61" s="104"/>
    </row>
    <row r="62" spans="2:47" s="9" customFormat="1" ht="19.899999999999999" customHeight="1">
      <c r="B62" s="104"/>
      <c r="D62" s="105" t="s">
        <v>3018</v>
      </c>
      <c r="E62" s="106"/>
      <c r="F62" s="106"/>
      <c r="G62" s="106"/>
      <c r="H62" s="106"/>
      <c r="I62" s="106"/>
      <c r="J62" s="107">
        <f>J97</f>
        <v>0</v>
      </c>
      <c r="L62" s="104"/>
    </row>
    <row r="63" spans="2:47" s="9" customFormat="1" ht="19.899999999999999" customHeight="1">
      <c r="B63" s="104"/>
      <c r="D63" s="105" t="s">
        <v>3019</v>
      </c>
      <c r="E63" s="106"/>
      <c r="F63" s="106"/>
      <c r="G63" s="106"/>
      <c r="H63" s="106"/>
      <c r="I63" s="106"/>
      <c r="J63" s="107">
        <f>J100</f>
        <v>0</v>
      </c>
      <c r="L63" s="104"/>
    </row>
    <row r="64" spans="2:47" s="1" customFormat="1" ht="21.75" customHeight="1">
      <c r="B64" s="33"/>
      <c r="L64" s="33"/>
    </row>
    <row r="65" spans="2:12" s="1" customFormat="1" ht="6.95" customHeight="1">
      <c r="B65" s="42"/>
      <c r="C65" s="43"/>
      <c r="D65" s="43"/>
      <c r="E65" s="43"/>
      <c r="F65" s="43"/>
      <c r="G65" s="43"/>
      <c r="H65" s="43"/>
      <c r="I65" s="43"/>
      <c r="J65" s="43"/>
      <c r="K65" s="43"/>
      <c r="L65" s="33"/>
    </row>
    <row r="69" spans="2:12" s="1" customFormat="1" ht="6.95" customHeight="1">
      <c r="B69" s="44"/>
      <c r="C69" s="45"/>
      <c r="D69" s="45"/>
      <c r="E69" s="45"/>
      <c r="F69" s="45"/>
      <c r="G69" s="45"/>
      <c r="H69" s="45"/>
      <c r="I69" s="45"/>
      <c r="J69" s="45"/>
      <c r="K69" s="45"/>
      <c r="L69" s="33"/>
    </row>
    <row r="70" spans="2:12" s="1" customFormat="1" ht="24.95" customHeight="1">
      <c r="B70" s="33"/>
      <c r="C70" s="22" t="s">
        <v>122</v>
      </c>
      <c r="L70" s="33"/>
    </row>
    <row r="71" spans="2:12" s="1" customFormat="1" ht="6.95" customHeight="1">
      <c r="B71" s="33"/>
      <c r="L71" s="33"/>
    </row>
    <row r="72" spans="2:12" s="1" customFormat="1" ht="12" customHeight="1">
      <c r="B72" s="33"/>
      <c r="C72" s="28" t="s">
        <v>16</v>
      </c>
      <c r="L72" s="33"/>
    </row>
    <row r="73" spans="2:12" s="1" customFormat="1" ht="16.5" customHeight="1">
      <c r="B73" s="33"/>
      <c r="E73" s="319" t="str">
        <f>E7</f>
        <v>PK Dolánky – rekonstrukce</v>
      </c>
      <c r="F73" s="320"/>
      <c r="G73" s="320"/>
      <c r="H73" s="320"/>
      <c r="L73" s="33"/>
    </row>
    <row r="74" spans="2:12" s="1" customFormat="1" ht="12" customHeight="1">
      <c r="B74" s="33"/>
      <c r="C74" s="28" t="s">
        <v>101</v>
      </c>
      <c r="L74" s="33"/>
    </row>
    <row r="75" spans="2:12" s="1" customFormat="1" ht="16.5" customHeight="1">
      <c r="B75" s="33"/>
      <c r="E75" s="309" t="str">
        <f>E9</f>
        <v>VON - Vedlejší a ostatní náklady</v>
      </c>
      <c r="F75" s="318"/>
      <c r="G75" s="318"/>
      <c r="H75" s="318"/>
      <c r="L75" s="33"/>
    </row>
    <row r="76" spans="2:12" s="1" customFormat="1" ht="6.95" customHeight="1">
      <c r="B76" s="33"/>
      <c r="L76" s="33"/>
    </row>
    <row r="77" spans="2:12" s="1" customFormat="1" ht="12" customHeight="1">
      <c r="B77" s="33"/>
      <c r="C77" s="28" t="s">
        <v>22</v>
      </c>
      <c r="F77" s="26" t="str">
        <f>F12</f>
        <v xml:space="preserve"> </v>
      </c>
      <c r="I77" s="28" t="s">
        <v>24</v>
      </c>
      <c r="J77" s="50" t="str">
        <f>IF(J12="","",J12)</f>
        <v>9. 7. 2025</v>
      </c>
      <c r="L77" s="33"/>
    </row>
    <row r="78" spans="2:12" s="1" customFormat="1" ht="6.95" customHeight="1">
      <c r="B78" s="33"/>
      <c r="L78" s="33"/>
    </row>
    <row r="79" spans="2:12" s="1" customFormat="1" ht="15.2" customHeight="1">
      <c r="B79" s="33"/>
      <c r="C79" s="28" t="s">
        <v>26</v>
      </c>
      <c r="F79" s="26" t="str">
        <f>E15</f>
        <v>Povodí Vltavy, státní podnik</v>
      </c>
      <c r="I79" s="28" t="s">
        <v>34</v>
      </c>
      <c r="J79" s="31" t="str">
        <f>E21</f>
        <v>AQUATIS a. s.</v>
      </c>
      <c r="L79" s="33"/>
    </row>
    <row r="80" spans="2:12" s="1" customFormat="1" ht="15.2" customHeight="1">
      <c r="B80" s="33"/>
      <c r="C80" s="28" t="s">
        <v>32</v>
      </c>
      <c r="F80" s="26" t="str">
        <f>IF(E18="","",E18)</f>
        <v>Vyplň údaj</v>
      </c>
      <c r="I80" s="28" t="s">
        <v>39</v>
      </c>
      <c r="J80" s="31" t="str">
        <f>E24</f>
        <v>Bc. Aneta Patková</v>
      </c>
      <c r="L80" s="33"/>
    </row>
    <row r="81" spans="2:65" s="1" customFormat="1" ht="10.35" customHeight="1">
      <c r="B81" s="33"/>
      <c r="L81" s="33"/>
    </row>
    <row r="82" spans="2:65" s="10" customFormat="1" ht="29.25" customHeight="1">
      <c r="B82" s="108"/>
      <c r="C82" s="109" t="s">
        <v>123</v>
      </c>
      <c r="D82" s="110" t="s">
        <v>62</v>
      </c>
      <c r="E82" s="110" t="s">
        <v>58</v>
      </c>
      <c r="F82" s="110" t="s">
        <v>59</v>
      </c>
      <c r="G82" s="110" t="s">
        <v>124</v>
      </c>
      <c r="H82" s="110" t="s">
        <v>125</v>
      </c>
      <c r="I82" s="110" t="s">
        <v>126</v>
      </c>
      <c r="J82" s="110" t="s">
        <v>106</v>
      </c>
      <c r="K82" s="111" t="s">
        <v>127</v>
      </c>
      <c r="L82" s="108"/>
      <c r="M82" s="57" t="s">
        <v>21</v>
      </c>
      <c r="N82" s="58" t="s">
        <v>47</v>
      </c>
      <c r="O82" s="58" t="s">
        <v>128</v>
      </c>
      <c r="P82" s="58" t="s">
        <v>129</v>
      </c>
      <c r="Q82" s="58" t="s">
        <v>130</v>
      </c>
      <c r="R82" s="58" t="s">
        <v>131</v>
      </c>
      <c r="S82" s="58" t="s">
        <v>132</v>
      </c>
      <c r="T82" s="59" t="s">
        <v>133</v>
      </c>
    </row>
    <row r="83" spans="2:65" s="1" customFormat="1" ht="22.9" customHeight="1">
      <c r="B83" s="33"/>
      <c r="C83" s="62" t="s">
        <v>134</v>
      </c>
      <c r="J83" s="112">
        <f>BK83</f>
        <v>0</v>
      </c>
      <c r="L83" s="33"/>
      <c r="M83" s="60"/>
      <c r="N83" s="51"/>
      <c r="O83" s="51"/>
      <c r="P83" s="113">
        <f>P84</f>
        <v>0</v>
      </c>
      <c r="Q83" s="51"/>
      <c r="R83" s="113">
        <f>R84</f>
        <v>0</v>
      </c>
      <c r="S83" s="51"/>
      <c r="T83" s="114">
        <f>T84</f>
        <v>0</v>
      </c>
      <c r="AT83" s="18" t="s">
        <v>76</v>
      </c>
      <c r="AU83" s="18" t="s">
        <v>107</v>
      </c>
      <c r="BK83" s="115">
        <f>BK84</f>
        <v>0</v>
      </c>
    </row>
    <row r="84" spans="2:65" s="11" customFormat="1" ht="25.9" customHeight="1">
      <c r="B84" s="116"/>
      <c r="D84" s="117" t="s">
        <v>76</v>
      </c>
      <c r="E84" s="118" t="s">
        <v>3020</v>
      </c>
      <c r="F84" s="118" t="s">
        <v>3021</v>
      </c>
      <c r="I84" s="119"/>
      <c r="J84" s="120">
        <f>BK84</f>
        <v>0</v>
      </c>
      <c r="L84" s="116"/>
      <c r="M84" s="121"/>
      <c r="P84" s="122">
        <f>P85+P97+P100</f>
        <v>0</v>
      </c>
      <c r="R84" s="122">
        <f>R85+R97+R100</f>
        <v>0</v>
      </c>
      <c r="T84" s="123">
        <f>T85+T97+T100</f>
        <v>0</v>
      </c>
      <c r="AR84" s="117" t="s">
        <v>157</v>
      </c>
      <c r="AT84" s="124" t="s">
        <v>76</v>
      </c>
      <c r="AU84" s="124" t="s">
        <v>77</v>
      </c>
      <c r="AY84" s="117" t="s">
        <v>137</v>
      </c>
      <c r="BK84" s="125">
        <f>BK85+BK97+BK100</f>
        <v>0</v>
      </c>
    </row>
    <row r="85" spans="2:65" s="11" customFormat="1" ht="22.9" customHeight="1">
      <c r="B85" s="116"/>
      <c r="D85" s="117" t="s">
        <v>76</v>
      </c>
      <c r="E85" s="168" t="s">
        <v>3022</v>
      </c>
      <c r="F85" s="168" t="s">
        <v>3023</v>
      </c>
      <c r="I85" s="119"/>
      <c r="J85" s="169">
        <f>BK85</f>
        <v>0</v>
      </c>
      <c r="L85" s="116"/>
      <c r="M85" s="121"/>
      <c r="P85" s="122">
        <f>SUM(P86:P96)</f>
        <v>0</v>
      </c>
      <c r="R85" s="122">
        <f>SUM(R86:R96)</f>
        <v>0</v>
      </c>
      <c r="T85" s="123">
        <f>SUM(T86:T96)</f>
        <v>0</v>
      </c>
      <c r="AR85" s="117" t="s">
        <v>157</v>
      </c>
      <c r="AT85" s="124" t="s">
        <v>76</v>
      </c>
      <c r="AU85" s="124" t="s">
        <v>85</v>
      </c>
      <c r="AY85" s="117" t="s">
        <v>137</v>
      </c>
      <c r="BK85" s="125">
        <f>SUM(BK86:BK96)</f>
        <v>0</v>
      </c>
    </row>
    <row r="86" spans="2:65" s="1" customFormat="1" ht="16.5" customHeight="1">
      <c r="B86" s="33"/>
      <c r="C86" s="145" t="s">
        <v>85</v>
      </c>
      <c r="D86" s="145" t="s">
        <v>153</v>
      </c>
      <c r="E86" s="146" t="s">
        <v>3024</v>
      </c>
      <c r="F86" s="147" t="s">
        <v>3025</v>
      </c>
      <c r="G86" s="148" t="s">
        <v>156</v>
      </c>
      <c r="H86" s="149">
        <v>1</v>
      </c>
      <c r="I86" s="150"/>
      <c r="J86" s="151">
        <f>ROUND(I86*H86,2)</f>
        <v>0</v>
      </c>
      <c r="K86" s="147" t="s">
        <v>21</v>
      </c>
      <c r="L86" s="33"/>
      <c r="M86" s="152" t="s">
        <v>21</v>
      </c>
      <c r="N86" s="153" t="s">
        <v>48</v>
      </c>
      <c r="P86" s="136">
        <f>O86*H86</f>
        <v>0</v>
      </c>
      <c r="Q86" s="136">
        <v>0</v>
      </c>
      <c r="R86" s="136">
        <f>Q86*H86</f>
        <v>0</v>
      </c>
      <c r="S86" s="136">
        <v>0</v>
      </c>
      <c r="T86" s="137">
        <f>S86*H86</f>
        <v>0</v>
      </c>
      <c r="AR86" s="138" t="s">
        <v>143</v>
      </c>
      <c r="AT86" s="138" t="s">
        <v>153</v>
      </c>
      <c r="AU86" s="138" t="s">
        <v>87</v>
      </c>
      <c r="AY86" s="18" t="s">
        <v>137</v>
      </c>
      <c r="BE86" s="139">
        <f>IF(N86="základní",J86,0)</f>
        <v>0</v>
      </c>
      <c r="BF86" s="139">
        <f>IF(N86="snížená",J86,0)</f>
        <v>0</v>
      </c>
      <c r="BG86" s="139">
        <f>IF(N86="zákl. přenesená",J86,0)</f>
        <v>0</v>
      </c>
      <c r="BH86" s="139">
        <f>IF(N86="sníž. přenesená",J86,0)</f>
        <v>0</v>
      </c>
      <c r="BI86" s="139">
        <f>IF(N86="nulová",J86,0)</f>
        <v>0</v>
      </c>
      <c r="BJ86" s="18" t="s">
        <v>85</v>
      </c>
      <c r="BK86" s="139">
        <f>ROUND(I86*H86,2)</f>
        <v>0</v>
      </c>
      <c r="BL86" s="18" t="s">
        <v>143</v>
      </c>
      <c r="BM86" s="138" t="s">
        <v>3026</v>
      </c>
    </row>
    <row r="87" spans="2:65" s="1" customFormat="1" ht="11.25">
      <c r="B87" s="33"/>
      <c r="D87" s="140" t="s">
        <v>144</v>
      </c>
      <c r="F87" s="141" t="s">
        <v>3025</v>
      </c>
      <c r="I87" s="142"/>
      <c r="L87" s="33"/>
      <c r="M87" s="143"/>
      <c r="T87" s="54"/>
      <c r="AT87" s="18" t="s">
        <v>144</v>
      </c>
      <c r="AU87" s="18" t="s">
        <v>87</v>
      </c>
    </row>
    <row r="88" spans="2:65" s="1" customFormat="1" ht="16.5" customHeight="1">
      <c r="B88" s="33"/>
      <c r="C88" s="145" t="s">
        <v>87</v>
      </c>
      <c r="D88" s="145" t="s">
        <v>153</v>
      </c>
      <c r="E88" s="146" t="s">
        <v>3027</v>
      </c>
      <c r="F88" s="147" t="s">
        <v>3028</v>
      </c>
      <c r="G88" s="148" t="s">
        <v>156</v>
      </c>
      <c r="H88" s="149">
        <v>1</v>
      </c>
      <c r="I88" s="150"/>
      <c r="J88" s="151">
        <f>ROUND(I88*H88,2)</f>
        <v>0</v>
      </c>
      <c r="K88" s="147" t="s">
        <v>21</v>
      </c>
      <c r="L88" s="33"/>
      <c r="M88" s="152" t="s">
        <v>21</v>
      </c>
      <c r="N88" s="153" t="s">
        <v>48</v>
      </c>
      <c r="P88" s="136">
        <f>O88*H88</f>
        <v>0</v>
      </c>
      <c r="Q88" s="136">
        <v>0</v>
      </c>
      <c r="R88" s="136">
        <f>Q88*H88</f>
        <v>0</v>
      </c>
      <c r="S88" s="136">
        <v>0</v>
      </c>
      <c r="T88" s="137">
        <f>S88*H88</f>
        <v>0</v>
      </c>
      <c r="AR88" s="138" t="s">
        <v>143</v>
      </c>
      <c r="AT88" s="138" t="s">
        <v>153</v>
      </c>
      <c r="AU88" s="138" t="s">
        <v>87</v>
      </c>
      <c r="AY88" s="18" t="s">
        <v>137</v>
      </c>
      <c r="BE88" s="139">
        <f>IF(N88="základní",J88,0)</f>
        <v>0</v>
      </c>
      <c r="BF88" s="139">
        <f>IF(N88="snížená",J88,0)</f>
        <v>0</v>
      </c>
      <c r="BG88" s="139">
        <f>IF(N88="zákl. přenesená",J88,0)</f>
        <v>0</v>
      </c>
      <c r="BH88" s="139">
        <f>IF(N88="sníž. přenesená",J88,0)</f>
        <v>0</v>
      </c>
      <c r="BI88" s="139">
        <f>IF(N88="nulová",J88,0)</f>
        <v>0</v>
      </c>
      <c r="BJ88" s="18" t="s">
        <v>85</v>
      </c>
      <c r="BK88" s="139">
        <f>ROUND(I88*H88,2)</f>
        <v>0</v>
      </c>
      <c r="BL88" s="18" t="s">
        <v>143</v>
      </c>
      <c r="BM88" s="138" t="s">
        <v>3029</v>
      </c>
    </row>
    <row r="89" spans="2:65" s="1" customFormat="1" ht="11.25">
      <c r="B89" s="33"/>
      <c r="D89" s="140" t="s">
        <v>144</v>
      </c>
      <c r="F89" s="141" t="s">
        <v>3028</v>
      </c>
      <c r="I89" s="142"/>
      <c r="L89" s="33"/>
      <c r="M89" s="143"/>
      <c r="T89" s="54"/>
      <c r="AT89" s="18" t="s">
        <v>144</v>
      </c>
      <c r="AU89" s="18" t="s">
        <v>87</v>
      </c>
    </row>
    <row r="90" spans="2:65" s="1" customFormat="1" ht="24.2" customHeight="1">
      <c r="B90" s="33"/>
      <c r="C90" s="145" t="s">
        <v>149</v>
      </c>
      <c r="D90" s="145" t="s">
        <v>153</v>
      </c>
      <c r="E90" s="146" t="s">
        <v>3030</v>
      </c>
      <c r="F90" s="147" t="s">
        <v>3031</v>
      </c>
      <c r="G90" s="148" t="s">
        <v>156</v>
      </c>
      <c r="H90" s="149">
        <v>1</v>
      </c>
      <c r="I90" s="150"/>
      <c r="J90" s="151">
        <f>ROUND(I90*H90,2)</f>
        <v>0</v>
      </c>
      <c r="K90" s="147" t="s">
        <v>21</v>
      </c>
      <c r="L90" s="33"/>
      <c r="M90" s="152" t="s">
        <v>21</v>
      </c>
      <c r="N90" s="153" t="s">
        <v>48</v>
      </c>
      <c r="P90" s="136">
        <f>O90*H90</f>
        <v>0</v>
      </c>
      <c r="Q90" s="136">
        <v>0</v>
      </c>
      <c r="R90" s="136">
        <f>Q90*H90</f>
        <v>0</v>
      </c>
      <c r="S90" s="136">
        <v>0</v>
      </c>
      <c r="T90" s="137">
        <f>S90*H90</f>
        <v>0</v>
      </c>
      <c r="AR90" s="138" t="s">
        <v>143</v>
      </c>
      <c r="AT90" s="138" t="s">
        <v>153</v>
      </c>
      <c r="AU90" s="138" t="s">
        <v>87</v>
      </c>
      <c r="AY90" s="18" t="s">
        <v>137</v>
      </c>
      <c r="BE90" s="139">
        <f>IF(N90="základní",J90,0)</f>
        <v>0</v>
      </c>
      <c r="BF90" s="139">
        <f>IF(N90="snížená",J90,0)</f>
        <v>0</v>
      </c>
      <c r="BG90" s="139">
        <f>IF(N90="zákl. přenesená",J90,0)</f>
        <v>0</v>
      </c>
      <c r="BH90" s="139">
        <f>IF(N90="sníž. přenesená",J90,0)</f>
        <v>0</v>
      </c>
      <c r="BI90" s="139">
        <f>IF(N90="nulová",J90,0)</f>
        <v>0</v>
      </c>
      <c r="BJ90" s="18" t="s">
        <v>85</v>
      </c>
      <c r="BK90" s="139">
        <f>ROUND(I90*H90,2)</f>
        <v>0</v>
      </c>
      <c r="BL90" s="18" t="s">
        <v>143</v>
      </c>
      <c r="BM90" s="138" t="s">
        <v>3032</v>
      </c>
    </row>
    <row r="91" spans="2:65" s="1" customFormat="1" ht="11.25">
      <c r="B91" s="33"/>
      <c r="D91" s="140" t="s">
        <v>144</v>
      </c>
      <c r="F91" s="141" t="s">
        <v>3031</v>
      </c>
      <c r="I91" s="142"/>
      <c r="L91" s="33"/>
      <c r="M91" s="143"/>
      <c r="T91" s="54"/>
      <c r="AT91" s="18" t="s">
        <v>144</v>
      </c>
      <c r="AU91" s="18" t="s">
        <v>87</v>
      </c>
    </row>
    <row r="92" spans="2:65" s="1" customFormat="1" ht="16.5" customHeight="1">
      <c r="B92" s="33"/>
      <c r="C92" s="145" t="s">
        <v>143</v>
      </c>
      <c r="D92" s="145" t="s">
        <v>153</v>
      </c>
      <c r="E92" s="146" t="s">
        <v>3033</v>
      </c>
      <c r="F92" s="147" t="s">
        <v>3034</v>
      </c>
      <c r="G92" s="148" t="s">
        <v>156</v>
      </c>
      <c r="H92" s="149">
        <v>1</v>
      </c>
      <c r="I92" s="150"/>
      <c r="J92" s="151">
        <f>ROUND(I92*H92,2)</f>
        <v>0</v>
      </c>
      <c r="K92" s="147" t="s">
        <v>21</v>
      </c>
      <c r="L92" s="33"/>
      <c r="M92" s="152" t="s">
        <v>21</v>
      </c>
      <c r="N92" s="153" t="s">
        <v>48</v>
      </c>
      <c r="P92" s="136">
        <f>O92*H92</f>
        <v>0</v>
      </c>
      <c r="Q92" s="136">
        <v>0</v>
      </c>
      <c r="R92" s="136">
        <f>Q92*H92</f>
        <v>0</v>
      </c>
      <c r="S92" s="136">
        <v>0</v>
      </c>
      <c r="T92" s="137">
        <f>S92*H92</f>
        <v>0</v>
      </c>
      <c r="AR92" s="138" t="s">
        <v>143</v>
      </c>
      <c r="AT92" s="138" t="s">
        <v>153</v>
      </c>
      <c r="AU92" s="138" t="s">
        <v>87</v>
      </c>
      <c r="AY92" s="18" t="s">
        <v>137</v>
      </c>
      <c r="BE92" s="139">
        <f>IF(N92="základní",J92,0)</f>
        <v>0</v>
      </c>
      <c r="BF92" s="139">
        <f>IF(N92="snížená",J92,0)</f>
        <v>0</v>
      </c>
      <c r="BG92" s="139">
        <f>IF(N92="zákl. přenesená",J92,0)</f>
        <v>0</v>
      </c>
      <c r="BH92" s="139">
        <f>IF(N92="sníž. přenesená",J92,0)</f>
        <v>0</v>
      </c>
      <c r="BI92" s="139">
        <f>IF(N92="nulová",J92,0)</f>
        <v>0</v>
      </c>
      <c r="BJ92" s="18" t="s">
        <v>85</v>
      </c>
      <c r="BK92" s="139">
        <f>ROUND(I92*H92,2)</f>
        <v>0</v>
      </c>
      <c r="BL92" s="18" t="s">
        <v>143</v>
      </c>
      <c r="BM92" s="138" t="s">
        <v>3035</v>
      </c>
    </row>
    <row r="93" spans="2:65" s="1" customFormat="1" ht="19.5">
      <c r="B93" s="33"/>
      <c r="D93" s="140" t="s">
        <v>144</v>
      </c>
      <c r="F93" s="141" t="s">
        <v>3036</v>
      </c>
      <c r="I93" s="142"/>
      <c r="L93" s="33"/>
      <c r="M93" s="143"/>
      <c r="T93" s="54"/>
      <c r="AT93" s="18" t="s">
        <v>144</v>
      </c>
      <c r="AU93" s="18" t="s">
        <v>87</v>
      </c>
    </row>
    <row r="94" spans="2:65" s="1" customFormat="1" ht="16.5" customHeight="1">
      <c r="B94" s="33"/>
      <c r="C94" s="145" t="s">
        <v>157</v>
      </c>
      <c r="D94" s="145" t="s">
        <v>153</v>
      </c>
      <c r="E94" s="146" t="s">
        <v>3037</v>
      </c>
      <c r="F94" s="147" t="s">
        <v>3038</v>
      </c>
      <c r="G94" s="148" t="s">
        <v>156</v>
      </c>
      <c r="H94" s="149">
        <v>1</v>
      </c>
      <c r="I94" s="150"/>
      <c r="J94" s="151">
        <f>ROUND(I94*H94,2)</f>
        <v>0</v>
      </c>
      <c r="K94" s="147" t="s">
        <v>21</v>
      </c>
      <c r="L94" s="33"/>
      <c r="M94" s="152" t="s">
        <v>21</v>
      </c>
      <c r="N94" s="153" t="s">
        <v>48</v>
      </c>
      <c r="P94" s="136">
        <f>O94*H94</f>
        <v>0</v>
      </c>
      <c r="Q94" s="136">
        <v>0</v>
      </c>
      <c r="R94" s="136">
        <f>Q94*H94</f>
        <v>0</v>
      </c>
      <c r="S94" s="136">
        <v>0</v>
      </c>
      <c r="T94" s="137">
        <f>S94*H94</f>
        <v>0</v>
      </c>
      <c r="AR94" s="138" t="s">
        <v>143</v>
      </c>
      <c r="AT94" s="138" t="s">
        <v>153</v>
      </c>
      <c r="AU94" s="138" t="s">
        <v>87</v>
      </c>
      <c r="AY94" s="18" t="s">
        <v>137</v>
      </c>
      <c r="BE94" s="139">
        <f>IF(N94="základní",J94,0)</f>
        <v>0</v>
      </c>
      <c r="BF94" s="139">
        <f>IF(N94="snížená",J94,0)</f>
        <v>0</v>
      </c>
      <c r="BG94" s="139">
        <f>IF(N94="zákl. přenesená",J94,0)</f>
        <v>0</v>
      </c>
      <c r="BH94" s="139">
        <f>IF(N94="sníž. přenesená",J94,0)</f>
        <v>0</v>
      </c>
      <c r="BI94" s="139">
        <f>IF(N94="nulová",J94,0)</f>
        <v>0</v>
      </c>
      <c r="BJ94" s="18" t="s">
        <v>85</v>
      </c>
      <c r="BK94" s="139">
        <f>ROUND(I94*H94,2)</f>
        <v>0</v>
      </c>
      <c r="BL94" s="18" t="s">
        <v>143</v>
      </c>
      <c r="BM94" s="138" t="s">
        <v>3039</v>
      </c>
    </row>
    <row r="95" spans="2:65" s="1" customFormat="1" ht="11.25">
      <c r="B95" s="33"/>
      <c r="D95" s="140" t="s">
        <v>144</v>
      </c>
      <c r="F95" s="141" t="s">
        <v>3038</v>
      </c>
      <c r="I95" s="142"/>
      <c r="L95" s="33"/>
      <c r="M95" s="143"/>
      <c r="T95" s="54"/>
      <c r="AT95" s="18" t="s">
        <v>144</v>
      </c>
      <c r="AU95" s="18" t="s">
        <v>87</v>
      </c>
    </row>
    <row r="96" spans="2:65" s="1" customFormat="1" ht="19.5">
      <c r="B96" s="33"/>
      <c r="D96" s="140" t="s">
        <v>145</v>
      </c>
      <c r="F96" s="144" t="s">
        <v>3040</v>
      </c>
      <c r="I96" s="142"/>
      <c r="L96" s="33"/>
      <c r="M96" s="143"/>
      <c r="T96" s="54"/>
      <c r="AT96" s="18" t="s">
        <v>145</v>
      </c>
      <c r="AU96" s="18" t="s">
        <v>87</v>
      </c>
    </row>
    <row r="97" spans="2:65" s="11" customFormat="1" ht="22.9" customHeight="1">
      <c r="B97" s="116"/>
      <c r="D97" s="117" t="s">
        <v>76</v>
      </c>
      <c r="E97" s="168" t="s">
        <v>3041</v>
      </c>
      <c r="F97" s="168" t="s">
        <v>3042</v>
      </c>
      <c r="I97" s="119"/>
      <c r="J97" s="169">
        <f>BK97</f>
        <v>0</v>
      </c>
      <c r="L97" s="116"/>
      <c r="M97" s="121"/>
      <c r="P97" s="122">
        <f>SUM(P98:P99)</f>
        <v>0</v>
      </c>
      <c r="R97" s="122">
        <f>SUM(R98:R99)</f>
        <v>0</v>
      </c>
      <c r="T97" s="123">
        <f>SUM(T98:T99)</f>
        <v>0</v>
      </c>
      <c r="AR97" s="117" t="s">
        <v>157</v>
      </c>
      <c r="AT97" s="124" t="s">
        <v>76</v>
      </c>
      <c r="AU97" s="124" t="s">
        <v>85</v>
      </c>
      <c r="AY97" s="117" t="s">
        <v>137</v>
      </c>
      <c r="BK97" s="125">
        <f>SUM(BK98:BK99)</f>
        <v>0</v>
      </c>
    </row>
    <row r="98" spans="2:65" s="1" customFormat="1" ht="16.5" customHeight="1">
      <c r="B98" s="33"/>
      <c r="C98" s="145" t="s">
        <v>152</v>
      </c>
      <c r="D98" s="145" t="s">
        <v>153</v>
      </c>
      <c r="E98" s="146" t="s">
        <v>3043</v>
      </c>
      <c r="F98" s="147" t="s">
        <v>3044</v>
      </c>
      <c r="G98" s="148" t="s">
        <v>156</v>
      </c>
      <c r="H98" s="149">
        <v>1</v>
      </c>
      <c r="I98" s="150"/>
      <c r="J98" s="151">
        <f>ROUND(I98*H98,2)</f>
        <v>0</v>
      </c>
      <c r="K98" s="147" t="s">
        <v>21</v>
      </c>
      <c r="L98" s="33"/>
      <c r="M98" s="152" t="s">
        <v>21</v>
      </c>
      <c r="N98" s="153" t="s">
        <v>48</v>
      </c>
      <c r="P98" s="136">
        <f>O98*H98</f>
        <v>0</v>
      </c>
      <c r="Q98" s="136">
        <v>0</v>
      </c>
      <c r="R98" s="136">
        <f>Q98*H98</f>
        <v>0</v>
      </c>
      <c r="S98" s="136">
        <v>0</v>
      </c>
      <c r="T98" s="137">
        <f>S98*H98</f>
        <v>0</v>
      </c>
      <c r="AR98" s="138" t="s">
        <v>143</v>
      </c>
      <c r="AT98" s="138" t="s">
        <v>153</v>
      </c>
      <c r="AU98" s="138" t="s">
        <v>87</v>
      </c>
      <c r="AY98" s="18" t="s">
        <v>137</v>
      </c>
      <c r="BE98" s="139">
        <f>IF(N98="základní",J98,0)</f>
        <v>0</v>
      </c>
      <c r="BF98" s="139">
        <f>IF(N98="snížená",J98,0)</f>
        <v>0</v>
      </c>
      <c r="BG98" s="139">
        <f>IF(N98="zákl. přenesená",J98,0)</f>
        <v>0</v>
      </c>
      <c r="BH98" s="139">
        <f>IF(N98="sníž. přenesená",J98,0)</f>
        <v>0</v>
      </c>
      <c r="BI98" s="139">
        <f>IF(N98="nulová",J98,0)</f>
        <v>0</v>
      </c>
      <c r="BJ98" s="18" t="s">
        <v>85</v>
      </c>
      <c r="BK98" s="139">
        <f>ROUND(I98*H98,2)</f>
        <v>0</v>
      </c>
      <c r="BL98" s="18" t="s">
        <v>143</v>
      </c>
      <c r="BM98" s="138" t="s">
        <v>3045</v>
      </c>
    </row>
    <row r="99" spans="2:65" s="1" customFormat="1" ht="97.5">
      <c r="B99" s="33"/>
      <c r="D99" s="140" t="s">
        <v>144</v>
      </c>
      <c r="F99" s="141" t="s">
        <v>3046</v>
      </c>
      <c r="I99" s="142"/>
      <c r="L99" s="33"/>
      <c r="M99" s="143"/>
      <c r="T99" s="54"/>
      <c r="AT99" s="18" t="s">
        <v>144</v>
      </c>
      <c r="AU99" s="18" t="s">
        <v>87</v>
      </c>
    </row>
    <row r="100" spans="2:65" s="11" customFormat="1" ht="22.9" customHeight="1">
      <c r="B100" s="116"/>
      <c r="D100" s="117" t="s">
        <v>76</v>
      </c>
      <c r="E100" s="168" t="s">
        <v>3047</v>
      </c>
      <c r="F100" s="168" t="s">
        <v>3042</v>
      </c>
      <c r="I100" s="119"/>
      <c r="J100" s="169">
        <f>BK100</f>
        <v>0</v>
      </c>
      <c r="L100" s="116"/>
      <c r="M100" s="121"/>
      <c r="P100" s="122">
        <f>SUM(P101:P115)</f>
        <v>0</v>
      </c>
      <c r="R100" s="122">
        <f>SUM(R101:R115)</f>
        <v>0</v>
      </c>
      <c r="T100" s="123">
        <f>SUM(T101:T115)</f>
        <v>0</v>
      </c>
      <c r="AR100" s="117" t="s">
        <v>157</v>
      </c>
      <c r="AT100" s="124" t="s">
        <v>76</v>
      </c>
      <c r="AU100" s="124" t="s">
        <v>85</v>
      </c>
      <c r="AY100" s="117" t="s">
        <v>137</v>
      </c>
      <c r="BK100" s="125">
        <f>SUM(BK101:BK115)</f>
        <v>0</v>
      </c>
    </row>
    <row r="101" spans="2:65" s="1" customFormat="1" ht="16.5" customHeight="1">
      <c r="B101" s="33"/>
      <c r="C101" s="145" t="s">
        <v>165</v>
      </c>
      <c r="D101" s="145" t="s">
        <v>153</v>
      </c>
      <c r="E101" s="146" t="s">
        <v>3048</v>
      </c>
      <c r="F101" s="147" t="s">
        <v>3049</v>
      </c>
      <c r="G101" s="148" t="s">
        <v>156</v>
      </c>
      <c r="H101" s="149">
        <v>1</v>
      </c>
      <c r="I101" s="150"/>
      <c r="J101" s="151">
        <f>ROUND(I101*H101,2)</f>
        <v>0</v>
      </c>
      <c r="K101" s="147" t="s">
        <v>21</v>
      </c>
      <c r="L101" s="33"/>
      <c r="M101" s="152" t="s">
        <v>21</v>
      </c>
      <c r="N101" s="153" t="s">
        <v>48</v>
      </c>
      <c r="P101" s="136">
        <f>O101*H101</f>
        <v>0</v>
      </c>
      <c r="Q101" s="136">
        <v>0</v>
      </c>
      <c r="R101" s="136">
        <f>Q101*H101</f>
        <v>0</v>
      </c>
      <c r="S101" s="136">
        <v>0</v>
      </c>
      <c r="T101" s="137">
        <f>S101*H101</f>
        <v>0</v>
      </c>
      <c r="AR101" s="138" t="s">
        <v>143</v>
      </c>
      <c r="AT101" s="138" t="s">
        <v>153</v>
      </c>
      <c r="AU101" s="138" t="s">
        <v>87</v>
      </c>
      <c r="AY101" s="18" t="s">
        <v>137</v>
      </c>
      <c r="BE101" s="139">
        <f>IF(N101="základní",J101,0)</f>
        <v>0</v>
      </c>
      <c r="BF101" s="139">
        <f>IF(N101="snížená",J101,0)</f>
        <v>0</v>
      </c>
      <c r="BG101" s="139">
        <f>IF(N101="zákl. přenesená",J101,0)</f>
        <v>0</v>
      </c>
      <c r="BH101" s="139">
        <f>IF(N101="sníž. přenesená",J101,0)</f>
        <v>0</v>
      </c>
      <c r="BI101" s="139">
        <f>IF(N101="nulová",J101,0)</f>
        <v>0</v>
      </c>
      <c r="BJ101" s="18" t="s">
        <v>85</v>
      </c>
      <c r="BK101" s="139">
        <f>ROUND(I101*H101,2)</f>
        <v>0</v>
      </c>
      <c r="BL101" s="18" t="s">
        <v>143</v>
      </c>
      <c r="BM101" s="138" t="s">
        <v>3050</v>
      </c>
    </row>
    <row r="102" spans="2:65" s="1" customFormat="1" ht="11.25">
      <c r="B102" s="33"/>
      <c r="D102" s="140" t="s">
        <v>144</v>
      </c>
      <c r="F102" s="141" t="s">
        <v>3049</v>
      </c>
      <c r="I102" s="142"/>
      <c r="L102" s="33"/>
      <c r="M102" s="143"/>
      <c r="T102" s="54"/>
      <c r="AT102" s="18" t="s">
        <v>144</v>
      </c>
      <c r="AU102" s="18" t="s">
        <v>87</v>
      </c>
    </row>
    <row r="103" spans="2:65" s="1" customFormat="1" ht="16.5" customHeight="1">
      <c r="B103" s="33"/>
      <c r="C103" s="145" t="s">
        <v>142</v>
      </c>
      <c r="D103" s="145" t="s">
        <v>153</v>
      </c>
      <c r="E103" s="146" t="s">
        <v>3051</v>
      </c>
      <c r="F103" s="147" t="s">
        <v>3052</v>
      </c>
      <c r="G103" s="148" t="s">
        <v>156</v>
      </c>
      <c r="H103" s="149">
        <v>1</v>
      </c>
      <c r="I103" s="150"/>
      <c r="J103" s="151">
        <f>ROUND(I103*H103,2)</f>
        <v>0</v>
      </c>
      <c r="K103" s="147" t="s">
        <v>21</v>
      </c>
      <c r="L103" s="33"/>
      <c r="M103" s="152" t="s">
        <v>21</v>
      </c>
      <c r="N103" s="153" t="s">
        <v>48</v>
      </c>
      <c r="P103" s="136">
        <f>O103*H103</f>
        <v>0</v>
      </c>
      <c r="Q103" s="136">
        <v>0</v>
      </c>
      <c r="R103" s="136">
        <f>Q103*H103</f>
        <v>0</v>
      </c>
      <c r="S103" s="136">
        <v>0</v>
      </c>
      <c r="T103" s="137">
        <f>S103*H103</f>
        <v>0</v>
      </c>
      <c r="AR103" s="138" t="s">
        <v>143</v>
      </c>
      <c r="AT103" s="138" t="s">
        <v>153</v>
      </c>
      <c r="AU103" s="138" t="s">
        <v>87</v>
      </c>
      <c r="AY103" s="18" t="s">
        <v>137</v>
      </c>
      <c r="BE103" s="139">
        <f>IF(N103="základní",J103,0)</f>
        <v>0</v>
      </c>
      <c r="BF103" s="139">
        <f>IF(N103="snížená",J103,0)</f>
        <v>0</v>
      </c>
      <c r="BG103" s="139">
        <f>IF(N103="zákl. přenesená",J103,0)</f>
        <v>0</v>
      </c>
      <c r="BH103" s="139">
        <f>IF(N103="sníž. přenesená",J103,0)</f>
        <v>0</v>
      </c>
      <c r="BI103" s="139">
        <f>IF(N103="nulová",J103,0)</f>
        <v>0</v>
      </c>
      <c r="BJ103" s="18" t="s">
        <v>85</v>
      </c>
      <c r="BK103" s="139">
        <f>ROUND(I103*H103,2)</f>
        <v>0</v>
      </c>
      <c r="BL103" s="18" t="s">
        <v>143</v>
      </c>
      <c r="BM103" s="138" t="s">
        <v>3053</v>
      </c>
    </row>
    <row r="104" spans="2:65" s="1" customFormat="1" ht="11.25">
      <c r="B104" s="33"/>
      <c r="D104" s="140" t="s">
        <v>144</v>
      </c>
      <c r="F104" s="141" t="s">
        <v>3052</v>
      </c>
      <c r="I104" s="142"/>
      <c r="L104" s="33"/>
      <c r="M104" s="143"/>
      <c r="T104" s="54"/>
      <c r="AT104" s="18" t="s">
        <v>144</v>
      </c>
      <c r="AU104" s="18" t="s">
        <v>87</v>
      </c>
    </row>
    <row r="105" spans="2:65" s="1" customFormat="1" ht="16.5" customHeight="1">
      <c r="B105" s="33"/>
      <c r="C105" s="145" t="s">
        <v>172</v>
      </c>
      <c r="D105" s="145" t="s">
        <v>153</v>
      </c>
      <c r="E105" s="146" t="s">
        <v>3054</v>
      </c>
      <c r="F105" s="147" t="s">
        <v>3055</v>
      </c>
      <c r="G105" s="148" t="s">
        <v>156</v>
      </c>
      <c r="H105" s="149">
        <v>1</v>
      </c>
      <c r="I105" s="150"/>
      <c r="J105" s="151">
        <f>ROUND(I105*H105,2)</f>
        <v>0</v>
      </c>
      <c r="K105" s="147" t="s">
        <v>21</v>
      </c>
      <c r="L105" s="33"/>
      <c r="M105" s="152" t="s">
        <v>21</v>
      </c>
      <c r="N105" s="153" t="s">
        <v>48</v>
      </c>
      <c r="P105" s="136">
        <f>O105*H105</f>
        <v>0</v>
      </c>
      <c r="Q105" s="136">
        <v>0</v>
      </c>
      <c r="R105" s="136">
        <f>Q105*H105</f>
        <v>0</v>
      </c>
      <c r="S105" s="136">
        <v>0</v>
      </c>
      <c r="T105" s="137">
        <f>S105*H105</f>
        <v>0</v>
      </c>
      <c r="AR105" s="138" t="s">
        <v>143</v>
      </c>
      <c r="AT105" s="138" t="s">
        <v>153</v>
      </c>
      <c r="AU105" s="138" t="s">
        <v>87</v>
      </c>
      <c r="AY105" s="18" t="s">
        <v>137</v>
      </c>
      <c r="BE105" s="139">
        <f>IF(N105="základní",J105,0)</f>
        <v>0</v>
      </c>
      <c r="BF105" s="139">
        <f>IF(N105="snížená",J105,0)</f>
        <v>0</v>
      </c>
      <c r="BG105" s="139">
        <f>IF(N105="zákl. přenesená",J105,0)</f>
        <v>0</v>
      </c>
      <c r="BH105" s="139">
        <f>IF(N105="sníž. přenesená",J105,0)</f>
        <v>0</v>
      </c>
      <c r="BI105" s="139">
        <f>IF(N105="nulová",J105,0)</f>
        <v>0</v>
      </c>
      <c r="BJ105" s="18" t="s">
        <v>85</v>
      </c>
      <c r="BK105" s="139">
        <f>ROUND(I105*H105,2)</f>
        <v>0</v>
      </c>
      <c r="BL105" s="18" t="s">
        <v>143</v>
      </c>
      <c r="BM105" s="138" t="s">
        <v>3056</v>
      </c>
    </row>
    <row r="106" spans="2:65" s="1" customFormat="1" ht="11.25">
      <c r="B106" s="33"/>
      <c r="D106" s="140" t="s">
        <v>144</v>
      </c>
      <c r="F106" s="141" t="s">
        <v>3055</v>
      </c>
      <c r="I106" s="142"/>
      <c r="L106" s="33"/>
      <c r="M106" s="143"/>
      <c r="T106" s="54"/>
      <c r="AT106" s="18" t="s">
        <v>144</v>
      </c>
      <c r="AU106" s="18" t="s">
        <v>87</v>
      </c>
    </row>
    <row r="107" spans="2:65" s="1" customFormat="1" ht="16.5" customHeight="1">
      <c r="B107" s="33"/>
      <c r="C107" s="145" t="s">
        <v>160</v>
      </c>
      <c r="D107" s="145" t="s">
        <v>153</v>
      </c>
      <c r="E107" s="146" t="s">
        <v>3057</v>
      </c>
      <c r="F107" s="147" t="s">
        <v>3058</v>
      </c>
      <c r="G107" s="148" t="s">
        <v>156</v>
      </c>
      <c r="H107" s="149">
        <v>1</v>
      </c>
      <c r="I107" s="150"/>
      <c r="J107" s="151">
        <f>ROUND(I107*H107,2)</f>
        <v>0</v>
      </c>
      <c r="K107" s="147" t="s">
        <v>21</v>
      </c>
      <c r="L107" s="33"/>
      <c r="M107" s="152" t="s">
        <v>21</v>
      </c>
      <c r="N107" s="153" t="s">
        <v>48</v>
      </c>
      <c r="P107" s="136">
        <f>O107*H107</f>
        <v>0</v>
      </c>
      <c r="Q107" s="136">
        <v>0</v>
      </c>
      <c r="R107" s="136">
        <f>Q107*H107</f>
        <v>0</v>
      </c>
      <c r="S107" s="136">
        <v>0</v>
      </c>
      <c r="T107" s="137">
        <f>S107*H107</f>
        <v>0</v>
      </c>
      <c r="AR107" s="138" t="s">
        <v>143</v>
      </c>
      <c r="AT107" s="138" t="s">
        <v>153</v>
      </c>
      <c r="AU107" s="138" t="s">
        <v>87</v>
      </c>
      <c r="AY107" s="18" t="s">
        <v>137</v>
      </c>
      <c r="BE107" s="139">
        <f>IF(N107="základní",J107,0)</f>
        <v>0</v>
      </c>
      <c r="BF107" s="139">
        <f>IF(N107="snížená",J107,0)</f>
        <v>0</v>
      </c>
      <c r="BG107" s="139">
        <f>IF(N107="zákl. přenesená",J107,0)</f>
        <v>0</v>
      </c>
      <c r="BH107" s="139">
        <f>IF(N107="sníž. přenesená",J107,0)</f>
        <v>0</v>
      </c>
      <c r="BI107" s="139">
        <f>IF(N107="nulová",J107,0)</f>
        <v>0</v>
      </c>
      <c r="BJ107" s="18" t="s">
        <v>85</v>
      </c>
      <c r="BK107" s="139">
        <f>ROUND(I107*H107,2)</f>
        <v>0</v>
      </c>
      <c r="BL107" s="18" t="s">
        <v>143</v>
      </c>
      <c r="BM107" s="138" t="s">
        <v>3059</v>
      </c>
    </row>
    <row r="108" spans="2:65" s="1" customFormat="1" ht="11.25">
      <c r="B108" s="33"/>
      <c r="D108" s="140" t="s">
        <v>144</v>
      </c>
      <c r="F108" s="141" t="s">
        <v>3058</v>
      </c>
      <c r="I108" s="142"/>
      <c r="L108" s="33"/>
      <c r="M108" s="143"/>
      <c r="T108" s="54"/>
      <c r="AT108" s="18" t="s">
        <v>144</v>
      </c>
      <c r="AU108" s="18" t="s">
        <v>87</v>
      </c>
    </row>
    <row r="109" spans="2:65" s="1" customFormat="1" ht="16.5" customHeight="1">
      <c r="B109" s="33"/>
      <c r="C109" s="145" t="s">
        <v>179</v>
      </c>
      <c r="D109" s="145" t="s">
        <v>153</v>
      </c>
      <c r="E109" s="146" t="s">
        <v>3060</v>
      </c>
      <c r="F109" s="147" t="s">
        <v>3061</v>
      </c>
      <c r="G109" s="148" t="s">
        <v>156</v>
      </c>
      <c r="H109" s="149">
        <v>1</v>
      </c>
      <c r="I109" s="150"/>
      <c r="J109" s="151">
        <f>ROUND(I109*H109,2)</f>
        <v>0</v>
      </c>
      <c r="K109" s="147" t="s">
        <v>21</v>
      </c>
      <c r="L109" s="33"/>
      <c r="M109" s="152" t="s">
        <v>21</v>
      </c>
      <c r="N109" s="153" t="s">
        <v>48</v>
      </c>
      <c r="P109" s="136">
        <f>O109*H109</f>
        <v>0</v>
      </c>
      <c r="Q109" s="136">
        <v>0</v>
      </c>
      <c r="R109" s="136">
        <f>Q109*H109</f>
        <v>0</v>
      </c>
      <c r="S109" s="136">
        <v>0</v>
      </c>
      <c r="T109" s="137">
        <f>S109*H109</f>
        <v>0</v>
      </c>
      <c r="AR109" s="138" t="s">
        <v>3062</v>
      </c>
      <c r="AT109" s="138" t="s">
        <v>153</v>
      </c>
      <c r="AU109" s="138" t="s">
        <v>87</v>
      </c>
      <c r="AY109" s="18" t="s">
        <v>137</v>
      </c>
      <c r="BE109" s="139">
        <f>IF(N109="základní",J109,0)</f>
        <v>0</v>
      </c>
      <c r="BF109" s="139">
        <f>IF(N109="snížená",J109,0)</f>
        <v>0</v>
      </c>
      <c r="BG109" s="139">
        <f>IF(N109="zákl. přenesená",J109,0)</f>
        <v>0</v>
      </c>
      <c r="BH109" s="139">
        <f>IF(N109="sníž. přenesená",J109,0)</f>
        <v>0</v>
      </c>
      <c r="BI109" s="139">
        <f>IF(N109="nulová",J109,0)</f>
        <v>0</v>
      </c>
      <c r="BJ109" s="18" t="s">
        <v>85</v>
      </c>
      <c r="BK109" s="139">
        <f>ROUND(I109*H109,2)</f>
        <v>0</v>
      </c>
      <c r="BL109" s="18" t="s">
        <v>3062</v>
      </c>
      <c r="BM109" s="138" t="s">
        <v>3063</v>
      </c>
    </row>
    <row r="110" spans="2:65" s="1" customFormat="1" ht="11.25">
      <c r="B110" s="33"/>
      <c r="D110" s="140" t="s">
        <v>144</v>
      </c>
      <c r="F110" s="141" t="s">
        <v>3064</v>
      </c>
      <c r="I110" s="142"/>
      <c r="L110" s="33"/>
      <c r="M110" s="143"/>
      <c r="T110" s="54"/>
      <c r="AT110" s="18" t="s">
        <v>144</v>
      </c>
      <c r="AU110" s="18" t="s">
        <v>87</v>
      </c>
    </row>
    <row r="111" spans="2:65" s="1" customFormat="1" ht="16.5" customHeight="1">
      <c r="B111" s="33"/>
      <c r="C111" s="145" t="s">
        <v>8</v>
      </c>
      <c r="D111" s="145" t="s">
        <v>153</v>
      </c>
      <c r="E111" s="146" t="s">
        <v>3065</v>
      </c>
      <c r="F111" s="147" t="s">
        <v>3066</v>
      </c>
      <c r="G111" s="148" t="s">
        <v>156</v>
      </c>
      <c r="H111" s="149">
        <v>1</v>
      </c>
      <c r="I111" s="150"/>
      <c r="J111" s="151">
        <f>ROUND(I111*H111,2)</f>
        <v>0</v>
      </c>
      <c r="K111" s="147" t="s">
        <v>21</v>
      </c>
      <c r="L111" s="33"/>
      <c r="M111" s="152" t="s">
        <v>21</v>
      </c>
      <c r="N111" s="153" t="s">
        <v>48</v>
      </c>
      <c r="P111" s="136">
        <f>O111*H111</f>
        <v>0</v>
      </c>
      <c r="Q111" s="136">
        <v>0</v>
      </c>
      <c r="R111" s="136">
        <f>Q111*H111</f>
        <v>0</v>
      </c>
      <c r="S111" s="136">
        <v>0</v>
      </c>
      <c r="T111" s="137">
        <f>S111*H111</f>
        <v>0</v>
      </c>
      <c r="AR111" s="138" t="s">
        <v>143</v>
      </c>
      <c r="AT111" s="138" t="s">
        <v>153</v>
      </c>
      <c r="AU111" s="138" t="s">
        <v>87</v>
      </c>
      <c r="AY111" s="18" t="s">
        <v>137</v>
      </c>
      <c r="BE111" s="139">
        <f>IF(N111="základní",J111,0)</f>
        <v>0</v>
      </c>
      <c r="BF111" s="139">
        <f>IF(N111="snížená",J111,0)</f>
        <v>0</v>
      </c>
      <c r="BG111" s="139">
        <f>IF(N111="zákl. přenesená",J111,0)</f>
        <v>0</v>
      </c>
      <c r="BH111" s="139">
        <f>IF(N111="sníž. přenesená",J111,0)</f>
        <v>0</v>
      </c>
      <c r="BI111" s="139">
        <f>IF(N111="nulová",J111,0)</f>
        <v>0</v>
      </c>
      <c r="BJ111" s="18" t="s">
        <v>85</v>
      </c>
      <c r="BK111" s="139">
        <f>ROUND(I111*H111,2)</f>
        <v>0</v>
      </c>
      <c r="BL111" s="18" t="s">
        <v>143</v>
      </c>
      <c r="BM111" s="138" t="s">
        <v>3067</v>
      </c>
    </row>
    <row r="112" spans="2:65" s="1" customFormat="1" ht="11.25">
      <c r="B112" s="33"/>
      <c r="D112" s="140" t="s">
        <v>144</v>
      </c>
      <c r="F112" s="141" t="s">
        <v>3068</v>
      </c>
      <c r="I112" s="142"/>
      <c r="L112" s="33"/>
      <c r="M112" s="143"/>
      <c r="T112" s="54"/>
      <c r="AT112" s="18" t="s">
        <v>144</v>
      </c>
      <c r="AU112" s="18" t="s">
        <v>87</v>
      </c>
    </row>
    <row r="113" spans="2:65" s="1" customFormat="1" ht="16.5" customHeight="1">
      <c r="B113" s="33"/>
      <c r="C113" s="145" t="s">
        <v>186</v>
      </c>
      <c r="D113" s="145" t="s">
        <v>153</v>
      </c>
      <c r="E113" s="146" t="s">
        <v>3069</v>
      </c>
      <c r="F113" s="147" t="s">
        <v>3070</v>
      </c>
      <c r="G113" s="148" t="s">
        <v>156</v>
      </c>
      <c r="H113" s="149">
        <v>1</v>
      </c>
      <c r="I113" s="150"/>
      <c r="J113" s="151">
        <f>ROUND(I113*H113,2)</f>
        <v>0</v>
      </c>
      <c r="K113" s="147" t="s">
        <v>21</v>
      </c>
      <c r="L113" s="33"/>
      <c r="M113" s="152" t="s">
        <v>21</v>
      </c>
      <c r="N113" s="153" t="s">
        <v>48</v>
      </c>
      <c r="P113" s="136">
        <f>O113*H113</f>
        <v>0</v>
      </c>
      <c r="Q113" s="136">
        <v>0</v>
      </c>
      <c r="R113" s="136">
        <f>Q113*H113</f>
        <v>0</v>
      </c>
      <c r="S113" s="136">
        <v>0</v>
      </c>
      <c r="T113" s="137">
        <f>S113*H113</f>
        <v>0</v>
      </c>
      <c r="AR113" s="138" t="s">
        <v>3062</v>
      </c>
      <c r="AT113" s="138" t="s">
        <v>153</v>
      </c>
      <c r="AU113" s="138" t="s">
        <v>87</v>
      </c>
      <c r="AY113" s="18" t="s">
        <v>137</v>
      </c>
      <c r="BE113" s="139">
        <f>IF(N113="základní",J113,0)</f>
        <v>0</v>
      </c>
      <c r="BF113" s="139">
        <f>IF(N113="snížená",J113,0)</f>
        <v>0</v>
      </c>
      <c r="BG113" s="139">
        <f>IF(N113="zákl. přenesená",J113,0)</f>
        <v>0</v>
      </c>
      <c r="BH113" s="139">
        <f>IF(N113="sníž. přenesená",J113,0)</f>
        <v>0</v>
      </c>
      <c r="BI113" s="139">
        <f>IF(N113="nulová",J113,0)</f>
        <v>0</v>
      </c>
      <c r="BJ113" s="18" t="s">
        <v>85</v>
      </c>
      <c r="BK113" s="139">
        <f>ROUND(I113*H113,2)</f>
        <v>0</v>
      </c>
      <c r="BL113" s="18" t="s">
        <v>3062</v>
      </c>
      <c r="BM113" s="138" t="s">
        <v>3071</v>
      </c>
    </row>
    <row r="114" spans="2:65" s="1" customFormat="1" ht="19.5">
      <c r="B114" s="33"/>
      <c r="D114" s="140" t="s">
        <v>144</v>
      </c>
      <c r="F114" s="141" t="s">
        <v>3072</v>
      </c>
      <c r="I114" s="142"/>
      <c r="L114" s="33"/>
      <c r="M114" s="143"/>
      <c r="T114" s="54"/>
      <c r="AT114" s="18" t="s">
        <v>144</v>
      </c>
      <c r="AU114" s="18" t="s">
        <v>87</v>
      </c>
    </row>
    <row r="115" spans="2:65" s="1" customFormat="1" ht="19.5">
      <c r="B115" s="33"/>
      <c r="D115" s="140" t="s">
        <v>145</v>
      </c>
      <c r="F115" s="144" t="s">
        <v>3073</v>
      </c>
      <c r="I115" s="142"/>
      <c r="L115" s="33"/>
      <c r="M115" s="176"/>
      <c r="N115" s="177"/>
      <c r="O115" s="177"/>
      <c r="P115" s="177"/>
      <c r="Q115" s="177"/>
      <c r="R115" s="177"/>
      <c r="S115" s="177"/>
      <c r="T115" s="178"/>
      <c r="AT115" s="18" t="s">
        <v>145</v>
      </c>
      <c r="AU115" s="18" t="s">
        <v>87</v>
      </c>
    </row>
    <row r="116" spans="2:65" s="1" customFormat="1" ht="6.95" customHeight="1">
      <c r="B116" s="42"/>
      <c r="C116" s="43"/>
      <c r="D116" s="43"/>
      <c r="E116" s="43"/>
      <c r="F116" s="43"/>
      <c r="G116" s="43"/>
      <c r="H116" s="43"/>
      <c r="I116" s="43"/>
      <c r="J116" s="43"/>
      <c r="K116" s="43"/>
      <c r="L116" s="33"/>
    </row>
  </sheetData>
  <sheetProtection algorithmName="SHA-512" hashValue="JO2wOCxHzUP5Cf9V5ifxxZq+P6rRbVelCijPvRvgVpVoqd8/mGiX+M3FxLdKzAXiWTseTiib1j1oRtfG/OwgbA==" saltValue="DrBhAXSW5MuGTUikDAb2VUUn8ZX3lupW1zxpvJuwoNZFhmkz2t+TGwb/zyalZLwQdl3xZtgx5zSFa+tF+eP5qA==" spinCount="100000" sheet="1" objects="1" scenarios="1" formatColumns="0" formatRows="0" autoFilter="0"/>
  <autoFilter ref="C82:K115" xr:uid="{00000000-0009-0000-0000-000005000000}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1:H1321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25" customWidth="1"/>
    <col min="4" max="4" width="130.83203125" customWidth="1"/>
    <col min="5" max="5" width="13.33203125" customWidth="1"/>
    <col min="6" max="6" width="20" customWidth="1"/>
    <col min="7" max="7" width="1.6640625" customWidth="1"/>
    <col min="8" max="8" width="8.33203125" customWidth="1"/>
  </cols>
  <sheetData>
    <row r="1" spans="2:8" ht="11.25" customHeight="1"/>
    <row r="2" spans="2:8" ht="36.950000000000003" customHeight="1"/>
    <row r="3" spans="2:8" ht="6.95" customHeight="1">
      <c r="B3" s="19"/>
      <c r="C3" s="20"/>
      <c r="D3" s="20"/>
      <c r="E3" s="20"/>
      <c r="F3" s="20"/>
      <c r="G3" s="20"/>
      <c r="H3" s="21"/>
    </row>
    <row r="4" spans="2:8" ht="24.95" customHeight="1">
      <c r="B4" s="21"/>
      <c r="C4" s="22" t="s">
        <v>3074</v>
      </c>
      <c r="H4" s="21"/>
    </row>
    <row r="5" spans="2:8" ht="12" customHeight="1">
      <c r="B5" s="21"/>
      <c r="C5" s="25" t="s">
        <v>13</v>
      </c>
      <c r="D5" s="296" t="s">
        <v>14</v>
      </c>
      <c r="E5" s="330"/>
      <c r="F5" s="330"/>
      <c r="H5" s="21"/>
    </row>
    <row r="6" spans="2:8" ht="36.950000000000003" customHeight="1">
      <c r="B6" s="21"/>
      <c r="C6" s="27" t="s">
        <v>16</v>
      </c>
      <c r="D6" s="293" t="s">
        <v>17</v>
      </c>
      <c r="E6" s="330"/>
      <c r="F6" s="330"/>
      <c r="H6" s="21"/>
    </row>
    <row r="7" spans="2:8" ht="16.5" customHeight="1">
      <c r="B7" s="21"/>
      <c r="C7" s="28" t="s">
        <v>24</v>
      </c>
      <c r="D7" s="50" t="str">
        <f>'Rekapitulace stavby'!AN8</f>
        <v>9. 7. 2025</v>
      </c>
      <c r="H7" s="21"/>
    </row>
    <row r="8" spans="2:8" s="1" customFormat="1" ht="10.9" customHeight="1">
      <c r="B8" s="33"/>
      <c r="H8" s="33"/>
    </row>
    <row r="9" spans="2:8" s="10" customFormat="1" ht="29.25" customHeight="1">
      <c r="B9" s="108"/>
      <c r="C9" s="109" t="s">
        <v>58</v>
      </c>
      <c r="D9" s="110" t="s">
        <v>59</v>
      </c>
      <c r="E9" s="110" t="s">
        <v>124</v>
      </c>
      <c r="F9" s="111" t="s">
        <v>3075</v>
      </c>
      <c r="H9" s="108"/>
    </row>
    <row r="10" spans="2:8" s="1" customFormat="1" ht="26.45" customHeight="1">
      <c r="B10" s="33"/>
      <c r="C10" s="195" t="s">
        <v>88</v>
      </c>
      <c r="D10" s="195" t="s">
        <v>89</v>
      </c>
      <c r="H10" s="33"/>
    </row>
    <row r="11" spans="2:8" s="1" customFormat="1" ht="16.899999999999999" customHeight="1">
      <c r="B11" s="33"/>
      <c r="C11" s="196" t="s">
        <v>571</v>
      </c>
      <c r="D11" s="197" t="s">
        <v>572</v>
      </c>
      <c r="E11" s="198" t="s">
        <v>196</v>
      </c>
      <c r="F11" s="199">
        <v>1595.7750000000001</v>
      </c>
      <c r="H11" s="33"/>
    </row>
    <row r="12" spans="2:8" s="1" customFormat="1" ht="16.899999999999999" customHeight="1">
      <c r="B12" s="33"/>
      <c r="C12" s="200" t="s">
        <v>21</v>
      </c>
      <c r="D12" s="200" t="s">
        <v>1102</v>
      </c>
      <c r="E12" s="18" t="s">
        <v>21</v>
      </c>
      <c r="F12" s="201">
        <v>0</v>
      </c>
      <c r="H12" s="33"/>
    </row>
    <row r="13" spans="2:8" s="1" customFormat="1" ht="16.899999999999999" customHeight="1">
      <c r="B13" s="33"/>
      <c r="C13" s="200" t="s">
        <v>21</v>
      </c>
      <c r="D13" s="200" t="s">
        <v>1103</v>
      </c>
      <c r="E13" s="18" t="s">
        <v>21</v>
      </c>
      <c r="F13" s="201">
        <v>7.24</v>
      </c>
      <c r="H13" s="33"/>
    </row>
    <row r="14" spans="2:8" s="1" customFormat="1" ht="16.899999999999999" customHeight="1">
      <c r="B14" s="33"/>
      <c r="C14" s="200" t="s">
        <v>21</v>
      </c>
      <c r="D14" s="200" t="s">
        <v>1104</v>
      </c>
      <c r="E14" s="18" t="s">
        <v>21</v>
      </c>
      <c r="F14" s="201">
        <v>0</v>
      </c>
      <c r="H14" s="33"/>
    </row>
    <row r="15" spans="2:8" s="1" customFormat="1" ht="16.899999999999999" customHeight="1">
      <c r="B15" s="33"/>
      <c r="C15" s="200" t="s">
        <v>21</v>
      </c>
      <c r="D15" s="200" t="s">
        <v>1105</v>
      </c>
      <c r="E15" s="18" t="s">
        <v>21</v>
      </c>
      <c r="F15" s="201">
        <v>0</v>
      </c>
      <c r="H15" s="33"/>
    </row>
    <row r="16" spans="2:8" s="1" customFormat="1" ht="16.899999999999999" customHeight="1">
      <c r="B16" s="33"/>
      <c r="C16" s="200" t="s">
        <v>21</v>
      </c>
      <c r="D16" s="200" t="s">
        <v>1106</v>
      </c>
      <c r="E16" s="18" t="s">
        <v>21</v>
      </c>
      <c r="F16" s="201">
        <v>489</v>
      </c>
      <c r="H16" s="33"/>
    </row>
    <row r="17" spans="2:8" s="1" customFormat="1" ht="16.899999999999999" customHeight="1">
      <c r="B17" s="33"/>
      <c r="C17" s="200" t="s">
        <v>21</v>
      </c>
      <c r="D17" s="200" t="s">
        <v>1107</v>
      </c>
      <c r="E17" s="18" t="s">
        <v>21</v>
      </c>
      <c r="F17" s="201">
        <v>13.6</v>
      </c>
      <c r="H17" s="33"/>
    </row>
    <row r="18" spans="2:8" s="1" customFormat="1" ht="16.899999999999999" customHeight="1">
      <c r="B18" s="33"/>
      <c r="C18" s="200" t="s">
        <v>21</v>
      </c>
      <c r="D18" s="200" t="s">
        <v>1108</v>
      </c>
      <c r="E18" s="18" t="s">
        <v>21</v>
      </c>
      <c r="F18" s="201">
        <v>19.84</v>
      </c>
      <c r="H18" s="33"/>
    </row>
    <row r="19" spans="2:8" s="1" customFormat="1" ht="16.899999999999999" customHeight="1">
      <c r="B19" s="33"/>
      <c r="C19" s="200" t="s">
        <v>21</v>
      </c>
      <c r="D19" s="200" t="s">
        <v>1109</v>
      </c>
      <c r="E19" s="18" t="s">
        <v>21</v>
      </c>
      <c r="F19" s="201">
        <v>0</v>
      </c>
      <c r="H19" s="33"/>
    </row>
    <row r="20" spans="2:8" s="1" customFormat="1" ht="16.899999999999999" customHeight="1">
      <c r="B20" s="33"/>
      <c r="C20" s="200" t="s">
        <v>21</v>
      </c>
      <c r="D20" s="200" t="s">
        <v>1110</v>
      </c>
      <c r="E20" s="18" t="s">
        <v>21</v>
      </c>
      <c r="F20" s="201">
        <v>583.29999999999995</v>
      </c>
      <c r="H20" s="33"/>
    </row>
    <row r="21" spans="2:8" s="1" customFormat="1" ht="16.899999999999999" customHeight="1">
      <c r="B21" s="33"/>
      <c r="C21" s="200" t="s">
        <v>21</v>
      </c>
      <c r="D21" s="200" t="s">
        <v>1111</v>
      </c>
      <c r="E21" s="18" t="s">
        <v>21</v>
      </c>
      <c r="F21" s="201">
        <v>27.2</v>
      </c>
      <c r="H21" s="33"/>
    </row>
    <row r="22" spans="2:8" s="1" customFormat="1" ht="16.899999999999999" customHeight="1">
      <c r="B22" s="33"/>
      <c r="C22" s="200" t="s">
        <v>21</v>
      </c>
      <c r="D22" s="200" t="s">
        <v>1112</v>
      </c>
      <c r="E22" s="18" t="s">
        <v>21</v>
      </c>
      <c r="F22" s="201">
        <v>23.56</v>
      </c>
      <c r="H22" s="33"/>
    </row>
    <row r="23" spans="2:8" s="1" customFormat="1" ht="16.899999999999999" customHeight="1">
      <c r="B23" s="33"/>
      <c r="C23" s="200" t="s">
        <v>21</v>
      </c>
      <c r="D23" s="200" t="s">
        <v>1113</v>
      </c>
      <c r="E23" s="18" t="s">
        <v>21</v>
      </c>
      <c r="F23" s="201">
        <v>0</v>
      </c>
      <c r="H23" s="33"/>
    </row>
    <row r="24" spans="2:8" s="1" customFormat="1" ht="16.899999999999999" customHeight="1">
      <c r="B24" s="33"/>
      <c r="C24" s="200" t="s">
        <v>21</v>
      </c>
      <c r="D24" s="200" t="s">
        <v>1114</v>
      </c>
      <c r="E24" s="18" t="s">
        <v>21</v>
      </c>
      <c r="F24" s="201">
        <v>142.33000000000001</v>
      </c>
      <c r="H24" s="33"/>
    </row>
    <row r="25" spans="2:8" s="1" customFormat="1" ht="16.899999999999999" customHeight="1">
      <c r="B25" s="33"/>
      <c r="C25" s="200" t="s">
        <v>21</v>
      </c>
      <c r="D25" s="200" t="s">
        <v>1115</v>
      </c>
      <c r="E25" s="18" t="s">
        <v>21</v>
      </c>
      <c r="F25" s="201">
        <v>107.6</v>
      </c>
      <c r="H25" s="33"/>
    </row>
    <row r="26" spans="2:8" s="1" customFormat="1" ht="16.899999999999999" customHeight="1">
      <c r="B26" s="33"/>
      <c r="C26" s="200" t="s">
        <v>21</v>
      </c>
      <c r="D26" s="200" t="s">
        <v>1116</v>
      </c>
      <c r="E26" s="18" t="s">
        <v>21</v>
      </c>
      <c r="F26" s="201">
        <v>122.12</v>
      </c>
      <c r="H26" s="33"/>
    </row>
    <row r="27" spans="2:8" s="1" customFormat="1" ht="16.899999999999999" customHeight="1">
      <c r="B27" s="33"/>
      <c r="C27" s="200" t="s">
        <v>21</v>
      </c>
      <c r="D27" s="200" t="s">
        <v>1117</v>
      </c>
      <c r="E27" s="18" t="s">
        <v>21</v>
      </c>
      <c r="F27" s="201">
        <v>19.600000000000001</v>
      </c>
      <c r="H27" s="33"/>
    </row>
    <row r="28" spans="2:8" s="1" customFormat="1" ht="16.899999999999999" customHeight="1">
      <c r="B28" s="33"/>
      <c r="C28" s="200" t="s">
        <v>21</v>
      </c>
      <c r="D28" s="200" t="s">
        <v>1085</v>
      </c>
      <c r="E28" s="18" t="s">
        <v>21</v>
      </c>
      <c r="F28" s="201">
        <v>0</v>
      </c>
      <c r="H28" s="33"/>
    </row>
    <row r="29" spans="2:8" s="1" customFormat="1" ht="16.899999999999999" customHeight="1">
      <c r="B29" s="33"/>
      <c r="C29" s="200" t="s">
        <v>21</v>
      </c>
      <c r="D29" s="200" t="s">
        <v>1118</v>
      </c>
      <c r="E29" s="18" t="s">
        <v>21</v>
      </c>
      <c r="F29" s="201">
        <v>1.8360000000000001</v>
      </c>
      <c r="H29" s="33"/>
    </row>
    <row r="30" spans="2:8" s="1" customFormat="1" ht="16.899999999999999" customHeight="1">
      <c r="B30" s="33"/>
      <c r="C30" s="200" t="s">
        <v>21</v>
      </c>
      <c r="D30" s="200" t="s">
        <v>1088</v>
      </c>
      <c r="E30" s="18" t="s">
        <v>21</v>
      </c>
      <c r="F30" s="201">
        <v>0</v>
      </c>
      <c r="H30" s="33"/>
    </row>
    <row r="31" spans="2:8" s="1" customFormat="1" ht="16.899999999999999" customHeight="1">
      <c r="B31" s="33"/>
      <c r="C31" s="200" t="s">
        <v>21</v>
      </c>
      <c r="D31" s="200" t="s">
        <v>1119</v>
      </c>
      <c r="E31" s="18" t="s">
        <v>21</v>
      </c>
      <c r="F31" s="201">
        <v>14.914</v>
      </c>
      <c r="H31" s="33"/>
    </row>
    <row r="32" spans="2:8" s="1" customFormat="1" ht="16.899999999999999" customHeight="1">
      <c r="B32" s="33"/>
      <c r="C32" s="200" t="s">
        <v>21</v>
      </c>
      <c r="D32" s="200" t="s">
        <v>1095</v>
      </c>
      <c r="E32" s="18" t="s">
        <v>21</v>
      </c>
      <c r="F32" s="201">
        <v>0</v>
      </c>
      <c r="H32" s="33"/>
    </row>
    <row r="33" spans="2:8" s="1" customFormat="1" ht="16.899999999999999" customHeight="1">
      <c r="B33" s="33"/>
      <c r="C33" s="200" t="s">
        <v>21</v>
      </c>
      <c r="D33" s="200" t="s">
        <v>1120</v>
      </c>
      <c r="E33" s="18" t="s">
        <v>21</v>
      </c>
      <c r="F33" s="201">
        <v>23.635000000000002</v>
      </c>
      <c r="H33" s="33"/>
    </row>
    <row r="34" spans="2:8" s="1" customFormat="1" ht="16.899999999999999" customHeight="1">
      <c r="B34" s="33"/>
      <c r="C34" s="200" t="s">
        <v>571</v>
      </c>
      <c r="D34" s="200" t="s">
        <v>280</v>
      </c>
      <c r="E34" s="18" t="s">
        <v>21</v>
      </c>
      <c r="F34" s="201">
        <v>1595.7750000000001</v>
      </c>
      <c r="H34" s="33"/>
    </row>
    <row r="35" spans="2:8" s="1" customFormat="1" ht="16.899999999999999" customHeight="1">
      <c r="B35" s="33"/>
      <c r="C35" s="202" t="s">
        <v>3076</v>
      </c>
      <c r="H35" s="33"/>
    </row>
    <row r="36" spans="2:8" s="1" customFormat="1" ht="16.899999999999999" customHeight="1">
      <c r="B36" s="33"/>
      <c r="C36" s="200" t="s">
        <v>1097</v>
      </c>
      <c r="D36" s="200" t="s">
        <v>1098</v>
      </c>
      <c r="E36" s="18" t="s">
        <v>196</v>
      </c>
      <c r="F36" s="201">
        <v>1595.7750000000001</v>
      </c>
      <c r="H36" s="33"/>
    </row>
    <row r="37" spans="2:8" s="1" customFormat="1" ht="16.899999999999999" customHeight="1">
      <c r="B37" s="33"/>
      <c r="C37" s="200" t="s">
        <v>1121</v>
      </c>
      <c r="D37" s="200" t="s">
        <v>1122</v>
      </c>
      <c r="E37" s="18" t="s">
        <v>196</v>
      </c>
      <c r="F37" s="201">
        <v>1595.7750000000001</v>
      </c>
      <c r="H37" s="33"/>
    </row>
    <row r="38" spans="2:8" s="1" customFormat="1" ht="16.899999999999999" customHeight="1">
      <c r="B38" s="33"/>
      <c r="C38" s="196" t="s">
        <v>3077</v>
      </c>
      <c r="D38" s="197" t="s">
        <v>3078</v>
      </c>
      <c r="E38" s="198" t="s">
        <v>763</v>
      </c>
      <c r="F38" s="199">
        <v>112.2</v>
      </c>
      <c r="H38" s="33"/>
    </row>
    <row r="39" spans="2:8" s="1" customFormat="1" ht="16.899999999999999" customHeight="1">
      <c r="B39" s="33"/>
      <c r="C39" s="200" t="s">
        <v>3077</v>
      </c>
      <c r="D39" s="200" t="s">
        <v>3079</v>
      </c>
      <c r="E39" s="18" t="s">
        <v>21</v>
      </c>
      <c r="F39" s="201">
        <v>112.2</v>
      </c>
      <c r="H39" s="33"/>
    </row>
    <row r="40" spans="2:8" s="1" customFormat="1" ht="16.899999999999999" customHeight="1">
      <c r="B40" s="33"/>
      <c r="C40" s="196" t="s">
        <v>784</v>
      </c>
      <c r="D40" s="197" t="s">
        <v>785</v>
      </c>
      <c r="E40" s="198" t="s">
        <v>569</v>
      </c>
      <c r="F40" s="199">
        <v>9.5020000000000007</v>
      </c>
      <c r="H40" s="33"/>
    </row>
    <row r="41" spans="2:8" s="1" customFormat="1" ht="16.899999999999999" customHeight="1">
      <c r="B41" s="33"/>
      <c r="C41" s="200" t="s">
        <v>21</v>
      </c>
      <c r="D41" s="200" t="s">
        <v>1500</v>
      </c>
      <c r="E41" s="18" t="s">
        <v>21</v>
      </c>
      <c r="F41" s="201">
        <v>0</v>
      </c>
      <c r="H41" s="33"/>
    </row>
    <row r="42" spans="2:8" s="1" customFormat="1" ht="16.899999999999999" customHeight="1">
      <c r="B42" s="33"/>
      <c r="C42" s="200" t="s">
        <v>784</v>
      </c>
      <c r="D42" s="200" t="s">
        <v>1501</v>
      </c>
      <c r="E42" s="18" t="s">
        <v>21</v>
      </c>
      <c r="F42" s="201">
        <v>9.5020000000000007</v>
      </c>
      <c r="H42" s="33"/>
    </row>
    <row r="43" spans="2:8" s="1" customFormat="1" ht="16.899999999999999" customHeight="1">
      <c r="B43" s="33"/>
      <c r="C43" s="202" t="s">
        <v>3076</v>
      </c>
      <c r="H43" s="33"/>
    </row>
    <row r="44" spans="2:8" s="1" customFormat="1" ht="16.899999999999999" customHeight="1">
      <c r="B44" s="33"/>
      <c r="C44" s="200" t="s">
        <v>1496</v>
      </c>
      <c r="D44" s="200" t="s">
        <v>1497</v>
      </c>
      <c r="E44" s="18" t="s">
        <v>569</v>
      </c>
      <c r="F44" s="201">
        <v>9.5020000000000007</v>
      </c>
      <c r="H44" s="33"/>
    </row>
    <row r="45" spans="2:8" s="1" customFormat="1" ht="16.899999999999999" customHeight="1">
      <c r="B45" s="33"/>
      <c r="C45" s="200" t="s">
        <v>1707</v>
      </c>
      <c r="D45" s="200" t="s">
        <v>1708</v>
      </c>
      <c r="E45" s="18" t="s">
        <v>763</v>
      </c>
      <c r="F45" s="201">
        <v>441.74</v>
      </c>
      <c r="H45" s="33"/>
    </row>
    <row r="46" spans="2:8" s="1" customFormat="1" ht="16.899999999999999" customHeight="1">
      <c r="B46" s="33"/>
      <c r="C46" s="196" t="s">
        <v>724</v>
      </c>
      <c r="D46" s="197" t="s">
        <v>725</v>
      </c>
      <c r="E46" s="198" t="s">
        <v>196</v>
      </c>
      <c r="F46" s="199">
        <v>601.58500000000004</v>
      </c>
      <c r="H46" s="33"/>
    </row>
    <row r="47" spans="2:8" s="1" customFormat="1" ht="16.899999999999999" customHeight="1">
      <c r="B47" s="33"/>
      <c r="C47" s="200" t="s">
        <v>21</v>
      </c>
      <c r="D47" s="200" t="s">
        <v>1074</v>
      </c>
      <c r="E47" s="18" t="s">
        <v>21</v>
      </c>
      <c r="F47" s="201">
        <v>0</v>
      </c>
      <c r="H47" s="33"/>
    </row>
    <row r="48" spans="2:8" s="1" customFormat="1" ht="16.899999999999999" customHeight="1">
      <c r="B48" s="33"/>
      <c r="C48" s="200" t="s">
        <v>21</v>
      </c>
      <c r="D48" s="200" t="s">
        <v>1186</v>
      </c>
      <c r="E48" s="18" t="s">
        <v>21</v>
      </c>
      <c r="F48" s="201">
        <v>269.83</v>
      </c>
      <c r="H48" s="33"/>
    </row>
    <row r="49" spans="2:8" s="1" customFormat="1" ht="16.899999999999999" customHeight="1">
      <c r="B49" s="33"/>
      <c r="C49" s="200" t="s">
        <v>21</v>
      </c>
      <c r="D49" s="200" t="s">
        <v>1077</v>
      </c>
      <c r="E49" s="18" t="s">
        <v>21</v>
      </c>
      <c r="F49" s="201">
        <v>0</v>
      </c>
      <c r="H49" s="33"/>
    </row>
    <row r="50" spans="2:8" s="1" customFormat="1" ht="16.899999999999999" customHeight="1">
      <c r="B50" s="33"/>
      <c r="C50" s="200" t="s">
        <v>21</v>
      </c>
      <c r="D50" s="200" t="s">
        <v>1187</v>
      </c>
      <c r="E50" s="18" t="s">
        <v>21</v>
      </c>
      <c r="F50" s="201">
        <v>322.57499999999999</v>
      </c>
      <c r="H50" s="33"/>
    </row>
    <row r="51" spans="2:8" s="1" customFormat="1" ht="16.899999999999999" customHeight="1">
      <c r="B51" s="33"/>
      <c r="C51" s="200" t="s">
        <v>21</v>
      </c>
      <c r="D51" s="200" t="s">
        <v>1080</v>
      </c>
      <c r="E51" s="18" t="s">
        <v>21</v>
      </c>
      <c r="F51" s="201">
        <v>0</v>
      </c>
      <c r="H51" s="33"/>
    </row>
    <row r="52" spans="2:8" s="1" customFormat="1" ht="16.899999999999999" customHeight="1">
      <c r="B52" s="33"/>
      <c r="C52" s="200" t="s">
        <v>21</v>
      </c>
      <c r="D52" s="200" t="s">
        <v>1188</v>
      </c>
      <c r="E52" s="18" t="s">
        <v>21</v>
      </c>
      <c r="F52" s="201">
        <v>1.68</v>
      </c>
      <c r="H52" s="33"/>
    </row>
    <row r="53" spans="2:8" s="1" customFormat="1" ht="16.899999999999999" customHeight="1">
      <c r="B53" s="33"/>
      <c r="C53" s="200" t="s">
        <v>21</v>
      </c>
      <c r="D53" s="200" t="s">
        <v>1095</v>
      </c>
      <c r="E53" s="18" t="s">
        <v>21</v>
      </c>
      <c r="F53" s="201">
        <v>0</v>
      </c>
      <c r="H53" s="33"/>
    </row>
    <row r="54" spans="2:8" s="1" customFormat="1" ht="16.899999999999999" customHeight="1">
      <c r="B54" s="33"/>
      <c r="C54" s="200" t="s">
        <v>21</v>
      </c>
      <c r="D54" s="200" t="s">
        <v>1189</v>
      </c>
      <c r="E54" s="18" t="s">
        <v>21</v>
      </c>
      <c r="F54" s="201">
        <v>7.5</v>
      </c>
      <c r="H54" s="33"/>
    </row>
    <row r="55" spans="2:8" s="1" customFormat="1" ht="16.899999999999999" customHeight="1">
      <c r="B55" s="33"/>
      <c r="C55" s="200" t="s">
        <v>724</v>
      </c>
      <c r="D55" s="200" t="s">
        <v>280</v>
      </c>
      <c r="E55" s="18" t="s">
        <v>21</v>
      </c>
      <c r="F55" s="201">
        <v>601.58500000000004</v>
      </c>
      <c r="H55" s="33"/>
    </row>
    <row r="56" spans="2:8" s="1" customFormat="1" ht="16.899999999999999" customHeight="1">
      <c r="B56" s="33"/>
      <c r="C56" s="202" t="s">
        <v>3076</v>
      </c>
      <c r="H56" s="33"/>
    </row>
    <row r="57" spans="2:8" s="1" customFormat="1" ht="16.899999999999999" customHeight="1">
      <c r="B57" s="33"/>
      <c r="C57" s="200" t="s">
        <v>1180</v>
      </c>
      <c r="D57" s="200" t="s">
        <v>1181</v>
      </c>
      <c r="E57" s="18" t="s">
        <v>196</v>
      </c>
      <c r="F57" s="201">
        <v>601.58500000000004</v>
      </c>
      <c r="H57" s="33"/>
    </row>
    <row r="58" spans="2:8" s="1" customFormat="1" ht="16.899999999999999" customHeight="1">
      <c r="B58" s="33"/>
      <c r="C58" s="200" t="s">
        <v>1724</v>
      </c>
      <c r="D58" s="200" t="s">
        <v>1725</v>
      </c>
      <c r="E58" s="18" t="s">
        <v>569</v>
      </c>
      <c r="F58" s="201">
        <v>1879.9559999999999</v>
      </c>
      <c r="H58" s="33"/>
    </row>
    <row r="59" spans="2:8" s="1" customFormat="1" ht="16.899999999999999" customHeight="1">
      <c r="B59" s="33"/>
      <c r="C59" s="196" t="s">
        <v>727</v>
      </c>
      <c r="D59" s="197" t="s">
        <v>728</v>
      </c>
      <c r="E59" s="198" t="s">
        <v>569</v>
      </c>
      <c r="F59" s="199">
        <v>28.952000000000002</v>
      </c>
      <c r="H59" s="33"/>
    </row>
    <row r="60" spans="2:8" s="1" customFormat="1" ht="16.899999999999999" customHeight="1">
      <c r="B60" s="33"/>
      <c r="C60" s="200" t="s">
        <v>21</v>
      </c>
      <c r="D60" s="200" t="s">
        <v>1074</v>
      </c>
      <c r="E60" s="18" t="s">
        <v>21</v>
      </c>
      <c r="F60" s="201">
        <v>0</v>
      </c>
      <c r="H60" s="33"/>
    </row>
    <row r="61" spans="2:8" s="1" customFormat="1" ht="16.899999999999999" customHeight="1">
      <c r="B61" s="33"/>
      <c r="C61" s="200" t="s">
        <v>21</v>
      </c>
      <c r="D61" s="200" t="s">
        <v>1212</v>
      </c>
      <c r="E61" s="18" t="s">
        <v>21</v>
      </c>
      <c r="F61" s="201">
        <v>13.202999999999999</v>
      </c>
      <c r="H61" s="33"/>
    </row>
    <row r="62" spans="2:8" s="1" customFormat="1" ht="16.899999999999999" customHeight="1">
      <c r="B62" s="33"/>
      <c r="C62" s="200" t="s">
        <v>21</v>
      </c>
      <c r="D62" s="200" t="s">
        <v>1077</v>
      </c>
      <c r="E62" s="18" t="s">
        <v>21</v>
      </c>
      <c r="F62" s="201">
        <v>0</v>
      </c>
      <c r="H62" s="33"/>
    </row>
    <row r="63" spans="2:8" s="1" customFormat="1" ht="16.899999999999999" customHeight="1">
      <c r="B63" s="33"/>
      <c r="C63" s="200" t="s">
        <v>21</v>
      </c>
      <c r="D63" s="200" t="s">
        <v>1213</v>
      </c>
      <c r="E63" s="18" t="s">
        <v>21</v>
      </c>
      <c r="F63" s="201">
        <v>15.749000000000001</v>
      </c>
      <c r="H63" s="33"/>
    </row>
    <row r="64" spans="2:8" s="1" customFormat="1" ht="16.899999999999999" customHeight="1">
      <c r="B64" s="33"/>
      <c r="C64" s="200" t="s">
        <v>727</v>
      </c>
      <c r="D64" s="200" t="s">
        <v>280</v>
      </c>
      <c r="E64" s="18" t="s">
        <v>21</v>
      </c>
      <c r="F64" s="201">
        <v>28.952000000000002</v>
      </c>
      <c r="H64" s="33"/>
    </row>
    <row r="65" spans="2:8" s="1" customFormat="1" ht="16.899999999999999" customHeight="1">
      <c r="B65" s="33"/>
      <c r="C65" s="202" t="s">
        <v>3076</v>
      </c>
      <c r="H65" s="33"/>
    </row>
    <row r="66" spans="2:8" s="1" customFormat="1" ht="16.899999999999999" customHeight="1">
      <c r="B66" s="33"/>
      <c r="C66" s="200" t="s">
        <v>1207</v>
      </c>
      <c r="D66" s="200" t="s">
        <v>1208</v>
      </c>
      <c r="E66" s="18" t="s">
        <v>569</v>
      </c>
      <c r="F66" s="201">
        <v>28.952000000000002</v>
      </c>
      <c r="H66" s="33"/>
    </row>
    <row r="67" spans="2:8" s="1" customFormat="1" ht="16.899999999999999" customHeight="1">
      <c r="B67" s="33"/>
      <c r="C67" s="200" t="s">
        <v>1724</v>
      </c>
      <c r="D67" s="200" t="s">
        <v>1725</v>
      </c>
      <c r="E67" s="18" t="s">
        <v>569</v>
      </c>
      <c r="F67" s="201">
        <v>1879.9559999999999</v>
      </c>
      <c r="H67" s="33"/>
    </row>
    <row r="68" spans="2:8" s="1" customFormat="1" ht="16.899999999999999" customHeight="1">
      <c r="B68" s="33"/>
      <c r="C68" s="196" t="s">
        <v>576</v>
      </c>
      <c r="D68" s="197" t="s">
        <v>576</v>
      </c>
      <c r="E68" s="198" t="s">
        <v>577</v>
      </c>
      <c r="F68" s="199">
        <v>229.33199999999999</v>
      </c>
      <c r="H68" s="33"/>
    </row>
    <row r="69" spans="2:8" s="1" customFormat="1" ht="16.899999999999999" customHeight="1">
      <c r="B69" s="33"/>
      <c r="C69" s="200" t="s">
        <v>21</v>
      </c>
      <c r="D69" s="200" t="s">
        <v>1074</v>
      </c>
      <c r="E69" s="18" t="s">
        <v>21</v>
      </c>
      <c r="F69" s="201">
        <v>0</v>
      </c>
      <c r="H69" s="33"/>
    </row>
    <row r="70" spans="2:8" s="1" customFormat="1" ht="16.899999999999999" customHeight="1">
      <c r="B70" s="33"/>
      <c r="C70" s="200" t="s">
        <v>21</v>
      </c>
      <c r="D70" s="200" t="s">
        <v>1075</v>
      </c>
      <c r="E70" s="18" t="s">
        <v>21</v>
      </c>
      <c r="F70" s="201">
        <v>53.79</v>
      </c>
      <c r="H70" s="33"/>
    </row>
    <row r="71" spans="2:8" s="1" customFormat="1" ht="16.899999999999999" customHeight="1">
      <c r="B71" s="33"/>
      <c r="C71" s="200" t="s">
        <v>21</v>
      </c>
      <c r="D71" s="200" t="s">
        <v>1076</v>
      </c>
      <c r="E71" s="18" t="s">
        <v>21</v>
      </c>
      <c r="F71" s="201">
        <v>49.94</v>
      </c>
      <c r="H71" s="33"/>
    </row>
    <row r="72" spans="2:8" s="1" customFormat="1" ht="16.899999999999999" customHeight="1">
      <c r="B72" s="33"/>
      <c r="C72" s="200" t="s">
        <v>21</v>
      </c>
      <c r="D72" s="200" t="s">
        <v>1077</v>
      </c>
      <c r="E72" s="18" t="s">
        <v>21</v>
      </c>
      <c r="F72" s="201">
        <v>0</v>
      </c>
      <c r="H72" s="33"/>
    </row>
    <row r="73" spans="2:8" s="1" customFormat="1" ht="16.899999999999999" customHeight="1">
      <c r="B73" s="33"/>
      <c r="C73" s="200" t="s">
        <v>21</v>
      </c>
      <c r="D73" s="200" t="s">
        <v>1078</v>
      </c>
      <c r="E73" s="18" t="s">
        <v>21</v>
      </c>
      <c r="F73" s="201">
        <v>64.162999999999997</v>
      </c>
      <c r="H73" s="33"/>
    </row>
    <row r="74" spans="2:8" s="1" customFormat="1" ht="16.899999999999999" customHeight="1">
      <c r="B74" s="33"/>
      <c r="C74" s="200" t="s">
        <v>21</v>
      </c>
      <c r="D74" s="200" t="s">
        <v>1079</v>
      </c>
      <c r="E74" s="18" t="s">
        <v>21</v>
      </c>
      <c r="F74" s="201">
        <v>60.41</v>
      </c>
      <c r="H74" s="33"/>
    </row>
    <row r="75" spans="2:8" s="1" customFormat="1" ht="16.899999999999999" customHeight="1">
      <c r="B75" s="33"/>
      <c r="C75" s="200" t="s">
        <v>21</v>
      </c>
      <c r="D75" s="200" t="s">
        <v>1080</v>
      </c>
      <c r="E75" s="18" t="s">
        <v>21</v>
      </c>
      <c r="F75" s="201">
        <v>0</v>
      </c>
      <c r="H75" s="33"/>
    </row>
    <row r="76" spans="2:8" s="1" customFormat="1" ht="16.899999999999999" customHeight="1">
      <c r="B76" s="33"/>
      <c r="C76" s="200" t="s">
        <v>21</v>
      </c>
      <c r="D76" s="200" t="s">
        <v>1081</v>
      </c>
      <c r="E76" s="18" t="s">
        <v>21</v>
      </c>
      <c r="F76" s="201">
        <v>1.0289999999999999</v>
      </c>
      <c r="H76" s="33"/>
    </row>
    <row r="77" spans="2:8" s="1" customFormat="1" ht="16.899999999999999" customHeight="1">
      <c r="B77" s="33"/>
      <c r="C77" s="200" t="s">
        <v>576</v>
      </c>
      <c r="D77" s="200" t="s">
        <v>851</v>
      </c>
      <c r="E77" s="18" t="s">
        <v>21</v>
      </c>
      <c r="F77" s="201">
        <v>229.33199999999999</v>
      </c>
      <c r="H77" s="33"/>
    </row>
    <row r="78" spans="2:8" s="1" customFormat="1" ht="16.899999999999999" customHeight="1">
      <c r="B78" s="33"/>
      <c r="C78" s="202" t="s">
        <v>3076</v>
      </c>
      <c r="H78" s="33"/>
    </row>
    <row r="79" spans="2:8" s="1" customFormat="1" ht="16.899999999999999" customHeight="1">
      <c r="B79" s="33"/>
      <c r="C79" s="200" t="s">
        <v>1062</v>
      </c>
      <c r="D79" s="200" t="s">
        <v>1063</v>
      </c>
      <c r="E79" s="18" t="s">
        <v>569</v>
      </c>
      <c r="F79" s="201">
        <v>325.29700000000003</v>
      </c>
      <c r="H79" s="33"/>
    </row>
    <row r="80" spans="2:8" s="1" customFormat="1" ht="16.899999999999999" customHeight="1">
      <c r="B80" s="33"/>
      <c r="C80" s="200" t="s">
        <v>1126</v>
      </c>
      <c r="D80" s="200" t="s">
        <v>1127</v>
      </c>
      <c r="E80" s="18" t="s">
        <v>763</v>
      </c>
      <c r="F80" s="201">
        <v>20.834</v>
      </c>
      <c r="H80" s="33"/>
    </row>
    <row r="81" spans="2:8" s="1" customFormat="1" ht="16.899999999999999" customHeight="1">
      <c r="B81" s="33"/>
      <c r="C81" s="196" t="s">
        <v>3080</v>
      </c>
      <c r="D81" s="197" t="s">
        <v>3080</v>
      </c>
      <c r="E81" s="198" t="s">
        <v>763</v>
      </c>
      <c r="F81" s="199">
        <v>27</v>
      </c>
      <c r="H81" s="33"/>
    </row>
    <row r="82" spans="2:8" s="1" customFormat="1" ht="16.899999999999999" customHeight="1">
      <c r="B82" s="33"/>
      <c r="C82" s="200" t="s">
        <v>21</v>
      </c>
      <c r="D82" s="200" t="s">
        <v>3081</v>
      </c>
      <c r="E82" s="18" t="s">
        <v>21</v>
      </c>
      <c r="F82" s="201">
        <v>27</v>
      </c>
      <c r="H82" s="33"/>
    </row>
    <row r="83" spans="2:8" s="1" customFormat="1" ht="16.899999999999999" customHeight="1">
      <c r="B83" s="33"/>
      <c r="C83" s="200" t="s">
        <v>3080</v>
      </c>
      <c r="D83" s="200" t="s">
        <v>280</v>
      </c>
      <c r="E83" s="18" t="s">
        <v>21</v>
      </c>
      <c r="F83" s="201">
        <v>27</v>
      </c>
      <c r="H83" s="33"/>
    </row>
    <row r="84" spans="2:8" s="1" customFormat="1" ht="16.899999999999999" customHeight="1">
      <c r="B84" s="33"/>
      <c r="C84" s="196" t="s">
        <v>579</v>
      </c>
      <c r="D84" s="197" t="s">
        <v>580</v>
      </c>
      <c r="E84" s="198" t="s">
        <v>569</v>
      </c>
      <c r="F84" s="199">
        <v>780</v>
      </c>
      <c r="H84" s="33"/>
    </row>
    <row r="85" spans="2:8" s="1" customFormat="1" ht="16.899999999999999" customHeight="1">
      <c r="B85" s="33"/>
      <c r="C85" s="200" t="s">
        <v>21</v>
      </c>
      <c r="D85" s="200" t="s">
        <v>1441</v>
      </c>
      <c r="E85" s="18" t="s">
        <v>21</v>
      </c>
      <c r="F85" s="201">
        <v>0</v>
      </c>
      <c r="H85" s="33"/>
    </row>
    <row r="86" spans="2:8" s="1" customFormat="1" ht="16.899999999999999" customHeight="1">
      <c r="B86" s="33"/>
      <c r="C86" s="200" t="s">
        <v>579</v>
      </c>
      <c r="D86" s="200" t="s">
        <v>1442</v>
      </c>
      <c r="E86" s="18" t="s">
        <v>21</v>
      </c>
      <c r="F86" s="201">
        <v>780</v>
      </c>
      <c r="H86" s="33"/>
    </row>
    <row r="87" spans="2:8" s="1" customFormat="1" ht="16.899999999999999" customHeight="1">
      <c r="B87" s="33"/>
      <c r="C87" s="202" t="s">
        <v>3076</v>
      </c>
      <c r="H87" s="33"/>
    </row>
    <row r="88" spans="2:8" s="1" customFormat="1" ht="16.899999999999999" customHeight="1">
      <c r="B88" s="33"/>
      <c r="C88" s="200" t="s">
        <v>1436</v>
      </c>
      <c r="D88" s="200" t="s">
        <v>1437</v>
      </c>
      <c r="E88" s="18" t="s">
        <v>569</v>
      </c>
      <c r="F88" s="201">
        <v>780</v>
      </c>
      <c r="H88" s="33"/>
    </row>
    <row r="89" spans="2:8" s="1" customFormat="1" ht="16.899999999999999" customHeight="1">
      <c r="B89" s="33"/>
      <c r="C89" s="200" t="s">
        <v>891</v>
      </c>
      <c r="D89" s="200" t="s">
        <v>892</v>
      </c>
      <c r="E89" s="18" t="s">
        <v>763</v>
      </c>
      <c r="F89" s="201">
        <v>2428.3609999999999</v>
      </c>
      <c r="H89" s="33"/>
    </row>
    <row r="90" spans="2:8" s="1" customFormat="1" ht="16.899999999999999" customHeight="1">
      <c r="B90" s="33"/>
      <c r="C90" s="196" t="s">
        <v>582</v>
      </c>
      <c r="D90" s="197" t="s">
        <v>583</v>
      </c>
      <c r="E90" s="198" t="s">
        <v>141</v>
      </c>
      <c r="F90" s="199">
        <v>422.51</v>
      </c>
      <c r="H90" s="33"/>
    </row>
    <row r="91" spans="2:8" s="1" customFormat="1" ht="16.899999999999999" customHeight="1">
      <c r="B91" s="33"/>
      <c r="C91" s="200" t="s">
        <v>582</v>
      </c>
      <c r="D91" s="200" t="s">
        <v>1856</v>
      </c>
      <c r="E91" s="18" t="s">
        <v>21</v>
      </c>
      <c r="F91" s="201">
        <v>422.51</v>
      </c>
      <c r="H91" s="33"/>
    </row>
    <row r="92" spans="2:8" s="1" customFormat="1" ht="16.899999999999999" customHeight="1">
      <c r="B92" s="33"/>
      <c r="C92" s="202" t="s">
        <v>3076</v>
      </c>
      <c r="H92" s="33"/>
    </row>
    <row r="93" spans="2:8" s="1" customFormat="1" ht="16.899999999999999" customHeight="1">
      <c r="B93" s="33"/>
      <c r="C93" s="200" t="s">
        <v>1851</v>
      </c>
      <c r="D93" s="200" t="s">
        <v>1852</v>
      </c>
      <c r="E93" s="18" t="s">
        <v>141</v>
      </c>
      <c r="F93" s="201">
        <v>422.51</v>
      </c>
      <c r="H93" s="33"/>
    </row>
    <row r="94" spans="2:8" s="1" customFormat="1" ht="16.899999999999999" customHeight="1">
      <c r="B94" s="33"/>
      <c r="C94" s="200" t="s">
        <v>1635</v>
      </c>
      <c r="D94" s="200" t="s">
        <v>1636</v>
      </c>
      <c r="E94" s="18" t="s">
        <v>763</v>
      </c>
      <c r="F94" s="201">
        <v>46.960999999999999</v>
      </c>
      <c r="H94" s="33"/>
    </row>
    <row r="95" spans="2:8" s="1" customFormat="1" ht="16.899999999999999" customHeight="1">
      <c r="B95" s="33"/>
      <c r="C95" s="196" t="s">
        <v>586</v>
      </c>
      <c r="D95" s="197" t="s">
        <v>583</v>
      </c>
      <c r="E95" s="198" t="s">
        <v>141</v>
      </c>
      <c r="F95" s="199">
        <v>33532.58</v>
      </c>
      <c r="H95" s="33"/>
    </row>
    <row r="96" spans="2:8" s="1" customFormat="1" ht="16.899999999999999" customHeight="1">
      <c r="B96" s="33"/>
      <c r="C96" s="200" t="s">
        <v>21</v>
      </c>
      <c r="D96" s="200" t="s">
        <v>1862</v>
      </c>
      <c r="E96" s="18" t="s">
        <v>21</v>
      </c>
      <c r="F96" s="201">
        <v>638.25</v>
      </c>
      <c r="H96" s="33"/>
    </row>
    <row r="97" spans="2:8" s="1" customFormat="1" ht="16.899999999999999" customHeight="1">
      <c r="B97" s="33"/>
      <c r="C97" s="200" t="s">
        <v>21</v>
      </c>
      <c r="D97" s="200" t="s">
        <v>1863</v>
      </c>
      <c r="E97" s="18" t="s">
        <v>21</v>
      </c>
      <c r="F97" s="201">
        <v>1824.13</v>
      </c>
      <c r="H97" s="33"/>
    </row>
    <row r="98" spans="2:8" s="1" customFormat="1" ht="16.899999999999999" customHeight="1">
      <c r="B98" s="33"/>
      <c r="C98" s="200" t="s">
        <v>21</v>
      </c>
      <c r="D98" s="200" t="s">
        <v>1864</v>
      </c>
      <c r="E98" s="18" t="s">
        <v>21</v>
      </c>
      <c r="F98" s="201">
        <v>20555.2</v>
      </c>
      <c r="H98" s="33"/>
    </row>
    <row r="99" spans="2:8" s="1" customFormat="1" ht="16.899999999999999" customHeight="1">
      <c r="B99" s="33"/>
      <c r="C99" s="200" t="s">
        <v>21</v>
      </c>
      <c r="D99" s="200" t="s">
        <v>1865</v>
      </c>
      <c r="E99" s="18" t="s">
        <v>21</v>
      </c>
      <c r="F99" s="201">
        <v>1200</v>
      </c>
      <c r="H99" s="33"/>
    </row>
    <row r="100" spans="2:8" s="1" customFormat="1" ht="16.899999999999999" customHeight="1">
      <c r="B100" s="33"/>
      <c r="C100" s="200" t="s">
        <v>21</v>
      </c>
      <c r="D100" s="200" t="s">
        <v>1866</v>
      </c>
      <c r="E100" s="18" t="s">
        <v>21</v>
      </c>
      <c r="F100" s="201">
        <v>9315</v>
      </c>
      <c r="H100" s="33"/>
    </row>
    <row r="101" spans="2:8" s="1" customFormat="1" ht="16.899999999999999" customHeight="1">
      <c r="B101" s="33"/>
      <c r="C101" s="200" t="s">
        <v>586</v>
      </c>
      <c r="D101" s="200" t="s">
        <v>280</v>
      </c>
      <c r="E101" s="18" t="s">
        <v>21</v>
      </c>
      <c r="F101" s="201">
        <v>33532.58</v>
      </c>
      <c r="H101" s="33"/>
    </row>
    <row r="102" spans="2:8" s="1" customFormat="1" ht="16.899999999999999" customHeight="1">
      <c r="B102" s="33"/>
      <c r="C102" s="202" t="s">
        <v>3076</v>
      </c>
      <c r="H102" s="33"/>
    </row>
    <row r="103" spans="2:8" s="1" customFormat="1" ht="16.899999999999999" customHeight="1">
      <c r="B103" s="33"/>
      <c r="C103" s="200" t="s">
        <v>1857</v>
      </c>
      <c r="D103" s="200" t="s">
        <v>1858</v>
      </c>
      <c r="E103" s="18" t="s">
        <v>141</v>
      </c>
      <c r="F103" s="201">
        <v>33532.58</v>
      </c>
      <c r="H103" s="33"/>
    </row>
    <row r="104" spans="2:8" s="1" customFormat="1" ht="16.899999999999999" customHeight="1">
      <c r="B104" s="33"/>
      <c r="C104" s="200" t="s">
        <v>1635</v>
      </c>
      <c r="D104" s="200" t="s">
        <v>1636</v>
      </c>
      <c r="E104" s="18" t="s">
        <v>763</v>
      </c>
      <c r="F104" s="201">
        <v>46.960999999999999</v>
      </c>
      <c r="H104" s="33"/>
    </row>
    <row r="105" spans="2:8" s="1" customFormat="1" ht="16.899999999999999" customHeight="1">
      <c r="B105" s="33"/>
      <c r="C105" s="196" t="s">
        <v>588</v>
      </c>
      <c r="D105" s="197" t="s">
        <v>583</v>
      </c>
      <c r="E105" s="198" t="s">
        <v>141</v>
      </c>
      <c r="F105" s="199">
        <v>726.68499999999995</v>
      </c>
      <c r="H105" s="33"/>
    </row>
    <row r="106" spans="2:8" s="1" customFormat="1" ht="16.899999999999999" customHeight="1">
      <c r="B106" s="33"/>
      <c r="C106" s="200" t="s">
        <v>588</v>
      </c>
      <c r="D106" s="200" t="s">
        <v>1873</v>
      </c>
      <c r="E106" s="18" t="s">
        <v>21</v>
      </c>
      <c r="F106" s="201">
        <v>726.68499999999995</v>
      </c>
      <c r="H106" s="33"/>
    </row>
    <row r="107" spans="2:8" s="1" customFormat="1" ht="16.899999999999999" customHeight="1">
      <c r="B107" s="33"/>
      <c r="C107" s="202" t="s">
        <v>3076</v>
      </c>
      <c r="H107" s="33"/>
    </row>
    <row r="108" spans="2:8" s="1" customFormat="1" ht="16.899999999999999" customHeight="1">
      <c r="B108" s="33"/>
      <c r="C108" s="200" t="s">
        <v>1868</v>
      </c>
      <c r="D108" s="200" t="s">
        <v>1869</v>
      </c>
      <c r="E108" s="18" t="s">
        <v>141</v>
      </c>
      <c r="F108" s="201">
        <v>726.68499999999995</v>
      </c>
      <c r="H108" s="33"/>
    </row>
    <row r="109" spans="2:8" s="1" customFormat="1" ht="16.899999999999999" customHeight="1">
      <c r="B109" s="33"/>
      <c r="C109" s="200" t="s">
        <v>1635</v>
      </c>
      <c r="D109" s="200" t="s">
        <v>1636</v>
      </c>
      <c r="E109" s="18" t="s">
        <v>763</v>
      </c>
      <c r="F109" s="201">
        <v>46.960999999999999</v>
      </c>
      <c r="H109" s="33"/>
    </row>
    <row r="110" spans="2:8" s="1" customFormat="1" ht="16.899999999999999" customHeight="1">
      <c r="B110" s="33"/>
      <c r="C110" s="196" t="s">
        <v>590</v>
      </c>
      <c r="D110" s="197" t="s">
        <v>583</v>
      </c>
      <c r="E110" s="198" t="s">
        <v>141</v>
      </c>
      <c r="F110" s="199">
        <v>3406.99</v>
      </c>
      <c r="H110" s="33"/>
    </row>
    <row r="111" spans="2:8" s="1" customFormat="1" ht="16.899999999999999" customHeight="1">
      <c r="B111" s="33"/>
      <c r="C111" s="200" t="s">
        <v>21</v>
      </c>
      <c r="D111" s="200" t="s">
        <v>1879</v>
      </c>
      <c r="E111" s="18" t="s">
        <v>21</v>
      </c>
      <c r="F111" s="201">
        <v>3406.99</v>
      </c>
      <c r="H111" s="33"/>
    </row>
    <row r="112" spans="2:8" s="1" customFormat="1" ht="16.899999999999999" customHeight="1">
      <c r="B112" s="33"/>
      <c r="C112" s="200" t="s">
        <v>590</v>
      </c>
      <c r="D112" s="200" t="s">
        <v>280</v>
      </c>
      <c r="E112" s="18" t="s">
        <v>21</v>
      </c>
      <c r="F112" s="201">
        <v>3406.99</v>
      </c>
      <c r="H112" s="33"/>
    </row>
    <row r="113" spans="2:8" s="1" customFormat="1" ht="16.899999999999999" customHeight="1">
      <c r="B113" s="33"/>
      <c r="C113" s="202" t="s">
        <v>3076</v>
      </c>
      <c r="H113" s="33"/>
    </row>
    <row r="114" spans="2:8" s="1" customFormat="1" ht="16.899999999999999" customHeight="1">
      <c r="B114" s="33"/>
      <c r="C114" s="200" t="s">
        <v>1874</v>
      </c>
      <c r="D114" s="200" t="s">
        <v>1875</v>
      </c>
      <c r="E114" s="18" t="s">
        <v>141</v>
      </c>
      <c r="F114" s="201">
        <v>3406.99</v>
      </c>
      <c r="H114" s="33"/>
    </row>
    <row r="115" spans="2:8" s="1" customFormat="1" ht="16.899999999999999" customHeight="1">
      <c r="B115" s="33"/>
      <c r="C115" s="200" t="s">
        <v>1635</v>
      </c>
      <c r="D115" s="200" t="s">
        <v>1636</v>
      </c>
      <c r="E115" s="18" t="s">
        <v>763</v>
      </c>
      <c r="F115" s="201">
        <v>46.960999999999999</v>
      </c>
      <c r="H115" s="33"/>
    </row>
    <row r="116" spans="2:8" s="1" customFormat="1" ht="16.899999999999999" customHeight="1">
      <c r="B116" s="33"/>
      <c r="C116" s="196" t="s">
        <v>592</v>
      </c>
      <c r="D116" s="197" t="s">
        <v>583</v>
      </c>
      <c r="E116" s="198" t="s">
        <v>141</v>
      </c>
      <c r="F116" s="199">
        <v>8677.0949999999993</v>
      </c>
      <c r="H116" s="33"/>
    </row>
    <row r="117" spans="2:8" s="1" customFormat="1" ht="16.899999999999999" customHeight="1">
      <c r="B117" s="33"/>
      <c r="C117" s="200" t="s">
        <v>592</v>
      </c>
      <c r="D117" s="200" t="s">
        <v>1886</v>
      </c>
      <c r="E117" s="18" t="s">
        <v>21</v>
      </c>
      <c r="F117" s="201">
        <v>8677.0949999999993</v>
      </c>
      <c r="H117" s="33"/>
    </row>
    <row r="118" spans="2:8" s="1" customFormat="1" ht="16.899999999999999" customHeight="1">
      <c r="B118" s="33"/>
      <c r="C118" s="202" t="s">
        <v>3076</v>
      </c>
      <c r="H118" s="33"/>
    </row>
    <row r="119" spans="2:8" s="1" customFormat="1" ht="16.899999999999999" customHeight="1">
      <c r="B119" s="33"/>
      <c r="C119" s="200" t="s">
        <v>1881</v>
      </c>
      <c r="D119" s="200" t="s">
        <v>1882</v>
      </c>
      <c r="E119" s="18" t="s">
        <v>141</v>
      </c>
      <c r="F119" s="201">
        <v>8677.0949999999993</v>
      </c>
      <c r="H119" s="33"/>
    </row>
    <row r="120" spans="2:8" s="1" customFormat="1" ht="16.899999999999999" customHeight="1">
      <c r="B120" s="33"/>
      <c r="C120" s="200" t="s">
        <v>1635</v>
      </c>
      <c r="D120" s="200" t="s">
        <v>1636</v>
      </c>
      <c r="E120" s="18" t="s">
        <v>763</v>
      </c>
      <c r="F120" s="201">
        <v>46.960999999999999</v>
      </c>
      <c r="H120" s="33"/>
    </row>
    <row r="121" spans="2:8" s="1" customFormat="1" ht="16.899999999999999" customHeight="1">
      <c r="B121" s="33"/>
      <c r="C121" s="196" t="s">
        <v>594</v>
      </c>
      <c r="D121" s="197" t="s">
        <v>595</v>
      </c>
      <c r="E121" s="198" t="s">
        <v>196</v>
      </c>
      <c r="F121" s="199">
        <v>248.089</v>
      </c>
      <c r="H121" s="33"/>
    </row>
    <row r="122" spans="2:8" s="1" customFormat="1" ht="16.899999999999999" customHeight="1">
      <c r="B122" s="33"/>
      <c r="C122" s="200" t="s">
        <v>21</v>
      </c>
      <c r="D122" s="200" t="s">
        <v>1227</v>
      </c>
      <c r="E122" s="18" t="s">
        <v>21</v>
      </c>
      <c r="F122" s="201">
        <v>0</v>
      </c>
      <c r="H122" s="33"/>
    </row>
    <row r="123" spans="2:8" s="1" customFormat="1" ht="16.899999999999999" customHeight="1">
      <c r="B123" s="33"/>
      <c r="C123" s="200" t="s">
        <v>21</v>
      </c>
      <c r="D123" s="200" t="s">
        <v>848</v>
      </c>
      <c r="E123" s="18" t="s">
        <v>21</v>
      </c>
      <c r="F123" s="201">
        <v>0</v>
      </c>
      <c r="H123" s="33"/>
    </row>
    <row r="124" spans="2:8" s="1" customFormat="1" ht="16.899999999999999" customHeight="1">
      <c r="B124" s="33"/>
      <c r="C124" s="200" t="s">
        <v>21</v>
      </c>
      <c r="D124" s="200" t="s">
        <v>1228</v>
      </c>
      <c r="E124" s="18" t="s">
        <v>21</v>
      </c>
      <c r="F124" s="201">
        <v>89.203999999999994</v>
      </c>
      <c r="H124" s="33"/>
    </row>
    <row r="125" spans="2:8" s="1" customFormat="1" ht="16.899999999999999" customHeight="1">
      <c r="B125" s="33"/>
      <c r="C125" s="200" t="s">
        <v>21</v>
      </c>
      <c r="D125" s="200" t="s">
        <v>1229</v>
      </c>
      <c r="E125" s="18" t="s">
        <v>21</v>
      </c>
      <c r="F125" s="201">
        <v>137.5</v>
      </c>
      <c r="H125" s="33"/>
    </row>
    <row r="126" spans="2:8" s="1" customFormat="1" ht="16.899999999999999" customHeight="1">
      <c r="B126" s="33"/>
      <c r="C126" s="200" t="s">
        <v>21</v>
      </c>
      <c r="D126" s="200" t="s">
        <v>1201</v>
      </c>
      <c r="E126" s="18" t="s">
        <v>21</v>
      </c>
      <c r="F126" s="201">
        <v>0</v>
      </c>
      <c r="H126" s="33"/>
    </row>
    <row r="127" spans="2:8" s="1" customFormat="1" ht="16.899999999999999" customHeight="1">
      <c r="B127" s="33"/>
      <c r="C127" s="200" t="s">
        <v>21</v>
      </c>
      <c r="D127" s="200" t="s">
        <v>1230</v>
      </c>
      <c r="E127" s="18" t="s">
        <v>21</v>
      </c>
      <c r="F127" s="201">
        <v>21.385000000000002</v>
      </c>
      <c r="H127" s="33"/>
    </row>
    <row r="128" spans="2:8" s="1" customFormat="1" ht="16.899999999999999" customHeight="1">
      <c r="B128" s="33"/>
      <c r="C128" s="200" t="s">
        <v>594</v>
      </c>
      <c r="D128" s="200" t="s">
        <v>280</v>
      </c>
      <c r="E128" s="18" t="s">
        <v>21</v>
      </c>
      <c r="F128" s="201">
        <v>248.089</v>
      </c>
      <c r="H128" s="33"/>
    </row>
    <row r="129" spans="2:8" s="1" customFormat="1" ht="16.899999999999999" customHeight="1">
      <c r="B129" s="33"/>
      <c r="C129" s="202" t="s">
        <v>3076</v>
      </c>
      <c r="H129" s="33"/>
    </row>
    <row r="130" spans="2:8" s="1" customFormat="1" ht="16.899999999999999" customHeight="1">
      <c r="B130" s="33"/>
      <c r="C130" s="200" t="s">
        <v>1222</v>
      </c>
      <c r="D130" s="200" t="s">
        <v>1223</v>
      </c>
      <c r="E130" s="18" t="s">
        <v>196</v>
      </c>
      <c r="F130" s="201">
        <v>248.089</v>
      </c>
      <c r="H130" s="33"/>
    </row>
    <row r="131" spans="2:8" s="1" customFormat="1" ht="16.899999999999999" customHeight="1">
      <c r="B131" s="33"/>
      <c r="C131" s="200" t="s">
        <v>1190</v>
      </c>
      <c r="D131" s="200" t="s">
        <v>1191</v>
      </c>
      <c r="E131" s="18" t="s">
        <v>196</v>
      </c>
      <c r="F131" s="201">
        <v>248.089</v>
      </c>
      <c r="H131" s="33"/>
    </row>
    <row r="132" spans="2:8" s="1" customFormat="1" ht="16.899999999999999" customHeight="1">
      <c r="B132" s="33"/>
      <c r="C132" s="200" t="s">
        <v>1204</v>
      </c>
      <c r="D132" s="200" t="s">
        <v>1205</v>
      </c>
      <c r="E132" s="18" t="s">
        <v>196</v>
      </c>
      <c r="F132" s="201">
        <v>248.089</v>
      </c>
      <c r="H132" s="33"/>
    </row>
    <row r="133" spans="2:8" s="1" customFormat="1" ht="16.899999999999999" customHeight="1">
      <c r="B133" s="33"/>
      <c r="C133" s="200" t="s">
        <v>1724</v>
      </c>
      <c r="D133" s="200" t="s">
        <v>1725</v>
      </c>
      <c r="E133" s="18" t="s">
        <v>569</v>
      </c>
      <c r="F133" s="201">
        <v>1879.9559999999999</v>
      </c>
      <c r="H133" s="33"/>
    </row>
    <row r="134" spans="2:8" s="1" customFormat="1" ht="16.899999999999999" customHeight="1">
      <c r="B134" s="33"/>
      <c r="C134" s="196" t="s">
        <v>596</v>
      </c>
      <c r="D134" s="197" t="s">
        <v>597</v>
      </c>
      <c r="E134" s="198" t="s">
        <v>569</v>
      </c>
      <c r="F134" s="199">
        <v>8.3699999999999992</v>
      </c>
      <c r="H134" s="33"/>
    </row>
    <row r="135" spans="2:8" s="1" customFormat="1" ht="16.899999999999999" customHeight="1">
      <c r="B135" s="33"/>
      <c r="C135" s="200" t="s">
        <v>596</v>
      </c>
      <c r="D135" s="200" t="s">
        <v>1090</v>
      </c>
      <c r="E135" s="18" t="s">
        <v>21</v>
      </c>
      <c r="F135" s="201">
        <v>8.3699999999999992</v>
      </c>
      <c r="H135" s="33"/>
    </row>
    <row r="136" spans="2:8" s="1" customFormat="1" ht="16.899999999999999" customHeight="1">
      <c r="B136" s="33"/>
      <c r="C136" s="202" t="s">
        <v>3076</v>
      </c>
      <c r="H136" s="33"/>
    </row>
    <row r="137" spans="2:8" s="1" customFormat="1" ht="16.899999999999999" customHeight="1">
      <c r="B137" s="33"/>
      <c r="C137" s="200" t="s">
        <v>1062</v>
      </c>
      <c r="D137" s="200" t="s">
        <v>1063</v>
      </c>
      <c r="E137" s="18" t="s">
        <v>569</v>
      </c>
      <c r="F137" s="201">
        <v>325.29700000000003</v>
      </c>
      <c r="H137" s="33"/>
    </row>
    <row r="138" spans="2:8" s="1" customFormat="1" ht="16.899999999999999" customHeight="1">
      <c r="B138" s="33"/>
      <c r="C138" s="200" t="s">
        <v>1126</v>
      </c>
      <c r="D138" s="200" t="s">
        <v>1127</v>
      </c>
      <c r="E138" s="18" t="s">
        <v>763</v>
      </c>
      <c r="F138" s="201">
        <v>20.834</v>
      </c>
      <c r="H138" s="33"/>
    </row>
    <row r="139" spans="2:8" s="1" customFormat="1" ht="16.899999999999999" customHeight="1">
      <c r="B139" s="33"/>
      <c r="C139" s="196" t="s">
        <v>676</v>
      </c>
      <c r="D139" s="197" t="s">
        <v>677</v>
      </c>
      <c r="E139" s="198" t="s">
        <v>569</v>
      </c>
      <c r="F139" s="199">
        <v>17.114999999999998</v>
      </c>
      <c r="H139" s="33"/>
    </row>
    <row r="140" spans="2:8" s="1" customFormat="1" ht="16.899999999999999" customHeight="1">
      <c r="B140" s="33"/>
      <c r="C140" s="200" t="s">
        <v>21</v>
      </c>
      <c r="D140" s="200" t="s">
        <v>1095</v>
      </c>
      <c r="E140" s="18" t="s">
        <v>21</v>
      </c>
      <c r="F140" s="201">
        <v>0</v>
      </c>
      <c r="H140" s="33"/>
    </row>
    <row r="141" spans="2:8" s="1" customFormat="1" ht="16.899999999999999" customHeight="1">
      <c r="B141" s="33"/>
      <c r="C141" s="200" t="s">
        <v>676</v>
      </c>
      <c r="D141" s="200" t="s">
        <v>1096</v>
      </c>
      <c r="E141" s="18" t="s">
        <v>21</v>
      </c>
      <c r="F141" s="201">
        <v>17.114999999999998</v>
      </c>
      <c r="H141" s="33"/>
    </row>
    <row r="142" spans="2:8" s="1" customFormat="1" ht="16.899999999999999" customHeight="1">
      <c r="B142" s="33"/>
      <c r="C142" s="202" t="s">
        <v>3076</v>
      </c>
      <c r="H142" s="33"/>
    </row>
    <row r="143" spans="2:8" s="1" customFormat="1" ht="16.899999999999999" customHeight="1">
      <c r="B143" s="33"/>
      <c r="C143" s="200" t="s">
        <v>1062</v>
      </c>
      <c r="D143" s="200" t="s">
        <v>1063</v>
      </c>
      <c r="E143" s="18" t="s">
        <v>569</v>
      </c>
      <c r="F143" s="201">
        <v>325.29700000000003</v>
      </c>
      <c r="H143" s="33"/>
    </row>
    <row r="144" spans="2:8" s="1" customFormat="1" ht="16.899999999999999" customHeight="1">
      <c r="B144" s="33"/>
      <c r="C144" s="200" t="s">
        <v>1126</v>
      </c>
      <c r="D144" s="200" t="s">
        <v>1127</v>
      </c>
      <c r="E144" s="18" t="s">
        <v>763</v>
      </c>
      <c r="F144" s="201">
        <v>20.834</v>
      </c>
      <c r="H144" s="33"/>
    </row>
    <row r="145" spans="2:8" s="1" customFormat="1" ht="16.899999999999999" customHeight="1">
      <c r="B145" s="33"/>
      <c r="C145" s="196" t="s">
        <v>599</v>
      </c>
      <c r="D145" s="197" t="s">
        <v>600</v>
      </c>
      <c r="E145" s="198" t="s">
        <v>228</v>
      </c>
      <c r="F145" s="199">
        <v>69.5</v>
      </c>
      <c r="H145" s="33"/>
    </row>
    <row r="146" spans="2:8" s="1" customFormat="1" ht="16.899999999999999" customHeight="1">
      <c r="B146" s="33"/>
      <c r="C146" s="200" t="s">
        <v>21</v>
      </c>
      <c r="D146" s="200" t="s">
        <v>1021</v>
      </c>
      <c r="E146" s="18" t="s">
        <v>21</v>
      </c>
      <c r="F146" s="201">
        <v>0</v>
      </c>
      <c r="H146" s="33"/>
    </row>
    <row r="147" spans="2:8" s="1" customFormat="1" ht="16.899999999999999" customHeight="1">
      <c r="B147" s="33"/>
      <c r="C147" s="200" t="s">
        <v>599</v>
      </c>
      <c r="D147" s="200" t="s">
        <v>1022</v>
      </c>
      <c r="E147" s="18" t="s">
        <v>21</v>
      </c>
      <c r="F147" s="201">
        <v>69.5</v>
      </c>
      <c r="H147" s="33"/>
    </row>
    <row r="148" spans="2:8" s="1" customFormat="1" ht="16.899999999999999" customHeight="1">
      <c r="B148" s="33"/>
      <c r="C148" s="202" t="s">
        <v>3076</v>
      </c>
      <c r="H148" s="33"/>
    </row>
    <row r="149" spans="2:8" s="1" customFormat="1" ht="16.899999999999999" customHeight="1">
      <c r="B149" s="33"/>
      <c r="C149" s="200" t="s">
        <v>1016</v>
      </c>
      <c r="D149" s="200" t="s">
        <v>1017</v>
      </c>
      <c r="E149" s="18" t="s">
        <v>228</v>
      </c>
      <c r="F149" s="201">
        <v>69.5</v>
      </c>
      <c r="H149" s="33"/>
    </row>
    <row r="150" spans="2:8" s="1" customFormat="1" ht="16.899999999999999" customHeight="1">
      <c r="B150" s="33"/>
      <c r="C150" s="200" t="s">
        <v>1009</v>
      </c>
      <c r="D150" s="200" t="s">
        <v>1010</v>
      </c>
      <c r="E150" s="18" t="s">
        <v>569</v>
      </c>
      <c r="F150" s="201">
        <v>10.425000000000001</v>
      </c>
      <c r="H150" s="33"/>
    </row>
    <row r="151" spans="2:8" s="1" customFormat="1" ht="16.899999999999999" customHeight="1">
      <c r="B151" s="33"/>
      <c r="C151" s="196" t="s">
        <v>602</v>
      </c>
      <c r="D151" s="197" t="s">
        <v>603</v>
      </c>
      <c r="E151" s="198" t="s">
        <v>569</v>
      </c>
      <c r="F151" s="199">
        <v>2093.152</v>
      </c>
      <c r="H151" s="33"/>
    </row>
    <row r="152" spans="2:8" s="1" customFormat="1" ht="16.899999999999999" customHeight="1">
      <c r="B152" s="33"/>
      <c r="C152" s="200" t="s">
        <v>21</v>
      </c>
      <c r="D152" s="200" t="s">
        <v>847</v>
      </c>
      <c r="E152" s="18" t="s">
        <v>21</v>
      </c>
      <c r="F152" s="201">
        <v>0</v>
      </c>
      <c r="H152" s="33"/>
    </row>
    <row r="153" spans="2:8" s="1" customFormat="1" ht="16.899999999999999" customHeight="1">
      <c r="B153" s="33"/>
      <c r="C153" s="200" t="s">
        <v>21</v>
      </c>
      <c r="D153" s="200" t="s">
        <v>848</v>
      </c>
      <c r="E153" s="18" t="s">
        <v>21</v>
      </c>
      <c r="F153" s="201">
        <v>0</v>
      </c>
      <c r="H153" s="33"/>
    </row>
    <row r="154" spans="2:8" s="1" customFormat="1" ht="16.899999999999999" customHeight="1">
      <c r="B154" s="33"/>
      <c r="C154" s="200" t="s">
        <v>21</v>
      </c>
      <c r="D154" s="200" t="s">
        <v>849</v>
      </c>
      <c r="E154" s="18" t="s">
        <v>21</v>
      </c>
      <c r="F154" s="201">
        <v>41.033999999999999</v>
      </c>
      <c r="H154" s="33"/>
    </row>
    <row r="155" spans="2:8" s="1" customFormat="1" ht="16.899999999999999" customHeight="1">
      <c r="B155" s="33"/>
      <c r="C155" s="200" t="s">
        <v>21</v>
      </c>
      <c r="D155" s="200" t="s">
        <v>850</v>
      </c>
      <c r="E155" s="18" t="s">
        <v>21</v>
      </c>
      <c r="F155" s="201">
        <v>1571.5</v>
      </c>
      <c r="H155" s="33"/>
    </row>
    <row r="156" spans="2:8" s="1" customFormat="1" ht="16.899999999999999" customHeight="1">
      <c r="B156" s="33"/>
      <c r="C156" s="200" t="s">
        <v>21</v>
      </c>
      <c r="D156" s="200" t="s">
        <v>852</v>
      </c>
      <c r="E156" s="18" t="s">
        <v>21</v>
      </c>
      <c r="F156" s="201">
        <v>0</v>
      </c>
      <c r="H156" s="33"/>
    </row>
    <row r="157" spans="2:8" s="1" customFormat="1" ht="16.899999999999999" customHeight="1">
      <c r="B157" s="33"/>
      <c r="C157" s="200" t="s">
        <v>21</v>
      </c>
      <c r="D157" s="200" t="s">
        <v>853</v>
      </c>
      <c r="E157" s="18" t="s">
        <v>21</v>
      </c>
      <c r="F157" s="201">
        <v>94.68</v>
      </c>
      <c r="H157" s="33"/>
    </row>
    <row r="158" spans="2:8" s="1" customFormat="1" ht="16.899999999999999" customHeight="1">
      <c r="B158" s="33"/>
      <c r="C158" s="200" t="s">
        <v>21</v>
      </c>
      <c r="D158" s="200" t="s">
        <v>854</v>
      </c>
      <c r="E158" s="18" t="s">
        <v>21</v>
      </c>
      <c r="F158" s="201">
        <v>385.93799999999999</v>
      </c>
      <c r="H158" s="33"/>
    </row>
    <row r="159" spans="2:8" s="1" customFormat="1" ht="16.899999999999999" customHeight="1">
      <c r="B159" s="33"/>
      <c r="C159" s="200" t="s">
        <v>602</v>
      </c>
      <c r="D159" s="200" t="s">
        <v>280</v>
      </c>
      <c r="E159" s="18" t="s">
        <v>21</v>
      </c>
      <c r="F159" s="201">
        <v>2093.152</v>
      </c>
      <c r="H159" s="33"/>
    </row>
    <row r="160" spans="2:8" s="1" customFormat="1" ht="16.899999999999999" customHeight="1">
      <c r="B160" s="33"/>
      <c r="C160" s="202" t="s">
        <v>3076</v>
      </c>
      <c r="H160" s="33"/>
    </row>
    <row r="161" spans="2:8" s="1" customFormat="1" ht="16.899999999999999" customHeight="1">
      <c r="B161" s="33"/>
      <c r="C161" s="200" t="s">
        <v>842</v>
      </c>
      <c r="D161" s="200" t="s">
        <v>843</v>
      </c>
      <c r="E161" s="18" t="s">
        <v>196</v>
      </c>
      <c r="F161" s="201">
        <v>2093.152</v>
      </c>
      <c r="H161" s="33"/>
    </row>
    <row r="162" spans="2:8" s="1" customFormat="1" ht="16.899999999999999" customHeight="1">
      <c r="B162" s="33"/>
      <c r="C162" s="200" t="s">
        <v>872</v>
      </c>
      <c r="D162" s="200" t="s">
        <v>873</v>
      </c>
      <c r="E162" s="18" t="s">
        <v>569</v>
      </c>
      <c r="F162" s="201">
        <v>1329.816</v>
      </c>
      <c r="H162" s="33"/>
    </row>
    <row r="163" spans="2:8" s="1" customFormat="1" ht="16.899999999999999" customHeight="1">
      <c r="B163" s="33"/>
      <c r="C163" s="200" t="s">
        <v>898</v>
      </c>
      <c r="D163" s="200" t="s">
        <v>899</v>
      </c>
      <c r="E163" s="18" t="s">
        <v>569</v>
      </c>
      <c r="F163" s="201">
        <v>1102.2809999999999</v>
      </c>
      <c r="H163" s="33"/>
    </row>
    <row r="164" spans="2:8" s="1" customFormat="1" ht="16.899999999999999" customHeight="1">
      <c r="B164" s="33"/>
      <c r="C164" s="200" t="s">
        <v>905</v>
      </c>
      <c r="D164" s="200" t="s">
        <v>906</v>
      </c>
      <c r="E164" s="18" t="s">
        <v>569</v>
      </c>
      <c r="F164" s="201">
        <v>1102.2809999999999</v>
      </c>
      <c r="H164" s="33"/>
    </row>
    <row r="165" spans="2:8" s="1" customFormat="1" ht="16.899999999999999" customHeight="1">
      <c r="B165" s="33"/>
      <c r="C165" s="196" t="s">
        <v>605</v>
      </c>
      <c r="D165" s="197" t="s">
        <v>606</v>
      </c>
      <c r="E165" s="198" t="s">
        <v>569</v>
      </c>
      <c r="F165" s="199">
        <v>1612.5340000000001</v>
      </c>
      <c r="H165" s="33"/>
    </row>
    <row r="166" spans="2:8" s="1" customFormat="1" ht="16.899999999999999" customHeight="1">
      <c r="B166" s="33"/>
      <c r="C166" s="200" t="s">
        <v>21</v>
      </c>
      <c r="D166" s="200" t="s">
        <v>847</v>
      </c>
      <c r="E166" s="18" t="s">
        <v>21</v>
      </c>
      <c r="F166" s="201">
        <v>0</v>
      </c>
      <c r="H166" s="33"/>
    </row>
    <row r="167" spans="2:8" s="1" customFormat="1" ht="16.899999999999999" customHeight="1">
      <c r="B167" s="33"/>
      <c r="C167" s="200" t="s">
        <v>21</v>
      </c>
      <c r="D167" s="200" t="s">
        <v>848</v>
      </c>
      <c r="E167" s="18" t="s">
        <v>21</v>
      </c>
      <c r="F167" s="201">
        <v>0</v>
      </c>
      <c r="H167" s="33"/>
    </row>
    <row r="168" spans="2:8" s="1" customFormat="1" ht="16.899999999999999" customHeight="1">
      <c r="B168" s="33"/>
      <c r="C168" s="200" t="s">
        <v>21</v>
      </c>
      <c r="D168" s="200" t="s">
        <v>849</v>
      </c>
      <c r="E168" s="18" t="s">
        <v>21</v>
      </c>
      <c r="F168" s="201">
        <v>41.033999999999999</v>
      </c>
      <c r="H168" s="33"/>
    </row>
    <row r="169" spans="2:8" s="1" customFormat="1" ht="16.899999999999999" customHeight="1">
      <c r="B169" s="33"/>
      <c r="C169" s="200" t="s">
        <v>21</v>
      </c>
      <c r="D169" s="200" t="s">
        <v>850</v>
      </c>
      <c r="E169" s="18" t="s">
        <v>21</v>
      </c>
      <c r="F169" s="201">
        <v>1571.5</v>
      </c>
      <c r="H169" s="33"/>
    </row>
    <row r="170" spans="2:8" s="1" customFormat="1" ht="16.899999999999999" customHeight="1">
      <c r="B170" s="33"/>
      <c r="C170" s="200" t="s">
        <v>605</v>
      </c>
      <c r="D170" s="200" t="s">
        <v>851</v>
      </c>
      <c r="E170" s="18" t="s">
        <v>21</v>
      </c>
      <c r="F170" s="201">
        <v>1612.5340000000001</v>
      </c>
      <c r="H170" s="33"/>
    </row>
    <row r="171" spans="2:8" s="1" customFormat="1" ht="16.899999999999999" customHeight="1">
      <c r="B171" s="33"/>
      <c r="C171" s="202" t="s">
        <v>3076</v>
      </c>
      <c r="H171" s="33"/>
    </row>
    <row r="172" spans="2:8" s="1" customFormat="1" ht="16.899999999999999" customHeight="1">
      <c r="B172" s="33"/>
      <c r="C172" s="200" t="s">
        <v>842</v>
      </c>
      <c r="D172" s="200" t="s">
        <v>843</v>
      </c>
      <c r="E172" s="18" t="s">
        <v>196</v>
      </c>
      <c r="F172" s="201">
        <v>2093.152</v>
      </c>
      <c r="H172" s="33"/>
    </row>
    <row r="173" spans="2:8" s="1" customFormat="1" ht="16.899999999999999" customHeight="1">
      <c r="B173" s="33"/>
      <c r="C173" s="200" t="s">
        <v>872</v>
      </c>
      <c r="D173" s="200" t="s">
        <v>873</v>
      </c>
      <c r="E173" s="18" t="s">
        <v>569</v>
      </c>
      <c r="F173" s="201">
        <v>1329.816</v>
      </c>
      <c r="H173" s="33"/>
    </row>
    <row r="174" spans="2:8" s="1" customFormat="1" ht="16.899999999999999" customHeight="1">
      <c r="B174" s="33"/>
      <c r="C174" s="196" t="s">
        <v>608</v>
      </c>
      <c r="D174" s="197" t="s">
        <v>606</v>
      </c>
      <c r="E174" s="198" t="s">
        <v>569</v>
      </c>
      <c r="F174" s="199">
        <v>480.61799999999999</v>
      </c>
      <c r="H174" s="33"/>
    </row>
    <row r="175" spans="2:8" s="1" customFormat="1" ht="16.899999999999999" customHeight="1">
      <c r="B175" s="33"/>
      <c r="C175" s="200" t="s">
        <v>21</v>
      </c>
      <c r="D175" s="200" t="s">
        <v>852</v>
      </c>
      <c r="E175" s="18" t="s">
        <v>21</v>
      </c>
      <c r="F175" s="201">
        <v>0</v>
      </c>
      <c r="H175" s="33"/>
    </row>
    <row r="176" spans="2:8" s="1" customFormat="1" ht="16.899999999999999" customHeight="1">
      <c r="B176" s="33"/>
      <c r="C176" s="200" t="s">
        <v>21</v>
      </c>
      <c r="D176" s="200" t="s">
        <v>853</v>
      </c>
      <c r="E176" s="18" t="s">
        <v>21</v>
      </c>
      <c r="F176" s="201">
        <v>94.68</v>
      </c>
      <c r="H176" s="33"/>
    </row>
    <row r="177" spans="2:8" s="1" customFormat="1" ht="16.899999999999999" customHeight="1">
      <c r="B177" s="33"/>
      <c r="C177" s="200" t="s">
        <v>21</v>
      </c>
      <c r="D177" s="200" t="s">
        <v>854</v>
      </c>
      <c r="E177" s="18" t="s">
        <v>21</v>
      </c>
      <c r="F177" s="201">
        <v>385.93799999999999</v>
      </c>
      <c r="H177" s="33"/>
    </row>
    <row r="178" spans="2:8" s="1" customFormat="1" ht="16.899999999999999" customHeight="1">
      <c r="B178" s="33"/>
      <c r="C178" s="200" t="s">
        <v>608</v>
      </c>
      <c r="D178" s="200" t="s">
        <v>851</v>
      </c>
      <c r="E178" s="18" t="s">
        <v>21</v>
      </c>
      <c r="F178" s="201">
        <v>480.61799999999999</v>
      </c>
      <c r="H178" s="33"/>
    </row>
    <row r="179" spans="2:8" s="1" customFormat="1" ht="16.899999999999999" customHeight="1">
      <c r="B179" s="33"/>
      <c r="C179" s="202" t="s">
        <v>3076</v>
      </c>
      <c r="H179" s="33"/>
    </row>
    <row r="180" spans="2:8" s="1" customFormat="1" ht="16.899999999999999" customHeight="1">
      <c r="B180" s="33"/>
      <c r="C180" s="200" t="s">
        <v>842</v>
      </c>
      <c r="D180" s="200" t="s">
        <v>843</v>
      </c>
      <c r="E180" s="18" t="s">
        <v>196</v>
      </c>
      <c r="F180" s="201">
        <v>2093.152</v>
      </c>
      <c r="H180" s="33"/>
    </row>
    <row r="181" spans="2:8" s="1" customFormat="1" ht="16.899999999999999" customHeight="1">
      <c r="B181" s="33"/>
      <c r="C181" s="200" t="s">
        <v>883</v>
      </c>
      <c r="D181" s="200" t="s">
        <v>884</v>
      </c>
      <c r="E181" s="18" t="s">
        <v>569</v>
      </c>
      <c r="F181" s="201">
        <v>1727.759</v>
      </c>
      <c r="H181" s="33"/>
    </row>
    <row r="182" spans="2:8" s="1" customFormat="1" ht="16.899999999999999" customHeight="1">
      <c r="B182" s="33"/>
      <c r="C182" s="196" t="s">
        <v>610</v>
      </c>
      <c r="D182" s="197" t="s">
        <v>611</v>
      </c>
      <c r="E182" s="198" t="s">
        <v>228</v>
      </c>
      <c r="F182" s="199">
        <v>13.6</v>
      </c>
      <c r="H182" s="33"/>
    </row>
    <row r="183" spans="2:8" s="1" customFormat="1" ht="16.899999999999999" customHeight="1">
      <c r="B183" s="33"/>
      <c r="C183" s="200" t="s">
        <v>21</v>
      </c>
      <c r="D183" s="200" t="s">
        <v>1160</v>
      </c>
      <c r="E183" s="18" t="s">
        <v>21</v>
      </c>
      <c r="F183" s="201">
        <v>0</v>
      </c>
      <c r="H183" s="33"/>
    </row>
    <row r="184" spans="2:8" s="1" customFormat="1" ht="16.899999999999999" customHeight="1">
      <c r="B184" s="33"/>
      <c r="C184" s="200" t="s">
        <v>21</v>
      </c>
      <c r="D184" s="200" t="s">
        <v>848</v>
      </c>
      <c r="E184" s="18" t="s">
        <v>21</v>
      </c>
      <c r="F184" s="201">
        <v>0</v>
      </c>
      <c r="H184" s="33"/>
    </row>
    <row r="185" spans="2:8" s="1" customFormat="1" ht="16.899999999999999" customHeight="1">
      <c r="B185" s="33"/>
      <c r="C185" s="200" t="s">
        <v>21</v>
      </c>
      <c r="D185" s="200" t="s">
        <v>612</v>
      </c>
      <c r="E185" s="18" t="s">
        <v>21</v>
      </c>
      <c r="F185" s="201">
        <v>13.6</v>
      </c>
      <c r="H185" s="33"/>
    </row>
    <row r="186" spans="2:8" s="1" customFormat="1" ht="16.899999999999999" customHeight="1">
      <c r="B186" s="33"/>
      <c r="C186" s="200" t="s">
        <v>610</v>
      </c>
      <c r="D186" s="200" t="s">
        <v>280</v>
      </c>
      <c r="E186" s="18" t="s">
        <v>21</v>
      </c>
      <c r="F186" s="201">
        <v>13.6</v>
      </c>
      <c r="H186" s="33"/>
    </row>
    <row r="187" spans="2:8" s="1" customFormat="1" ht="16.899999999999999" customHeight="1">
      <c r="B187" s="33"/>
      <c r="C187" s="202" t="s">
        <v>3076</v>
      </c>
      <c r="H187" s="33"/>
    </row>
    <row r="188" spans="2:8" s="1" customFormat="1" ht="16.899999999999999" customHeight="1">
      <c r="B188" s="33"/>
      <c r="C188" s="200" t="s">
        <v>1742</v>
      </c>
      <c r="D188" s="200" t="s">
        <v>1743</v>
      </c>
      <c r="E188" s="18" t="s">
        <v>228</v>
      </c>
      <c r="F188" s="201">
        <v>13.6</v>
      </c>
      <c r="H188" s="33"/>
    </row>
    <row r="189" spans="2:8" s="1" customFormat="1" ht="16.899999999999999" customHeight="1">
      <c r="B189" s="33"/>
      <c r="C189" s="200" t="s">
        <v>1737</v>
      </c>
      <c r="D189" s="200" t="s">
        <v>1738</v>
      </c>
      <c r="E189" s="18" t="s">
        <v>228</v>
      </c>
      <c r="F189" s="201">
        <v>176.875</v>
      </c>
      <c r="H189" s="33"/>
    </row>
    <row r="190" spans="2:8" s="1" customFormat="1" ht="16.899999999999999" customHeight="1">
      <c r="B190" s="33"/>
      <c r="C190" s="196" t="s">
        <v>613</v>
      </c>
      <c r="D190" s="197" t="s">
        <v>614</v>
      </c>
      <c r="E190" s="198" t="s">
        <v>228</v>
      </c>
      <c r="F190" s="199">
        <v>163.27500000000001</v>
      </c>
      <c r="H190" s="33"/>
    </row>
    <row r="191" spans="2:8" s="1" customFormat="1" ht="16.899999999999999" customHeight="1">
      <c r="B191" s="33"/>
      <c r="C191" s="200" t="s">
        <v>21</v>
      </c>
      <c r="D191" s="200" t="s">
        <v>1160</v>
      </c>
      <c r="E191" s="18" t="s">
        <v>21</v>
      </c>
      <c r="F191" s="201">
        <v>0</v>
      </c>
      <c r="H191" s="33"/>
    </row>
    <row r="192" spans="2:8" s="1" customFormat="1" ht="16.899999999999999" customHeight="1">
      <c r="B192" s="33"/>
      <c r="C192" s="200" t="s">
        <v>21</v>
      </c>
      <c r="D192" s="200" t="s">
        <v>1749</v>
      </c>
      <c r="E192" s="18" t="s">
        <v>21</v>
      </c>
      <c r="F192" s="201">
        <v>0</v>
      </c>
      <c r="H192" s="33"/>
    </row>
    <row r="193" spans="2:8" s="1" customFormat="1" ht="16.899999999999999" customHeight="1">
      <c r="B193" s="33"/>
      <c r="C193" s="200" t="s">
        <v>21</v>
      </c>
      <c r="D193" s="200" t="s">
        <v>1750</v>
      </c>
      <c r="E193" s="18" t="s">
        <v>21</v>
      </c>
      <c r="F193" s="201">
        <v>0</v>
      </c>
      <c r="H193" s="33"/>
    </row>
    <row r="194" spans="2:8" s="1" customFormat="1" ht="16.899999999999999" customHeight="1">
      <c r="B194" s="33"/>
      <c r="C194" s="200" t="s">
        <v>21</v>
      </c>
      <c r="D194" s="200" t="s">
        <v>1751</v>
      </c>
      <c r="E194" s="18" t="s">
        <v>21</v>
      </c>
      <c r="F194" s="201">
        <v>60.438000000000002</v>
      </c>
      <c r="H194" s="33"/>
    </row>
    <row r="195" spans="2:8" s="1" customFormat="1" ht="16.899999999999999" customHeight="1">
      <c r="B195" s="33"/>
      <c r="C195" s="200" t="s">
        <v>21</v>
      </c>
      <c r="D195" s="200" t="s">
        <v>848</v>
      </c>
      <c r="E195" s="18" t="s">
        <v>21</v>
      </c>
      <c r="F195" s="201">
        <v>0</v>
      </c>
      <c r="H195" s="33"/>
    </row>
    <row r="196" spans="2:8" s="1" customFormat="1" ht="16.899999999999999" customHeight="1">
      <c r="B196" s="33"/>
      <c r="C196" s="200" t="s">
        <v>21</v>
      </c>
      <c r="D196" s="200" t="s">
        <v>1752</v>
      </c>
      <c r="E196" s="18" t="s">
        <v>21</v>
      </c>
      <c r="F196" s="201">
        <v>102.837</v>
      </c>
      <c r="H196" s="33"/>
    </row>
    <row r="197" spans="2:8" s="1" customFormat="1" ht="16.899999999999999" customHeight="1">
      <c r="B197" s="33"/>
      <c r="C197" s="200" t="s">
        <v>613</v>
      </c>
      <c r="D197" s="200" t="s">
        <v>280</v>
      </c>
      <c r="E197" s="18" t="s">
        <v>21</v>
      </c>
      <c r="F197" s="201">
        <v>163.27500000000001</v>
      </c>
      <c r="H197" s="33"/>
    </row>
    <row r="198" spans="2:8" s="1" customFormat="1" ht="16.899999999999999" customHeight="1">
      <c r="B198" s="33"/>
      <c r="C198" s="202" t="s">
        <v>3076</v>
      </c>
      <c r="H198" s="33"/>
    </row>
    <row r="199" spans="2:8" s="1" customFormat="1" ht="16.899999999999999" customHeight="1">
      <c r="B199" s="33"/>
      <c r="C199" s="200" t="s">
        <v>1746</v>
      </c>
      <c r="D199" s="200" t="s">
        <v>1747</v>
      </c>
      <c r="E199" s="18" t="s">
        <v>228</v>
      </c>
      <c r="F199" s="201">
        <v>163.27500000000001</v>
      </c>
      <c r="H199" s="33"/>
    </row>
    <row r="200" spans="2:8" s="1" customFormat="1" ht="16.899999999999999" customHeight="1">
      <c r="B200" s="33"/>
      <c r="C200" s="200" t="s">
        <v>1737</v>
      </c>
      <c r="D200" s="200" t="s">
        <v>1738</v>
      </c>
      <c r="E200" s="18" t="s">
        <v>228</v>
      </c>
      <c r="F200" s="201">
        <v>176.875</v>
      </c>
      <c r="H200" s="33"/>
    </row>
    <row r="201" spans="2:8" s="1" customFormat="1" ht="16.899999999999999" customHeight="1">
      <c r="B201" s="33"/>
      <c r="C201" s="196" t="s">
        <v>616</v>
      </c>
      <c r="D201" s="197" t="s">
        <v>617</v>
      </c>
      <c r="E201" s="198" t="s">
        <v>228</v>
      </c>
      <c r="F201" s="199">
        <v>160.755</v>
      </c>
      <c r="H201" s="33"/>
    </row>
    <row r="202" spans="2:8" s="1" customFormat="1" ht="16.899999999999999" customHeight="1">
      <c r="B202" s="33"/>
      <c r="C202" s="200" t="s">
        <v>21</v>
      </c>
      <c r="D202" s="200" t="s">
        <v>1160</v>
      </c>
      <c r="E202" s="18" t="s">
        <v>21</v>
      </c>
      <c r="F202" s="201">
        <v>0</v>
      </c>
      <c r="H202" s="33"/>
    </row>
    <row r="203" spans="2:8" s="1" customFormat="1" ht="16.899999999999999" customHeight="1">
      <c r="B203" s="33"/>
      <c r="C203" s="200" t="s">
        <v>21</v>
      </c>
      <c r="D203" s="200" t="s">
        <v>1762</v>
      </c>
      <c r="E203" s="18" t="s">
        <v>21</v>
      </c>
      <c r="F203" s="201">
        <v>0</v>
      </c>
      <c r="H203" s="33"/>
    </row>
    <row r="204" spans="2:8" s="1" customFormat="1" ht="16.899999999999999" customHeight="1">
      <c r="B204" s="33"/>
      <c r="C204" s="200" t="s">
        <v>21</v>
      </c>
      <c r="D204" s="200" t="s">
        <v>1750</v>
      </c>
      <c r="E204" s="18" t="s">
        <v>21</v>
      </c>
      <c r="F204" s="201">
        <v>0</v>
      </c>
      <c r="H204" s="33"/>
    </row>
    <row r="205" spans="2:8" s="1" customFormat="1" ht="16.899999999999999" customHeight="1">
      <c r="B205" s="33"/>
      <c r="C205" s="200" t="s">
        <v>21</v>
      </c>
      <c r="D205" s="200" t="s">
        <v>1763</v>
      </c>
      <c r="E205" s="18" t="s">
        <v>21</v>
      </c>
      <c r="F205" s="201">
        <v>46.179000000000002</v>
      </c>
      <c r="H205" s="33"/>
    </row>
    <row r="206" spans="2:8" s="1" customFormat="1" ht="16.899999999999999" customHeight="1">
      <c r="B206" s="33"/>
      <c r="C206" s="200" t="s">
        <v>21</v>
      </c>
      <c r="D206" s="200" t="s">
        <v>848</v>
      </c>
      <c r="E206" s="18" t="s">
        <v>21</v>
      </c>
      <c r="F206" s="201">
        <v>0</v>
      </c>
      <c r="H206" s="33"/>
    </row>
    <row r="207" spans="2:8" s="1" customFormat="1" ht="16.899999999999999" customHeight="1">
      <c r="B207" s="33"/>
      <c r="C207" s="200" t="s">
        <v>21</v>
      </c>
      <c r="D207" s="200" t="s">
        <v>1764</v>
      </c>
      <c r="E207" s="18" t="s">
        <v>21</v>
      </c>
      <c r="F207" s="201">
        <v>114.57599999999999</v>
      </c>
      <c r="H207" s="33"/>
    </row>
    <row r="208" spans="2:8" s="1" customFormat="1" ht="16.899999999999999" customHeight="1">
      <c r="B208" s="33"/>
      <c r="C208" s="200" t="s">
        <v>616</v>
      </c>
      <c r="D208" s="200" t="s">
        <v>280</v>
      </c>
      <c r="E208" s="18" t="s">
        <v>21</v>
      </c>
      <c r="F208" s="201">
        <v>160.755</v>
      </c>
      <c r="H208" s="33"/>
    </row>
    <row r="209" spans="2:8" s="1" customFormat="1" ht="16.899999999999999" customHeight="1">
      <c r="B209" s="33"/>
      <c r="C209" s="202" t="s">
        <v>3076</v>
      </c>
      <c r="H209" s="33"/>
    </row>
    <row r="210" spans="2:8" s="1" customFormat="1" ht="16.899999999999999" customHeight="1">
      <c r="B210" s="33"/>
      <c r="C210" s="200" t="s">
        <v>1759</v>
      </c>
      <c r="D210" s="200" t="s">
        <v>1760</v>
      </c>
      <c r="E210" s="18" t="s">
        <v>228</v>
      </c>
      <c r="F210" s="201">
        <v>160.755</v>
      </c>
      <c r="H210" s="33"/>
    </row>
    <row r="211" spans="2:8" s="1" customFormat="1" ht="16.899999999999999" customHeight="1">
      <c r="B211" s="33"/>
      <c r="C211" s="200" t="s">
        <v>1753</v>
      </c>
      <c r="D211" s="200" t="s">
        <v>1754</v>
      </c>
      <c r="E211" s="18" t="s">
        <v>228</v>
      </c>
      <c r="F211" s="201">
        <v>160.755</v>
      </c>
      <c r="H211" s="33"/>
    </row>
    <row r="212" spans="2:8" s="1" customFormat="1" ht="16.899999999999999" customHeight="1">
      <c r="B212" s="33"/>
      <c r="C212" s="196" t="s">
        <v>684</v>
      </c>
      <c r="D212" s="197" t="s">
        <v>685</v>
      </c>
      <c r="E212" s="198" t="s">
        <v>228</v>
      </c>
      <c r="F212" s="199">
        <v>3.2</v>
      </c>
      <c r="H212" s="33"/>
    </row>
    <row r="213" spans="2:8" s="1" customFormat="1" ht="16.899999999999999" customHeight="1">
      <c r="B213" s="33"/>
      <c r="C213" s="200" t="s">
        <v>21</v>
      </c>
      <c r="D213" s="200" t="s">
        <v>1549</v>
      </c>
      <c r="E213" s="18" t="s">
        <v>21</v>
      </c>
      <c r="F213" s="201">
        <v>0</v>
      </c>
      <c r="H213" s="33"/>
    </row>
    <row r="214" spans="2:8" s="1" customFormat="1" ht="16.899999999999999" customHeight="1">
      <c r="B214" s="33"/>
      <c r="C214" s="200" t="s">
        <v>684</v>
      </c>
      <c r="D214" s="200" t="s">
        <v>1550</v>
      </c>
      <c r="E214" s="18" t="s">
        <v>21</v>
      </c>
      <c r="F214" s="201">
        <v>3.2</v>
      </c>
      <c r="H214" s="33"/>
    </row>
    <row r="215" spans="2:8" s="1" customFormat="1" ht="16.899999999999999" customHeight="1">
      <c r="B215" s="33"/>
      <c r="C215" s="202" t="s">
        <v>3076</v>
      </c>
      <c r="H215" s="33"/>
    </row>
    <row r="216" spans="2:8" s="1" customFormat="1" ht="16.899999999999999" customHeight="1">
      <c r="B216" s="33"/>
      <c r="C216" s="200" t="s">
        <v>1544</v>
      </c>
      <c r="D216" s="200" t="s">
        <v>1545</v>
      </c>
      <c r="E216" s="18" t="s">
        <v>228</v>
      </c>
      <c r="F216" s="201">
        <v>3.2</v>
      </c>
      <c r="H216" s="33"/>
    </row>
    <row r="217" spans="2:8" s="1" customFormat="1" ht="16.899999999999999" customHeight="1">
      <c r="B217" s="33"/>
      <c r="C217" s="200" t="s">
        <v>1669</v>
      </c>
      <c r="D217" s="200" t="s">
        <v>1670</v>
      </c>
      <c r="E217" s="18" t="s">
        <v>763</v>
      </c>
      <c r="F217" s="201">
        <v>2890.43</v>
      </c>
      <c r="H217" s="33"/>
    </row>
    <row r="218" spans="2:8" s="1" customFormat="1" ht="16.899999999999999" customHeight="1">
      <c r="B218" s="33"/>
      <c r="C218" s="196" t="s">
        <v>619</v>
      </c>
      <c r="D218" s="197" t="s">
        <v>620</v>
      </c>
      <c r="E218" s="198" t="s">
        <v>569</v>
      </c>
      <c r="F218" s="199">
        <v>1395.943</v>
      </c>
      <c r="H218" s="33"/>
    </row>
    <row r="219" spans="2:8" s="1" customFormat="1" ht="16.899999999999999" customHeight="1">
      <c r="B219" s="33"/>
      <c r="C219" s="200" t="s">
        <v>21</v>
      </c>
      <c r="D219" s="200" t="s">
        <v>860</v>
      </c>
      <c r="E219" s="18" t="s">
        <v>21</v>
      </c>
      <c r="F219" s="201">
        <v>0</v>
      </c>
      <c r="H219" s="33"/>
    </row>
    <row r="220" spans="2:8" s="1" customFormat="1" ht="16.899999999999999" customHeight="1">
      <c r="B220" s="33"/>
      <c r="C220" s="200" t="s">
        <v>21</v>
      </c>
      <c r="D220" s="200" t="s">
        <v>861</v>
      </c>
      <c r="E220" s="18" t="s">
        <v>21</v>
      </c>
      <c r="F220" s="201">
        <v>0</v>
      </c>
      <c r="H220" s="33"/>
    </row>
    <row r="221" spans="2:8" s="1" customFormat="1" ht="16.899999999999999" customHeight="1">
      <c r="B221" s="33"/>
      <c r="C221" s="200" t="s">
        <v>21</v>
      </c>
      <c r="D221" s="200" t="s">
        <v>862</v>
      </c>
      <c r="E221" s="18" t="s">
        <v>21</v>
      </c>
      <c r="F221" s="201">
        <v>27.71</v>
      </c>
      <c r="H221" s="33"/>
    </row>
    <row r="222" spans="2:8" s="1" customFormat="1" ht="16.899999999999999" customHeight="1">
      <c r="B222" s="33"/>
      <c r="C222" s="200" t="s">
        <v>21</v>
      </c>
      <c r="D222" s="200" t="s">
        <v>863</v>
      </c>
      <c r="E222" s="18" t="s">
        <v>21</v>
      </c>
      <c r="F222" s="201">
        <v>511.22500000000002</v>
      </c>
      <c r="H222" s="33"/>
    </row>
    <row r="223" spans="2:8" s="1" customFormat="1" ht="16.899999999999999" customHeight="1">
      <c r="B223" s="33"/>
      <c r="C223" s="200" t="s">
        <v>21</v>
      </c>
      <c r="D223" s="200" t="s">
        <v>864</v>
      </c>
      <c r="E223" s="18" t="s">
        <v>21</v>
      </c>
      <c r="F223" s="201">
        <v>96</v>
      </c>
      <c r="H223" s="33"/>
    </row>
    <row r="224" spans="2:8" s="1" customFormat="1" ht="16.899999999999999" customHeight="1">
      <c r="B224" s="33"/>
      <c r="C224" s="200" t="s">
        <v>21</v>
      </c>
      <c r="D224" s="200" t="s">
        <v>865</v>
      </c>
      <c r="E224" s="18" t="s">
        <v>21</v>
      </c>
      <c r="F224" s="201">
        <v>7.2149999999999999</v>
      </c>
      <c r="H224" s="33"/>
    </row>
    <row r="225" spans="2:8" s="1" customFormat="1" ht="16.899999999999999" customHeight="1">
      <c r="B225" s="33"/>
      <c r="C225" s="200" t="s">
        <v>21</v>
      </c>
      <c r="D225" s="200" t="s">
        <v>866</v>
      </c>
      <c r="E225" s="18" t="s">
        <v>21</v>
      </c>
      <c r="F225" s="201">
        <v>0</v>
      </c>
      <c r="H225" s="33"/>
    </row>
    <row r="226" spans="2:8" s="1" customFormat="1" ht="16.899999999999999" customHeight="1">
      <c r="B226" s="33"/>
      <c r="C226" s="200" t="s">
        <v>21</v>
      </c>
      <c r="D226" s="200" t="s">
        <v>867</v>
      </c>
      <c r="E226" s="18" t="s">
        <v>21</v>
      </c>
      <c r="F226" s="201">
        <v>485.77499999999998</v>
      </c>
      <c r="H226" s="33"/>
    </row>
    <row r="227" spans="2:8" s="1" customFormat="1" ht="16.899999999999999" customHeight="1">
      <c r="B227" s="33"/>
      <c r="C227" s="200" t="s">
        <v>21</v>
      </c>
      <c r="D227" s="200" t="s">
        <v>868</v>
      </c>
      <c r="E227" s="18" t="s">
        <v>21</v>
      </c>
      <c r="F227" s="201">
        <v>111.72</v>
      </c>
      <c r="H227" s="33"/>
    </row>
    <row r="228" spans="2:8" s="1" customFormat="1" ht="16.899999999999999" customHeight="1">
      <c r="B228" s="33"/>
      <c r="C228" s="200" t="s">
        <v>21</v>
      </c>
      <c r="D228" s="200" t="s">
        <v>869</v>
      </c>
      <c r="E228" s="18" t="s">
        <v>21</v>
      </c>
      <c r="F228" s="201">
        <v>43.01</v>
      </c>
      <c r="H228" s="33"/>
    </row>
    <row r="229" spans="2:8" s="1" customFormat="1" ht="16.899999999999999" customHeight="1">
      <c r="B229" s="33"/>
      <c r="C229" s="200" t="s">
        <v>21</v>
      </c>
      <c r="D229" s="200" t="s">
        <v>870</v>
      </c>
      <c r="E229" s="18" t="s">
        <v>21</v>
      </c>
      <c r="F229" s="201">
        <v>46.287999999999997</v>
      </c>
      <c r="H229" s="33"/>
    </row>
    <row r="230" spans="2:8" s="1" customFormat="1" ht="16.899999999999999" customHeight="1">
      <c r="B230" s="33"/>
      <c r="C230" s="200" t="s">
        <v>21</v>
      </c>
      <c r="D230" s="200" t="s">
        <v>871</v>
      </c>
      <c r="E230" s="18" t="s">
        <v>21</v>
      </c>
      <c r="F230" s="201">
        <v>67</v>
      </c>
      <c r="H230" s="33"/>
    </row>
    <row r="231" spans="2:8" s="1" customFormat="1" ht="16.899999999999999" customHeight="1">
      <c r="B231" s="33"/>
      <c r="C231" s="200" t="s">
        <v>619</v>
      </c>
      <c r="D231" s="200" t="s">
        <v>280</v>
      </c>
      <c r="E231" s="18" t="s">
        <v>21</v>
      </c>
      <c r="F231" s="201">
        <v>1395.943</v>
      </c>
      <c r="H231" s="33"/>
    </row>
    <row r="232" spans="2:8" s="1" customFormat="1" ht="16.899999999999999" customHeight="1">
      <c r="B232" s="33"/>
      <c r="C232" s="202" t="s">
        <v>3076</v>
      </c>
      <c r="H232" s="33"/>
    </row>
    <row r="233" spans="2:8" s="1" customFormat="1" ht="16.899999999999999" customHeight="1">
      <c r="B233" s="33"/>
      <c r="C233" s="200" t="s">
        <v>855</v>
      </c>
      <c r="D233" s="200" t="s">
        <v>856</v>
      </c>
      <c r="E233" s="18" t="s">
        <v>569</v>
      </c>
      <c r="F233" s="201">
        <v>1395.943</v>
      </c>
      <c r="H233" s="33"/>
    </row>
    <row r="234" spans="2:8" s="1" customFormat="1" ht="16.899999999999999" customHeight="1">
      <c r="B234" s="33"/>
      <c r="C234" s="200" t="s">
        <v>891</v>
      </c>
      <c r="D234" s="200" t="s">
        <v>892</v>
      </c>
      <c r="E234" s="18" t="s">
        <v>763</v>
      </c>
      <c r="F234" s="201">
        <v>2428.3609999999999</v>
      </c>
      <c r="H234" s="33"/>
    </row>
    <row r="235" spans="2:8" s="1" customFormat="1" ht="16.899999999999999" customHeight="1">
      <c r="B235" s="33"/>
      <c r="C235" s="196" t="s">
        <v>622</v>
      </c>
      <c r="D235" s="197" t="s">
        <v>623</v>
      </c>
      <c r="E235" s="198" t="s">
        <v>569</v>
      </c>
      <c r="F235" s="199">
        <v>753.79300000000001</v>
      </c>
      <c r="H235" s="33"/>
    </row>
    <row r="236" spans="2:8" s="1" customFormat="1" ht="16.899999999999999" customHeight="1">
      <c r="B236" s="33"/>
      <c r="C236" s="200" t="s">
        <v>21</v>
      </c>
      <c r="D236" s="200" t="s">
        <v>866</v>
      </c>
      <c r="E236" s="18" t="s">
        <v>21</v>
      </c>
      <c r="F236" s="201">
        <v>0</v>
      </c>
      <c r="H236" s="33"/>
    </row>
    <row r="237" spans="2:8" s="1" customFormat="1" ht="16.899999999999999" customHeight="1">
      <c r="B237" s="33"/>
      <c r="C237" s="200" t="s">
        <v>21</v>
      </c>
      <c r="D237" s="200" t="s">
        <v>867</v>
      </c>
      <c r="E237" s="18" t="s">
        <v>21</v>
      </c>
      <c r="F237" s="201">
        <v>485.77499999999998</v>
      </c>
      <c r="H237" s="33"/>
    </row>
    <row r="238" spans="2:8" s="1" customFormat="1" ht="16.899999999999999" customHeight="1">
      <c r="B238" s="33"/>
      <c r="C238" s="200" t="s">
        <v>21</v>
      </c>
      <c r="D238" s="200" t="s">
        <v>868</v>
      </c>
      <c r="E238" s="18" t="s">
        <v>21</v>
      </c>
      <c r="F238" s="201">
        <v>111.72</v>
      </c>
      <c r="H238" s="33"/>
    </row>
    <row r="239" spans="2:8" s="1" customFormat="1" ht="16.899999999999999" customHeight="1">
      <c r="B239" s="33"/>
      <c r="C239" s="200" t="s">
        <v>21</v>
      </c>
      <c r="D239" s="200" t="s">
        <v>869</v>
      </c>
      <c r="E239" s="18" t="s">
        <v>21</v>
      </c>
      <c r="F239" s="201">
        <v>43.01</v>
      </c>
      <c r="H239" s="33"/>
    </row>
    <row r="240" spans="2:8" s="1" customFormat="1" ht="16.899999999999999" customHeight="1">
      <c r="B240" s="33"/>
      <c r="C240" s="200" t="s">
        <v>21</v>
      </c>
      <c r="D240" s="200" t="s">
        <v>870</v>
      </c>
      <c r="E240" s="18" t="s">
        <v>21</v>
      </c>
      <c r="F240" s="201">
        <v>46.287999999999997</v>
      </c>
      <c r="H240" s="33"/>
    </row>
    <row r="241" spans="2:8" s="1" customFormat="1" ht="16.899999999999999" customHeight="1">
      <c r="B241" s="33"/>
      <c r="C241" s="200" t="s">
        <v>21</v>
      </c>
      <c r="D241" s="200" t="s">
        <v>871</v>
      </c>
      <c r="E241" s="18" t="s">
        <v>21</v>
      </c>
      <c r="F241" s="201">
        <v>67</v>
      </c>
      <c r="H241" s="33"/>
    </row>
    <row r="242" spans="2:8" s="1" customFormat="1" ht="16.899999999999999" customHeight="1">
      <c r="B242" s="33"/>
      <c r="C242" s="200" t="s">
        <v>622</v>
      </c>
      <c r="D242" s="200" t="s">
        <v>851</v>
      </c>
      <c r="E242" s="18" t="s">
        <v>21</v>
      </c>
      <c r="F242" s="201">
        <v>753.79300000000001</v>
      </c>
      <c r="H242" s="33"/>
    </row>
    <row r="243" spans="2:8" s="1" customFormat="1" ht="16.899999999999999" customHeight="1">
      <c r="B243" s="33"/>
      <c r="C243" s="202" t="s">
        <v>3076</v>
      </c>
      <c r="H243" s="33"/>
    </row>
    <row r="244" spans="2:8" s="1" customFormat="1" ht="16.899999999999999" customHeight="1">
      <c r="B244" s="33"/>
      <c r="C244" s="200" t="s">
        <v>855</v>
      </c>
      <c r="D244" s="200" t="s">
        <v>856</v>
      </c>
      <c r="E244" s="18" t="s">
        <v>569</v>
      </c>
      <c r="F244" s="201">
        <v>1395.943</v>
      </c>
      <c r="H244" s="33"/>
    </row>
    <row r="245" spans="2:8" s="1" customFormat="1" ht="16.899999999999999" customHeight="1">
      <c r="B245" s="33"/>
      <c r="C245" s="200" t="s">
        <v>872</v>
      </c>
      <c r="D245" s="200" t="s">
        <v>873</v>
      </c>
      <c r="E245" s="18" t="s">
        <v>569</v>
      </c>
      <c r="F245" s="201">
        <v>1329.816</v>
      </c>
      <c r="H245" s="33"/>
    </row>
    <row r="246" spans="2:8" s="1" customFormat="1" ht="16.899999999999999" customHeight="1">
      <c r="B246" s="33"/>
      <c r="C246" s="196" t="s">
        <v>634</v>
      </c>
      <c r="D246" s="197" t="s">
        <v>635</v>
      </c>
      <c r="E246" s="198" t="s">
        <v>569</v>
      </c>
      <c r="F246" s="199">
        <v>642.15</v>
      </c>
      <c r="H246" s="33"/>
    </row>
    <row r="247" spans="2:8" s="1" customFormat="1" ht="16.899999999999999" customHeight="1">
      <c r="B247" s="33"/>
      <c r="C247" s="200" t="s">
        <v>21</v>
      </c>
      <c r="D247" s="200" t="s">
        <v>860</v>
      </c>
      <c r="E247" s="18" t="s">
        <v>21</v>
      </c>
      <c r="F247" s="201">
        <v>0</v>
      </c>
      <c r="H247" s="33"/>
    </row>
    <row r="248" spans="2:8" s="1" customFormat="1" ht="16.899999999999999" customHeight="1">
      <c r="B248" s="33"/>
      <c r="C248" s="200" t="s">
        <v>21</v>
      </c>
      <c r="D248" s="200" t="s">
        <v>861</v>
      </c>
      <c r="E248" s="18" t="s">
        <v>21</v>
      </c>
      <c r="F248" s="201">
        <v>0</v>
      </c>
      <c r="H248" s="33"/>
    </row>
    <row r="249" spans="2:8" s="1" customFormat="1" ht="16.899999999999999" customHeight="1">
      <c r="B249" s="33"/>
      <c r="C249" s="200" t="s">
        <v>21</v>
      </c>
      <c r="D249" s="200" t="s">
        <v>862</v>
      </c>
      <c r="E249" s="18" t="s">
        <v>21</v>
      </c>
      <c r="F249" s="201">
        <v>27.71</v>
      </c>
      <c r="H249" s="33"/>
    </row>
    <row r="250" spans="2:8" s="1" customFormat="1" ht="16.899999999999999" customHeight="1">
      <c r="B250" s="33"/>
      <c r="C250" s="200" t="s">
        <v>21</v>
      </c>
      <c r="D250" s="200" t="s">
        <v>863</v>
      </c>
      <c r="E250" s="18" t="s">
        <v>21</v>
      </c>
      <c r="F250" s="201">
        <v>511.22500000000002</v>
      </c>
      <c r="H250" s="33"/>
    </row>
    <row r="251" spans="2:8" s="1" customFormat="1" ht="16.899999999999999" customHeight="1">
      <c r="B251" s="33"/>
      <c r="C251" s="200" t="s">
        <v>21</v>
      </c>
      <c r="D251" s="200" t="s">
        <v>864</v>
      </c>
      <c r="E251" s="18" t="s">
        <v>21</v>
      </c>
      <c r="F251" s="201">
        <v>96</v>
      </c>
      <c r="H251" s="33"/>
    </row>
    <row r="252" spans="2:8" s="1" customFormat="1" ht="16.899999999999999" customHeight="1">
      <c r="B252" s="33"/>
      <c r="C252" s="200" t="s">
        <v>21</v>
      </c>
      <c r="D252" s="200" t="s">
        <v>865</v>
      </c>
      <c r="E252" s="18" t="s">
        <v>21</v>
      </c>
      <c r="F252" s="201">
        <v>7.2149999999999999</v>
      </c>
      <c r="H252" s="33"/>
    </row>
    <row r="253" spans="2:8" s="1" customFormat="1" ht="16.899999999999999" customHeight="1">
      <c r="B253" s="33"/>
      <c r="C253" s="200" t="s">
        <v>634</v>
      </c>
      <c r="D253" s="200" t="s">
        <v>851</v>
      </c>
      <c r="E253" s="18" t="s">
        <v>21</v>
      </c>
      <c r="F253" s="201">
        <v>642.15</v>
      </c>
      <c r="H253" s="33"/>
    </row>
    <row r="254" spans="2:8" s="1" customFormat="1" ht="16.899999999999999" customHeight="1">
      <c r="B254" s="33"/>
      <c r="C254" s="202" t="s">
        <v>3076</v>
      </c>
      <c r="H254" s="33"/>
    </row>
    <row r="255" spans="2:8" s="1" customFormat="1" ht="16.899999999999999" customHeight="1">
      <c r="B255" s="33"/>
      <c r="C255" s="200" t="s">
        <v>855</v>
      </c>
      <c r="D255" s="200" t="s">
        <v>856</v>
      </c>
      <c r="E255" s="18" t="s">
        <v>569</v>
      </c>
      <c r="F255" s="201">
        <v>1395.943</v>
      </c>
      <c r="H255" s="33"/>
    </row>
    <row r="256" spans="2:8" s="1" customFormat="1" ht="16.899999999999999" customHeight="1">
      <c r="B256" s="33"/>
      <c r="C256" s="200" t="s">
        <v>883</v>
      </c>
      <c r="D256" s="200" t="s">
        <v>884</v>
      </c>
      <c r="E256" s="18" t="s">
        <v>569</v>
      </c>
      <c r="F256" s="201">
        <v>1727.759</v>
      </c>
      <c r="H256" s="33"/>
    </row>
    <row r="257" spans="2:8" s="1" customFormat="1" ht="16.899999999999999" customHeight="1">
      <c r="B257" s="33"/>
      <c r="C257" s="196" t="s">
        <v>637</v>
      </c>
      <c r="D257" s="197" t="s">
        <v>638</v>
      </c>
      <c r="E257" s="198" t="s">
        <v>569</v>
      </c>
      <c r="F257" s="199">
        <v>14.955</v>
      </c>
      <c r="H257" s="33"/>
    </row>
    <row r="258" spans="2:8" s="1" customFormat="1" ht="16.899999999999999" customHeight="1">
      <c r="B258" s="33"/>
      <c r="C258" s="200" t="s">
        <v>21</v>
      </c>
      <c r="D258" s="200" t="s">
        <v>848</v>
      </c>
      <c r="E258" s="18" t="s">
        <v>21</v>
      </c>
      <c r="F258" s="201">
        <v>0</v>
      </c>
      <c r="H258" s="33"/>
    </row>
    <row r="259" spans="2:8" s="1" customFormat="1" ht="16.899999999999999" customHeight="1">
      <c r="B259" s="33"/>
      <c r="C259" s="200" t="s">
        <v>637</v>
      </c>
      <c r="D259" s="200" t="s">
        <v>1495</v>
      </c>
      <c r="E259" s="18" t="s">
        <v>21</v>
      </c>
      <c r="F259" s="201">
        <v>14.955</v>
      </c>
      <c r="H259" s="33"/>
    </row>
    <row r="260" spans="2:8" s="1" customFormat="1" ht="16.899999999999999" customHeight="1">
      <c r="B260" s="33"/>
      <c r="C260" s="202" t="s">
        <v>3076</v>
      </c>
      <c r="H260" s="33"/>
    </row>
    <row r="261" spans="2:8" s="1" customFormat="1" ht="16.899999999999999" customHeight="1">
      <c r="B261" s="33"/>
      <c r="C261" s="200" t="s">
        <v>1488</v>
      </c>
      <c r="D261" s="200" t="s">
        <v>1489</v>
      </c>
      <c r="E261" s="18" t="s">
        <v>569</v>
      </c>
      <c r="F261" s="201">
        <v>29.774999999999999</v>
      </c>
      <c r="H261" s="33"/>
    </row>
    <row r="262" spans="2:8" s="1" customFormat="1" ht="16.899999999999999" customHeight="1">
      <c r="B262" s="33"/>
      <c r="C262" s="200" t="s">
        <v>1690</v>
      </c>
      <c r="D262" s="200" t="s">
        <v>1691</v>
      </c>
      <c r="E262" s="18" t="s">
        <v>763</v>
      </c>
      <c r="F262" s="201">
        <v>163.762</v>
      </c>
      <c r="H262" s="33"/>
    </row>
    <row r="263" spans="2:8" s="1" customFormat="1" ht="16.899999999999999" customHeight="1">
      <c r="B263" s="33"/>
      <c r="C263" s="200" t="s">
        <v>1700</v>
      </c>
      <c r="D263" s="200" t="s">
        <v>1701</v>
      </c>
      <c r="E263" s="18" t="s">
        <v>763</v>
      </c>
      <c r="F263" s="201">
        <v>81.881</v>
      </c>
      <c r="H263" s="33"/>
    </row>
    <row r="264" spans="2:8" s="1" customFormat="1" ht="16.899999999999999" customHeight="1">
      <c r="B264" s="33"/>
      <c r="C264" s="196" t="s">
        <v>640</v>
      </c>
      <c r="D264" s="197" t="s">
        <v>641</v>
      </c>
      <c r="E264" s="198" t="s">
        <v>569</v>
      </c>
      <c r="F264" s="199">
        <v>14.82</v>
      </c>
      <c r="H264" s="33"/>
    </row>
    <row r="265" spans="2:8" s="1" customFormat="1" ht="16.899999999999999" customHeight="1">
      <c r="B265" s="33"/>
      <c r="C265" s="200" t="s">
        <v>21</v>
      </c>
      <c r="D265" s="200" t="s">
        <v>1493</v>
      </c>
      <c r="E265" s="18" t="s">
        <v>21</v>
      </c>
      <c r="F265" s="201">
        <v>0</v>
      </c>
      <c r="H265" s="33"/>
    </row>
    <row r="266" spans="2:8" s="1" customFormat="1" ht="16.899999999999999" customHeight="1">
      <c r="B266" s="33"/>
      <c r="C266" s="200" t="s">
        <v>21</v>
      </c>
      <c r="D266" s="200" t="s">
        <v>861</v>
      </c>
      <c r="E266" s="18" t="s">
        <v>21</v>
      </c>
      <c r="F266" s="201">
        <v>0</v>
      </c>
      <c r="H266" s="33"/>
    </row>
    <row r="267" spans="2:8" s="1" customFormat="1" ht="16.899999999999999" customHeight="1">
      <c r="B267" s="33"/>
      <c r="C267" s="200" t="s">
        <v>640</v>
      </c>
      <c r="D267" s="200" t="s">
        <v>1494</v>
      </c>
      <c r="E267" s="18" t="s">
        <v>21</v>
      </c>
      <c r="F267" s="201">
        <v>14.82</v>
      </c>
      <c r="H267" s="33"/>
    </row>
    <row r="268" spans="2:8" s="1" customFormat="1" ht="16.899999999999999" customHeight="1">
      <c r="B268" s="33"/>
      <c r="C268" s="202" t="s">
        <v>3076</v>
      </c>
      <c r="H268" s="33"/>
    </row>
    <row r="269" spans="2:8" s="1" customFormat="1" ht="16.899999999999999" customHeight="1">
      <c r="B269" s="33"/>
      <c r="C269" s="200" t="s">
        <v>1488</v>
      </c>
      <c r="D269" s="200" t="s">
        <v>1489</v>
      </c>
      <c r="E269" s="18" t="s">
        <v>569</v>
      </c>
      <c r="F269" s="201">
        <v>29.774999999999999</v>
      </c>
      <c r="H269" s="33"/>
    </row>
    <row r="270" spans="2:8" s="1" customFormat="1" ht="16.899999999999999" customHeight="1">
      <c r="B270" s="33"/>
      <c r="C270" s="200" t="s">
        <v>1690</v>
      </c>
      <c r="D270" s="200" t="s">
        <v>1691</v>
      </c>
      <c r="E270" s="18" t="s">
        <v>763</v>
      </c>
      <c r="F270" s="201">
        <v>163.762</v>
      </c>
      <c r="H270" s="33"/>
    </row>
    <row r="271" spans="2:8" s="1" customFormat="1" ht="16.899999999999999" customHeight="1">
      <c r="B271" s="33"/>
      <c r="C271" s="200" t="s">
        <v>1700</v>
      </c>
      <c r="D271" s="200" t="s">
        <v>1701</v>
      </c>
      <c r="E271" s="18" t="s">
        <v>763</v>
      </c>
      <c r="F271" s="201">
        <v>81.881</v>
      </c>
      <c r="H271" s="33"/>
    </row>
    <row r="272" spans="2:8" s="1" customFormat="1" ht="16.899999999999999" customHeight="1">
      <c r="B272" s="33"/>
      <c r="C272" s="196" t="s">
        <v>643</v>
      </c>
      <c r="D272" s="197" t="s">
        <v>644</v>
      </c>
      <c r="E272" s="198" t="s">
        <v>569</v>
      </c>
      <c r="F272" s="199">
        <v>29.774999999999999</v>
      </c>
      <c r="H272" s="33"/>
    </row>
    <row r="273" spans="2:8" s="1" customFormat="1" ht="16.899999999999999" customHeight="1">
      <c r="B273" s="33"/>
      <c r="C273" s="200" t="s">
        <v>21</v>
      </c>
      <c r="D273" s="200" t="s">
        <v>1493</v>
      </c>
      <c r="E273" s="18" t="s">
        <v>21</v>
      </c>
      <c r="F273" s="201">
        <v>0</v>
      </c>
      <c r="H273" s="33"/>
    </row>
    <row r="274" spans="2:8" s="1" customFormat="1" ht="16.899999999999999" customHeight="1">
      <c r="B274" s="33"/>
      <c r="C274" s="200" t="s">
        <v>21</v>
      </c>
      <c r="D274" s="200" t="s">
        <v>861</v>
      </c>
      <c r="E274" s="18" t="s">
        <v>21</v>
      </c>
      <c r="F274" s="201">
        <v>0</v>
      </c>
      <c r="H274" s="33"/>
    </row>
    <row r="275" spans="2:8" s="1" customFormat="1" ht="16.899999999999999" customHeight="1">
      <c r="B275" s="33"/>
      <c r="C275" s="200" t="s">
        <v>640</v>
      </c>
      <c r="D275" s="200" t="s">
        <v>1494</v>
      </c>
      <c r="E275" s="18" t="s">
        <v>21</v>
      </c>
      <c r="F275" s="201">
        <v>14.82</v>
      </c>
      <c r="H275" s="33"/>
    </row>
    <row r="276" spans="2:8" s="1" customFormat="1" ht="16.899999999999999" customHeight="1">
      <c r="B276" s="33"/>
      <c r="C276" s="200" t="s">
        <v>21</v>
      </c>
      <c r="D276" s="200" t="s">
        <v>848</v>
      </c>
      <c r="E276" s="18" t="s">
        <v>21</v>
      </c>
      <c r="F276" s="201">
        <v>0</v>
      </c>
      <c r="H276" s="33"/>
    </row>
    <row r="277" spans="2:8" s="1" customFormat="1" ht="16.899999999999999" customHeight="1">
      <c r="B277" s="33"/>
      <c r="C277" s="200" t="s">
        <v>637</v>
      </c>
      <c r="D277" s="200" t="s">
        <v>1495</v>
      </c>
      <c r="E277" s="18" t="s">
        <v>21</v>
      </c>
      <c r="F277" s="201">
        <v>14.955</v>
      </c>
      <c r="H277" s="33"/>
    </row>
    <row r="278" spans="2:8" s="1" customFormat="1" ht="16.899999999999999" customHeight="1">
      <c r="B278" s="33"/>
      <c r="C278" s="200" t="s">
        <v>643</v>
      </c>
      <c r="D278" s="200" t="s">
        <v>280</v>
      </c>
      <c r="E278" s="18" t="s">
        <v>21</v>
      </c>
      <c r="F278" s="201">
        <v>29.774999999999999</v>
      </c>
      <c r="H278" s="33"/>
    </row>
    <row r="279" spans="2:8" s="1" customFormat="1" ht="16.899999999999999" customHeight="1">
      <c r="B279" s="33"/>
      <c r="C279" s="202" t="s">
        <v>3076</v>
      </c>
      <c r="H279" s="33"/>
    </row>
    <row r="280" spans="2:8" s="1" customFormat="1" ht="16.899999999999999" customHeight="1">
      <c r="B280" s="33"/>
      <c r="C280" s="200" t="s">
        <v>1488</v>
      </c>
      <c r="D280" s="200" t="s">
        <v>1489</v>
      </c>
      <c r="E280" s="18" t="s">
        <v>569</v>
      </c>
      <c r="F280" s="201">
        <v>29.774999999999999</v>
      </c>
      <c r="H280" s="33"/>
    </row>
    <row r="281" spans="2:8" s="1" customFormat="1" ht="16.899999999999999" customHeight="1">
      <c r="B281" s="33"/>
      <c r="C281" s="200" t="s">
        <v>1051</v>
      </c>
      <c r="D281" s="200" t="s">
        <v>1052</v>
      </c>
      <c r="E281" s="18" t="s">
        <v>569</v>
      </c>
      <c r="F281" s="201">
        <v>29.774999999999999</v>
      </c>
      <c r="H281" s="33"/>
    </row>
    <row r="282" spans="2:8" s="1" customFormat="1" ht="16.899999999999999" customHeight="1">
      <c r="B282" s="33"/>
      <c r="C282" s="200" t="s">
        <v>1263</v>
      </c>
      <c r="D282" s="200" t="s">
        <v>1264</v>
      </c>
      <c r="E282" s="18" t="s">
        <v>196</v>
      </c>
      <c r="F282" s="201">
        <v>1122.75</v>
      </c>
      <c r="H282" s="33"/>
    </row>
    <row r="283" spans="2:8" s="1" customFormat="1" ht="16.899999999999999" customHeight="1">
      <c r="B283" s="33"/>
      <c r="C283" s="200" t="s">
        <v>1276</v>
      </c>
      <c r="D283" s="200" t="s">
        <v>1277</v>
      </c>
      <c r="E283" s="18" t="s">
        <v>196</v>
      </c>
      <c r="F283" s="201">
        <v>4038.5</v>
      </c>
      <c r="H283" s="33"/>
    </row>
    <row r="284" spans="2:8" s="1" customFormat="1" ht="16.899999999999999" customHeight="1">
      <c r="B284" s="33"/>
      <c r="C284" s="200" t="s">
        <v>1707</v>
      </c>
      <c r="D284" s="200" t="s">
        <v>1708</v>
      </c>
      <c r="E284" s="18" t="s">
        <v>763</v>
      </c>
      <c r="F284" s="201">
        <v>441.74</v>
      </c>
      <c r="H284" s="33"/>
    </row>
    <row r="285" spans="2:8" s="1" customFormat="1" ht="16.899999999999999" customHeight="1">
      <c r="B285" s="33"/>
      <c r="C285" s="200" t="s">
        <v>1057</v>
      </c>
      <c r="D285" s="200" t="s">
        <v>1058</v>
      </c>
      <c r="E285" s="18" t="s">
        <v>569</v>
      </c>
      <c r="F285" s="201">
        <v>4.4660000000000002</v>
      </c>
      <c r="H285" s="33"/>
    </row>
    <row r="286" spans="2:8" s="1" customFormat="1" ht="16.899999999999999" customHeight="1">
      <c r="B286" s="33"/>
      <c r="C286" s="196" t="s">
        <v>646</v>
      </c>
      <c r="D286" s="197" t="s">
        <v>647</v>
      </c>
      <c r="E286" s="198" t="s">
        <v>196</v>
      </c>
      <c r="F286" s="199">
        <v>1140</v>
      </c>
      <c r="H286" s="33"/>
    </row>
    <row r="287" spans="2:8" s="1" customFormat="1" ht="16.899999999999999" customHeight="1">
      <c r="B287" s="33"/>
      <c r="C287" s="200" t="s">
        <v>21</v>
      </c>
      <c r="D287" s="200" t="s">
        <v>1448</v>
      </c>
      <c r="E287" s="18" t="s">
        <v>21</v>
      </c>
      <c r="F287" s="201">
        <v>1140</v>
      </c>
      <c r="H287" s="33"/>
    </row>
    <row r="288" spans="2:8" s="1" customFormat="1" ht="16.899999999999999" customHeight="1">
      <c r="B288" s="33"/>
      <c r="C288" s="200" t="s">
        <v>646</v>
      </c>
      <c r="D288" s="200" t="s">
        <v>280</v>
      </c>
      <c r="E288" s="18" t="s">
        <v>21</v>
      </c>
      <c r="F288" s="201">
        <v>1140</v>
      </c>
      <c r="H288" s="33"/>
    </row>
    <row r="289" spans="2:8" s="1" customFormat="1" ht="16.899999999999999" customHeight="1">
      <c r="B289" s="33"/>
      <c r="C289" s="202" t="s">
        <v>3076</v>
      </c>
      <c r="H289" s="33"/>
    </row>
    <row r="290" spans="2:8" s="1" customFormat="1" ht="16.899999999999999" customHeight="1">
      <c r="B290" s="33"/>
      <c r="C290" s="200" t="s">
        <v>1443</v>
      </c>
      <c r="D290" s="200" t="s">
        <v>1444</v>
      </c>
      <c r="E290" s="18" t="s">
        <v>196</v>
      </c>
      <c r="F290" s="201">
        <v>1140</v>
      </c>
      <c r="H290" s="33"/>
    </row>
    <row r="291" spans="2:8" s="1" customFormat="1" ht="16.899999999999999" customHeight="1">
      <c r="B291" s="33"/>
      <c r="C291" s="200" t="s">
        <v>1449</v>
      </c>
      <c r="D291" s="200" t="s">
        <v>1450</v>
      </c>
      <c r="E291" s="18" t="s">
        <v>196</v>
      </c>
      <c r="F291" s="201">
        <v>102600</v>
      </c>
      <c r="H291" s="33"/>
    </row>
    <row r="292" spans="2:8" s="1" customFormat="1" ht="16.899999999999999" customHeight="1">
      <c r="B292" s="33"/>
      <c r="C292" s="200" t="s">
        <v>1455</v>
      </c>
      <c r="D292" s="200" t="s">
        <v>1456</v>
      </c>
      <c r="E292" s="18" t="s">
        <v>196</v>
      </c>
      <c r="F292" s="201">
        <v>1140</v>
      </c>
      <c r="H292" s="33"/>
    </row>
    <row r="293" spans="2:8" s="1" customFormat="1" ht="16.899999999999999" customHeight="1">
      <c r="B293" s="33"/>
      <c r="C293" s="196" t="s">
        <v>778</v>
      </c>
      <c r="D293" s="197" t="s">
        <v>778</v>
      </c>
      <c r="E293" s="198" t="s">
        <v>569</v>
      </c>
      <c r="F293" s="199">
        <v>1.075</v>
      </c>
      <c r="H293" s="33"/>
    </row>
    <row r="294" spans="2:8" s="1" customFormat="1" ht="16.899999999999999" customHeight="1">
      <c r="B294" s="33"/>
      <c r="C294" s="200" t="s">
        <v>21</v>
      </c>
      <c r="D294" s="200" t="s">
        <v>1340</v>
      </c>
      <c r="E294" s="18" t="s">
        <v>21</v>
      </c>
      <c r="F294" s="201">
        <v>0</v>
      </c>
      <c r="H294" s="33"/>
    </row>
    <row r="295" spans="2:8" s="1" customFormat="1" ht="16.899999999999999" customHeight="1">
      <c r="B295" s="33"/>
      <c r="C295" s="200" t="s">
        <v>778</v>
      </c>
      <c r="D295" s="200" t="s">
        <v>1341</v>
      </c>
      <c r="E295" s="18" t="s">
        <v>21</v>
      </c>
      <c r="F295" s="201">
        <v>1.075</v>
      </c>
      <c r="H295" s="33"/>
    </row>
    <row r="296" spans="2:8" s="1" customFormat="1" ht="16.899999999999999" customHeight="1">
      <c r="B296" s="33"/>
      <c r="C296" s="202" t="s">
        <v>3076</v>
      </c>
      <c r="H296" s="33"/>
    </row>
    <row r="297" spans="2:8" s="1" customFormat="1" ht="16.899999999999999" customHeight="1">
      <c r="B297" s="33"/>
      <c r="C297" s="200" t="s">
        <v>1335</v>
      </c>
      <c r="D297" s="200" t="s">
        <v>1336</v>
      </c>
      <c r="E297" s="18" t="s">
        <v>569</v>
      </c>
      <c r="F297" s="201">
        <v>1.075</v>
      </c>
      <c r="H297" s="33"/>
    </row>
    <row r="298" spans="2:8" s="1" customFormat="1" ht="16.899999999999999" customHeight="1">
      <c r="B298" s="33"/>
      <c r="C298" s="200" t="s">
        <v>1724</v>
      </c>
      <c r="D298" s="200" t="s">
        <v>1725</v>
      </c>
      <c r="E298" s="18" t="s">
        <v>569</v>
      </c>
      <c r="F298" s="201">
        <v>1879.9559999999999</v>
      </c>
      <c r="H298" s="33"/>
    </row>
    <row r="299" spans="2:8" s="1" customFormat="1" ht="16.899999999999999" customHeight="1">
      <c r="B299" s="33"/>
      <c r="C299" s="196" t="s">
        <v>775</v>
      </c>
      <c r="D299" s="197" t="s">
        <v>775</v>
      </c>
      <c r="E299" s="198" t="s">
        <v>569</v>
      </c>
      <c r="F299" s="199">
        <v>4.8</v>
      </c>
      <c r="H299" s="33"/>
    </row>
    <row r="300" spans="2:8" s="1" customFormat="1" ht="16.899999999999999" customHeight="1">
      <c r="B300" s="33"/>
      <c r="C300" s="200" t="s">
        <v>775</v>
      </c>
      <c r="D300" s="200" t="s">
        <v>1334</v>
      </c>
      <c r="E300" s="18" t="s">
        <v>21</v>
      </c>
      <c r="F300" s="201">
        <v>4.8</v>
      </c>
      <c r="H300" s="33"/>
    </row>
    <row r="301" spans="2:8" s="1" customFormat="1" ht="16.899999999999999" customHeight="1">
      <c r="B301" s="33"/>
      <c r="C301" s="202" t="s">
        <v>3076</v>
      </c>
      <c r="H301" s="33"/>
    </row>
    <row r="302" spans="2:8" s="1" customFormat="1" ht="16.899999999999999" customHeight="1">
      <c r="B302" s="33"/>
      <c r="C302" s="200" t="s">
        <v>1331</v>
      </c>
      <c r="D302" s="200" t="s">
        <v>1332</v>
      </c>
      <c r="E302" s="18" t="s">
        <v>569</v>
      </c>
      <c r="F302" s="201">
        <v>4.8</v>
      </c>
      <c r="H302" s="33"/>
    </row>
    <row r="303" spans="2:8" s="1" customFormat="1" ht="16.899999999999999" customHeight="1">
      <c r="B303" s="33"/>
      <c r="C303" s="200" t="s">
        <v>1724</v>
      </c>
      <c r="D303" s="200" t="s">
        <v>1725</v>
      </c>
      <c r="E303" s="18" t="s">
        <v>569</v>
      </c>
      <c r="F303" s="201">
        <v>1879.9559999999999</v>
      </c>
      <c r="H303" s="33"/>
    </row>
    <row r="304" spans="2:8" s="1" customFormat="1" ht="16.899999999999999" customHeight="1">
      <c r="B304" s="33"/>
      <c r="C304" s="196" t="s">
        <v>649</v>
      </c>
      <c r="D304" s="197" t="s">
        <v>650</v>
      </c>
      <c r="E304" s="198" t="s">
        <v>228</v>
      </c>
      <c r="F304" s="199">
        <v>285.45</v>
      </c>
      <c r="H304" s="33"/>
    </row>
    <row r="305" spans="2:8" s="1" customFormat="1" ht="16.899999999999999" customHeight="1">
      <c r="B305" s="33"/>
      <c r="C305" s="200" t="s">
        <v>21</v>
      </c>
      <c r="D305" s="200" t="s">
        <v>1371</v>
      </c>
      <c r="E305" s="18" t="s">
        <v>21</v>
      </c>
      <c r="F305" s="201">
        <v>0</v>
      </c>
      <c r="H305" s="33"/>
    </row>
    <row r="306" spans="2:8" s="1" customFormat="1" ht="16.899999999999999" customHeight="1">
      <c r="B306" s="33"/>
      <c r="C306" s="200" t="s">
        <v>21</v>
      </c>
      <c r="D306" s="200" t="s">
        <v>1372</v>
      </c>
      <c r="E306" s="18" t="s">
        <v>21</v>
      </c>
      <c r="F306" s="201">
        <v>32.450000000000003</v>
      </c>
      <c r="H306" s="33"/>
    </row>
    <row r="307" spans="2:8" s="1" customFormat="1" ht="16.899999999999999" customHeight="1">
      <c r="B307" s="33"/>
      <c r="C307" s="200" t="s">
        <v>21</v>
      </c>
      <c r="D307" s="200" t="s">
        <v>1373</v>
      </c>
      <c r="E307" s="18" t="s">
        <v>21</v>
      </c>
      <c r="F307" s="201">
        <v>253</v>
      </c>
      <c r="H307" s="33"/>
    </row>
    <row r="308" spans="2:8" s="1" customFormat="1" ht="16.899999999999999" customHeight="1">
      <c r="B308" s="33"/>
      <c r="C308" s="200" t="s">
        <v>649</v>
      </c>
      <c r="D308" s="200" t="s">
        <v>280</v>
      </c>
      <c r="E308" s="18" t="s">
        <v>21</v>
      </c>
      <c r="F308" s="201">
        <v>285.45</v>
      </c>
      <c r="H308" s="33"/>
    </row>
    <row r="309" spans="2:8" s="1" customFormat="1" ht="16.899999999999999" customHeight="1">
      <c r="B309" s="33"/>
      <c r="C309" s="202" t="s">
        <v>3076</v>
      </c>
      <c r="H309" s="33"/>
    </row>
    <row r="310" spans="2:8" s="1" customFormat="1" ht="16.899999999999999" customHeight="1">
      <c r="B310" s="33"/>
      <c r="C310" s="200" t="s">
        <v>1368</v>
      </c>
      <c r="D310" s="200" t="s">
        <v>1369</v>
      </c>
      <c r="E310" s="18" t="s">
        <v>228</v>
      </c>
      <c r="F310" s="201">
        <v>285.45</v>
      </c>
      <c r="H310" s="33"/>
    </row>
    <row r="311" spans="2:8" s="1" customFormat="1" ht="16.899999999999999" customHeight="1">
      <c r="B311" s="33"/>
      <c r="C311" s="200" t="s">
        <v>1363</v>
      </c>
      <c r="D311" s="200" t="s">
        <v>1364</v>
      </c>
      <c r="E311" s="18" t="s">
        <v>228</v>
      </c>
      <c r="F311" s="201">
        <v>285.45</v>
      </c>
      <c r="H311" s="33"/>
    </row>
    <row r="312" spans="2:8" s="1" customFormat="1" ht="16.899999999999999" customHeight="1">
      <c r="B312" s="33"/>
      <c r="C312" s="196" t="s">
        <v>652</v>
      </c>
      <c r="D312" s="197" t="s">
        <v>653</v>
      </c>
      <c r="E312" s="198" t="s">
        <v>196</v>
      </c>
      <c r="F312" s="199">
        <v>1391.25</v>
      </c>
      <c r="H312" s="33"/>
    </row>
    <row r="313" spans="2:8" s="1" customFormat="1" ht="16.899999999999999" customHeight="1">
      <c r="B313" s="33"/>
      <c r="C313" s="200" t="s">
        <v>21</v>
      </c>
      <c r="D313" s="200" t="s">
        <v>848</v>
      </c>
      <c r="E313" s="18" t="s">
        <v>21</v>
      </c>
      <c r="F313" s="201">
        <v>0</v>
      </c>
      <c r="H313" s="33"/>
    </row>
    <row r="314" spans="2:8" s="1" customFormat="1" ht="16.899999999999999" customHeight="1">
      <c r="B314" s="33"/>
      <c r="C314" s="200" t="s">
        <v>21</v>
      </c>
      <c r="D314" s="200" t="s">
        <v>950</v>
      </c>
      <c r="E314" s="18" t="s">
        <v>21</v>
      </c>
      <c r="F314" s="201">
        <v>1391.25</v>
      </c>
      <c r="H314" s="33"/>
    </row>
    <row r="315" spans="2:8" s="1" customFormat="1" ht="16.899999999999999" customHeight="1">
      <c r="B315" s="33"/>
      <c r="C315" s="200" t="s">
        <v>652</v>
      </c>
      <c r="D315" s="200" t="s">
        <v>280</v>
      </c>
      <c r="E315" s="18" t="s">
        <v>21</v>
      </c>
      <c r="F315" s="201">
        <v>1391.25</v>
      </c>
      <c r="H315" s="33"/>
    </row>
    <row r="316" spans="2:8" s="1" customFormat="1" ht="16.899999999999999" customHeight="1">
      <c r="B316" s="33"/>
      <c r="C316" s="202" t="s">
        <v>3076</v>
      </c>
      <c r="H316" s="33"/>
    </row>
    <row r="317" spans="2:8" s="1" customFormat="1" ht="16.899999999999999" customHeight="1">
      <c r="B317" s="33"/>
      <c r="C317" s="200" t="s">
        <v>944</v>
      </c>
      <c r="D317" s="200" t="s">
        <v>945</v>
      </c>
      <c r="E317" s="18" t="s">
        <v>196</v>
      </c>
      <c r="F317" s="201">
        <v>1391.25</v>
      </c>
      <c r="H317" s="33"/>
    </row>
    <row r="318" spans="2:8" s="1" customFormat="1" ht="16.899999999999999" customHeight="1">
      <c r="B318" s="33"/>
      <c r="C318" s="200" t="s">
        <v>872</v>
      </c>
      <c r="D318" s="200" t="s">
        <v>873</v>
      </c>
      <c r="E318" s="18" t="s">
        <v>569</v>
      </c>
      <c r="F318" s="201">
        <v>1329.816</v>
      </c>
      <c r="H318" s="33"/>
    </row>
    <row r="319" spans="2:8" s="1" customFormat="1" ht="16.899999999999999" customHeight="1">
      <c r="B319" s="33"/>
      <c r="C319" s="200" t="s">
        <v>951</v>
      </c>
      <c r="D319" s="200" t="s">
        <v>952</v>
      </c>
      <c r="E319" s="18" t="s">
        <v>196</v>
      </c>
      <c r="F319" s="201">
        <v>1391.25</v>
      </c>
      <c r="H319" s="33"/>
    </row>
    <row r="320" spans="2:8" s="1" customFormat="1" ht="16.899999999999999" customHeight="1">
      <c r="B320" s="33"/>
      <c r="C320" s="200" t="s">
        <v>969</v>
      </c>
      <c r="D320" s="200" t="s">
        <v>970</v>
      </c>
      <c r="E320" s="18" t="s">
        <v>196</v>
      </c>
      <c r="F320" s="201">
        <v>1391.25</v>
      </c>
      <c r="H320" s="33"/>
    </row>
    <row r="321" spans="2:8" s="1" customFormat="1" ht="16.899999999999999" customHeight="1">
      <c r="B321" s="33"/>
      <c r="C321" s="200" t="s">
        <v>992</v>
      </c>
      <c r="D321" s="200" t="s">
        <v>993</v>
      </c>
      <c r="E321" s="18" t="s">
        <v>196</v>
      </c>
      <c r="F321" s="201">
        <v>1391.25</v>
      </c>
      <c r="H321" s="33"/>
    </row>
    <row r="322" spans="2:8" s="1" customFormat="1" ht="16.899999999999999" customHeight="1">
      <c r="B322" s="33"/>
      <c r="C322" s="200" t="s">
        <v>1002</v>
      </c>
      <c r="D322" s="200" t="s">
        <v>1003</v>
      </c>
      <c r="E322" s="18" t="s">
        <v>569</v>
      </c>
      <c r="F322" s="201">
        <v>52.033000000000001</v>
      </c>
      <c r="H322" s="33"/>
    </row>
    <row r="323" spans="2:8" s="1" customFormat="1" ht="16.899999999999999" customHeight="1">
      <c r="B323" s="33"/>
      <c r="C323" s="200" t="s">
        <v>956</v>
      </c>
      <c r="D323" s="200" t="s">
        <v>957</v>
      </c>
      <c r="E323" s="18" t="s">
        <v>141</v>
      </c>
      <c r="F323" s="201">
        <v>41.738</v>
      </c>
      <c r="H323" s="33"/>
    </row>
    <row r="324" spans="2:8" s="1" customFormat="1" ht="16.899999999999999" customHeight="1">
      <c r="B324" s="33"/>
      <c r="C324" s="196" t="s">
        <v>655</v>
      </c>
      <c r="D324" s="197" t="s">
        <v>656</v>
      </c>
      <c r="E324" s="198" t="s">
        <v>196</v>
      </c>
      <c r="F324" s="199">
        <v>343.17</v>
      </c>
      <c r="H324" s="33"/>
    </row>
    <row r="325" spans="2:8" s="1" customFormat="1" ht="16.899999999999999" customHeight="1">
      <c r="B325" s="33"/>
      <c r="C325" s="200" t="s">
        <v>21</v>
      </c>
      <c r="D325" s="200" t="s">
        <v>990</v>
      </c>
      <c r="E325" s="18" t="s">
        <v>21</v>
      </c>
      <c r="F325" s="201">
        <v>0</v>
      </c>
      <c r="H325" s="33"/>
    </row>
    <row r="326" spans="2:8" s="1" customFormat="1" ht="16.899999999999999" customHeight="1">
      <c r="B326" s="33"/>
      <c r="C326" s="200" t="s">
        <v>21</v>
      </c>
      <c r="D326" s="200" t="s">
        <v>991</v>
      </c>
      <c r="E326" s="18" t="s">
        <v>21</v>
      </c>
      <c r="F326" s="201">
        <v>343.17</v>
      </c>
      <c r="H326" s="33"/>
    </row>
    <row r="327" spans="2:8" s="1" customFormat="1" ht="16.899999999999999" customHeight="1">
      <c r="B327" s="33"/>
      <c r="C327" s="200" t="s">
        <v>655</v>
      </c>
      <c r="D327" s="200" t="s">
        <v>280</v>
      </c>
      <c r="E327" s="18" t="s">
        <v>21</v>
      </c>
      <c r="F327" s="201">
        <v>343.17</v>
      </c>
      <c r="H327" s="33"/>
    </row>
    <row r="328" spans="2:8" s="1" customFormat="1" ht="16.899999999999999" customHeight="1">
      <c r="B328" s="33"/>
      <c r="C328" s="202" t="s">
        <v>3076</v>
      </c>
      <c r="H328" s="33"/>
    </row>
    <row r="329" spans="2:8" s="1" customFormat="1" ht="16.899999999999999" customHeight="1">
      <c r="B329" s="33"/>
      <c r="C329" s="200" t="s">
        <v>985</v>
      </c>
      <c r="D329" s="200" t="s">
        <v>986</v>
      </c>
      <c r="E329" s="18" t="s">
        <v>196</v>
      </c>
      <c r="F329" s="201">
        <v>343.17</v>
      </c>
      <c r="H329" s="33"/>
    </row>
    <row r="330" spans="2:8" s="1" customFormat="1" ht="16.899999999999999" customHeight="1">
      <c r="B330" s="33"/>
      <c r="C330" s="200" t="s">
        <v>883</v>
      </c>
      <c r="D330" s="200" t="s">
        <v>884</v>
      </c>
      <c r="E330" s="18" t="s">
        <v>569</v>
      </c>
      <c r="F330" s="201">
        <v>1727.759</v>
      </c>
      <c r="H330" s="33"/>
    </row>
    <row r="331" spans="2:8" s="1" customFormat="1" ht="16.899999999999999" customHeight="1">
      <c r="B331" s="33"/>
      <c r="C331" s="200" t="s">
        <v>960</v>
      </c>
      <c r="D331" s="200" t="s">
        <v>961</v>
      </c>
      <c r="E331" s="18" t="s">
        <v>196</v>
      </c>
      <c r="F331" s="201">
        <v>343.17</v>
      </c>
      <c r="H331" s="33"/>
    </row>
    <row r="332" spans="2:8" s="1" customFormat="1" ht="16.899999999999999" customHeight="1">
      <c r="B332" s="33"/>
      <c r="C332" s="200" t="s">
        <v>980</v>
      </c>
      <c r="D332" s="200" t="s">
        <v>981</v>
      </c>
      <c r="E332" s="18" t="s">
        <v>196</v>
      </c>
      <c r="F332" s="201">
        <v>343.17</v>
      </c>
      <c r="H332" s="33"/>
    </row>
    <row r="333" spans="2:8" s="1" customFormat="1" ht="16.899999999999999" customHeight="1">
      <c r="B333" s="33"/>
      <c r="C333" s="200" t="s">
        <v>997</v>
      </c>
      <c r="D333" s="200" t="s">
        <v>998</v>
      </c>
      <c r="E333" s="18" t="s">
        <v>196</v>
      </c>
      <c r="F333" s="201">
        <v>343.17</v>
      </c>
      <c r="H333" s="33"/>
    </row>
    <row r="334" spans="2:8" s="1" customFormat="1" ht="16.899999999999999" customHeight="1">
      <c r="B334" s="33"/>
      <c r="C334" s="200" t="s">
        <v>1002</v>
      </c>
      <c r="D334" s="200" t="s">
        <v>1003</v>
      </c>
      <c r="E334" s="18" t="s">
        <v>569</v>
      </c>
      <c r="F334" s="201">
        <v>52.033000000000001</v>
      </c>
      <c r="H334" s="33"/>
    </row>
    <row r="335" spans="2:8" s="1" customFormat="1" ht="16.899999999999999" customHeight="1">
      <c r="B335" s="33"/>
      <c r="C335" s="200" t="s">
        <v>965</v>
      </c>
      <c r="D335" s="200" t="s">
        <v>966</v>
      </c>
      <c r="E335" s="18" t="s">
        <v>141</v>
      </c>
      <c r="F335" s="201">
        <v>10.295</v>
      </c>
      <c r="H335" s="33"/>
    </row>
    <row r="336" spans="2:8" s="1" customFormat="1" ht="16.899999999999999" customHeight="1">
      <c r="B336" s="33"/>
      <c r="C336" s="196" t="s">
        <v>658</v>
      </c>
      <c r="D336" s="197" t="s">
        <v>659</v>
      </c>
      <c r="E336" s="198" t="s">
        <v>141</v>
      </c>
      <c r="F336" s="199">
        <v>1329.84</v>
      </c>
      <c r="H336" s="33"/>
    </row>
    <row r="337" spans="2:8" s="1" customFormat="1" ht="16.899999999999999" customHeight="1">
      <c r="B337" s="33"/>
      <c r="C337" s="200" t="s">
        <v>658</v>
      </c>
      <c r="D337" s="200" t="s">
        <v>1849</v>
      </c>
      <c r="E337" s="18" t="s">
        <v>21</v>
      </c>
      <c r="F337" s="201">
        <v>1329.84</v>
      </c>
      <c r="H337" s="33"/>
    </row>
    <row r="338" spans="2:8" s="1" customFormat="1" ht="16.899999999999999" customHeight="1">
      <c r="B338" s="33"/>
      <c r="C338" s="202" t="s">
        <v>3076</v>
      </c>
      <c r="H338" s="33"/>
    </row>
    <row r="339" spans="2:8" s="1" customFormat="1" ht="16.899999999999999" customHeight="1">
      <c r="B339" s="33"/>
      <c r="C339" s="200" t="s">
        <v>1845</v>
      </c>
      <c r="D339" s="200" t="s">
        <v>1846</v>
      </c>
      <c r="E339" s="18" t="s">
        <v>141</v>
      </c>
      <c r="F339" s="201">
        <v>1329.84</v>
      </c>
      <c r="H339" s="33"/>
    </row>
    <row r="340" spans="2:8" s="1" customFormat="1" ht="16.899999999999999" customHeight="1">
      <c r="B340" s="33"/>
      <c r="C340" s="200" t="s">
        <v>1840</v>
      </c>
      <c r="D340" s="200" t="s">
        <v>1841</v>
      </c>
      <c r="E340" s="18" t="s">
        <v>141</v>
      </c>
      <c r="F340" s="201">
        <v>1329.84</v>
      </c>
      <c r="H340" s="33"/>
    </row>
    <row r="341" spans="2:8" s="1" customFormat="1" ht="16.899999999999999" customHeight="1">
      <c r="B341" s="33"/>
      <c r="C341" s="196" t="s">
        <v>664</v>
      </c>
      <c r="D341" s="197" t="s">
        <v>665</v>
      </c>
      <c r="E341" s="198" t="s">
        <v>141</v>
      </c>
      <c r="F341" s="199">
        <v>38171.953000000001</v>
      </c>
      <c r="H341" s="33"/>
    </row>
    <row r="342" spans="2:8" s="1" customFormat="1" ht="16.899999999999999" customHeight="1">
      <c r="B342" s="33"/>
      <c r="C342" s="200" t="s">
        <v>664</v>
      </c>
      <c r="D342" s="200" t="s">
        <v>1815</v>
      </c>
      <c r="E342" s="18" t="s">
        <v>21</v>
      </c>
      <c r="F342" s="201">
        <v>38171.953000000001</v>
      </c>
      <c r="H342" s="33"/>
    </row>
    <row r="343" spans="2:8" s="1" customFormat="1" ht="16.899999999999999" customHeight="1">
      <c r="B343" s="33"/>
      <c r="C343" s="202" t="s">
        <v>3076</v>
      </c>
      <c r="H343" s="33"/>
    </row>
    <row r="344" spans="2:8" s="1" customFormat="1" ht="16.899999999999999" customHeight="1">
      <c r="B344" s="33"/>
      <c r="C344" s="200" t="s">
        <v>1811</v>
      </c>
      <c r="D344" s="200" t="s">
        <v>1812</v>
      </c>
      <c r="E344" s="18" t="s">
        <v>141</v>
      </c>
      <c r="F344" s="201">
        <v>38171.953000000001</v>
      </c>
      <c r="H344" s="33"/>
    </row>
    <row r="345" spans="2:8" s="1" customFormat="1" ht="16.899999999999999" customHeight="1">
      <c r="B345" s="33"/>
      <c r="C345" s="200" t="s">
        <v>1800</v>
      </c>
      <c r="D345" s="200" t="s">
        <v>1801</v>
      </c>
      <c r="E345" s="18" t="s">
        <v>141</v>
      </c>
      <c r="F345" s="201">
        <v>59905.34</v>
      </c>
      <c r="H345" s="33"/>
    </row>
    <row r="346" spans="2:8" s="1" customFormat="1" ht="16.899999999999999" customHeight="1">
      <c r="B346" s="33"/>
      <c r="C346" s="196" t="s">
        <v>667</v>
      </c>
      <c r="D346" s="197" t="s">
        <v>668</v>
      </c>
      <c r="E346" s="198" t="s">
        <v>141</v>
      </c>
      <c r="F346" s="199">
        <v>21309.847000000002</v>
      </c>
      <c r="H346" s="33"/>
    </row>
    <row r="347" spans="2:8" s="1" customFormat="1" ht="16.899999999999999" customHeight="1">
      <c r="B347" s="33"/>
      <c r="C347" s="200" t="s">
        <v>667</v>
      </c>
      <c r="D347" s="200" t="s">
        <v>1810</v>
      </c>
      <c r="E347" s="18" t="s">
        <v>21</v>
      </c>
      <c r="F347" s="201">
        <v>21309.847000000002</v>
      </c>
      <c r="H347" s="33"/>
    </row>
    <row r="348" spans="2:8" s="1" customFormat="1" ht="16.899999999999999" customHeight="1">
      <c r="B348" s="33"/>
      <c r="C348" s="202" t="s">
        <v>3076</v>
      </c>
      <c r="H348" s="33"/>
    </row>
    <row r="349" spans="2:8" s="1" customFormat="1" ht="16.899999999999999" customHeight="1">
      <c r="B349" s="33"/>
      <c r="C349" s="200" t="s">
        <v>1806</v>
      </c>
      <c r="D349" s="200" t="s">
        <v>1807</v>
      </c>
      <c r="E349" s="18" t="s">
        <v>141</v>
      </c>
      <c r="F349" s="201">
        <v>21309.847000000002</v>
      </c>
      <c r="H349" s="33"/>
    </row>
    <row r="350" spans="2:8" s="1" customFormat="1" ht="16.899999999999999" customHeight="1">
      <c r="B350" s="33"/>
      <c r="C350" s="200" t="s">
        <v>1800</v>
      </c>
      <c r="D350" s="200" t="s">
        <v>1801</v>
      </c>
      <c r="E350" s="18" t="s">
        <v>141</v>
      </c>
      <c r="F350" s="201">
        <v>59905.34</v>
      </c>
      <c r="H350" s="33"/>
    </row>
    <row r="351" spans="2:8" s="1" customFormat="1" ht="16.899999999999999" customHeight="1">
      <c r="B351" s="33"/>
      <c r="C351" s="196" t="s">
        <v>670</v>
      </c>
      <c r="D351" s="197" t="s">
        <v>671</v>
      </c>
      <c r="E351" s="198" t="s">
        <v>141</v>
      </c>
      <c r="F351" s="199">
        <v>7179.48</v>
      </c>
      <c r="H351" s="33"/>
    </row>
    <row r="352" spans="2:8" s="1" customFormat="1" ht="16.899999999999999" customHeight="1">
      <c r="B352" s="33"/>
      <c r="C352" s="200" t="s">
        <v>670</v>
      </c>
      <c r="D352" s="200" t="s">
        <v>1838</v>
      </c>
      <c r="E352" s="18" t="s">
        <v>21</v>
      </c>
      <c r="F352" s="201">
        <v>7179.48</v>
      </c>
      <c r="H352" s="33"/>
    </row>
    <row r="353" spans="2:8" s="1" customFormat="1" ht="16.899999999999999" customHeight="1">
      <c r="B353" s="33"/>
      <c r="C353" s="202" t="s">
        <v>3076</v>
      </c>
      <c r="H353" s="33"/>
    </row>
    <row r="354" spans="2:8" s="1" customFormat="1" ht="16.899999999999999" customHeight="1">
      <c r="B354" s="33"/>
      <c r="C354" s="200" t="s">
        <v>1834</v>
      </c>
      <c r="D354" s="200" t="s">
        <v>1835</v>
      </c>
      <c r="E354" s="18" t="s">
        <v>141</v>
      </c>
      <c r="F354" s="201">
        <v>7179.48</v>
      </c>
      <c r="H354" s="33"/>
    </row>
    <row r="355" spans="2:8" s="1" customFormat="1" ht="16.899999999999999" customHeight="1">
      <c r="B355" s="33"/>
      <c r="C355" s="200" t="s">
        <v>1828</v>
      </c>
      <c r="D355" s="200" t="s">
        <v>1829</v>
      </c>
      <c r="E355" s="18" t="s">
        <v>141</v>
      </c>
      <c r="F355" s="201">
        <v>7409.48</v>
      </c>
      <c r="H355" s="33"/>
    </row>
    <row r="356" spans="2:8" s="1" customFormat="1" ht="16.899999999999999" customHeight="1">
      <c r="B356" s="33"/>
      <c r="C356" s="196" t="s">
        <v>661</v>
      </c>
      <c r="D356" s="197" t="s">
        <v>662</v>
      </c>
      <c r="E356" s="198" t="s">
        <v>141</v>
      </c>
      <c r="F356" s="199">
        <v>247.76</v>
      </c>
      <c r="H356" s="33"/>
    </row>
    <row r="357" spans="2:8" s="1" customFormat="1" ht="16.899999999999999" customHeight="1">
      <c r="B357" s="33"/>
      <c r="C357" s="200" t="s">
        <v>661</v>
      </c>
      <c r="D357" s="200" t="s">
        <v>1822</v>
      </c>
      <c r="E357" s="18" t="s">
        <v>21</v>
      </c>
      <c r="F357" s="201">
        <v>247.76</v>
      </c>
      <c r="H357" s="33"/>
    </row>
    <row r="358" spans="2:8" s="1" customFormat="1" ht="16.899999999999999" customHeight="1">
      <c r="B358" s="33"/>
      <c r="C358" s="202" t="s">
        <v>3076</v>
      </c>
      <c r="H358" s="33"/>
    </row>
    <row r="359" spans="2:8" s="1" customFormat="1" ht="16.899999999999999" customHeight="1">
      <c r="B359" s="33"/>
      <c r="C359" s="200" t="s">
        <v>1817</v>
      </c>
      <c r="D359" s="200" t="s">
        <v>1818</v>
      </c>
      <c r="E359" s="18" t="s">
        <v>141</v>
      </c>
      <c r="F359" s="201">
        <v>247.76</v>
      </c>
      <c r="H359" s="33"/>
    </row>
    <row r="360" spans="2:8" s="1" customFormat="1" ht="16.899999999999999" customHeight="1">
      <c r="B360" s="33"/>
      <c r="C360" s="200" t="s">
        <v>1800</v>
      </c>
      <c r="D360" s="200" t="s">
        <v>1801</v>
      </c>
      <c r="E360" s="18" t="s">
        <v>141</v>
      </c>
      <c r="F360" s="201">
        <v>59905.34</v>
      </c>
      <c r="H360" s="33"/>
    </row>
    <row r="361" spans="2:8" s="1" customFormat="1" ht="16.899999999999999" customHeight="1">
      <c r="B361" s="33"/>
      <c r="C361" s="196" t="s">
        <v>673</v>
      </c>
      <c r="D361" s="197" t="s">
        <v>674</v>
      </c>
      <c r="E361" s="198" t="s">
        <v>228</v>
      </c>
      <c r="F361" s="199">
        <v>10.75</v>
      </c>
      <c r="H361" s="33"/>
    </row>
    <row r="362" spans="2:8" s="1" customFormat="1" ht="16.899999999999999" customHeight="1">
      <c r="B362" s="33"/>
      <c r="C362" s="200" t="s">
        <v>21</v>
      </c>
      <c r="D362" s="200" t="s">
        <v>1317</v>
      </c>
      <c r="E362" s="18" t="s">
        <v>21</v>
      </c>
      <c r="F362" s="201">
        <v>0</v>
      </c>
      <c r="H362" s="33"/>
    </row>
    <row r="363" spans="2:8" s="1" customFormat="1" ht="16.899999999999999" customHeight="1">
      <c r="B363" s="33"/>
      <c r="C363" s="200" t="s">
        <v>673</v>
      </c>
      <c r="D363" s="200" t="s">
        <v>1318</v>
      </c>
      <c r="E363" s="18" t="s">
        <v>21</v>
      </c>
      <c r="F363" s="201">
        <v>10.75</v>
      </c>
      <c r="H363" s="33"/>
    </row>
    <row r="364" spans="2:8" s="1" customFormat="1" ht="16.899999999999999" customHeight="1">
      <c r="B364" s="33"/>
      <c r="C364" s="202" t="s">
        <v>3076</v>
      </c>
      <c r="H364" s="33"/>
    </row>
    <row r="365" spans="2:8" s="1" customFormat="1" ht="16.899999999999999" customHeight="1">
      <c r="B365" s="33"/>
      <c r="C365" s="200" t="s">
        <v>1312</v>
      </c>
      <c r="D365" s="200" t="s">
        <v>1313</v>
      </c>
      <c r="E365" s="18" t="s">
        <v>228</v>
      </c>
      <c r="F365" s="201">
        <v>10.75</v>
      </c>
      <c r="H365" s="33"/>
    </row>
    <row r="366" spans="2:8" s="1" customFormat="1" ht="16.899999999999999" customHeight="1">
      <c r="B366" s="33"/>
      <c r="C366" s="200" t="s">
        <v>1335</v>
      </c>
      <c r="D366" s="200" t="s">
        <v>1336</v>
      </c>
      <c r="E366" s="18" t="s">
        <v>569</v>
      </c>
      <c r="F366" s="201">
        <v>1.075</v>
      </c>
      <c r="H366" s="33"/>
    </row>
    <row r="367" spans="2:8" s="1" customFormat="1" ht="16.899999999999999" customHeight="1">
      <c r="B367" s="33"/>
      <c r="C367" s="200" t="s">
        <v>1351</v>
      </c>
      <c r="D367" s="200" t="s">
        <v>1352</v>
      </c>
      <c r="E367" s="18" t="s">
        <v>196</v>
      </c>
      <c r="F367" s="201">
        <v>10.75</v>
      </c>
      <c r="H367" s="33"/>
    </row>
    <row r="368" spans="2:8" s="1" customFormat="1" ht="16.899999999999999" customHeight="1">
      <c r="B368" s="33"/>
      <c r="C368" s="200" t="s">
        <v>1319</v>
      </c>
      <c r="D368" s="200" t="s">
        <v>1320</v>
      </c>
      <c r="E368" s="18" t="s">
        <v>228</v>
      </c>
      <c r="F368" s="201">
        <v>10.75</v>
      </c>
      <c r="H368" s="33"/>
    </row>
    <row r="369" spans="2:8" s="1" customFormat="1" ht="16.899999999999999" customHeight="1">
      <c r="B369" s="33"/>
      <c r="C369" s="196" t="s">
        <v>687</v>
      </c>
      <c r="D369" s="197" t="s">
        <v>688</v>
      </c>
      <c r="E369" s="198" t="s">
        <v>569</v>
      </c>
      <c r="F369" s="199">
        <v>548.41200000000003</v>
      </c>
      <c r="H369" s="33"/>
    </row>
    <row r="370" spans="2:8" s="1" customFormat="1" ht="16.899999999999999" customHeight="1">
      <c r="B370" s="33"/>
      <c r="C370" s="200" t="s">
        <v>21</v>
      </c>
      <c r="D370" s="200" t="s">
        <v>935</v>
      </c>
      <c r="E370" s="18" t="s">
        <v>21</v>
      </c>
      <c r="F370" s="201">
        <v>0</v>
      </c>
      <c r="H370" s="33"/>
    </row>
    <row r="371" spans="2:8" s="1" customFormat="1" ht="16.899999999999999" customHeight="1">
      <c r="B371" s="33"/>
      <c r="C371" s="200" t="s">
        <v>21</v>
      </c>
      <c r="D371" s="200" t="s">
        <v>917</v>
      </c>
      <c r="E371" s="18" t="s">
        <v>21</v>
      </c>
      <c r="F371" s="201">
        <v>0</v>
      </c>
      <c r="H371" s="33"/>
    </row>
    <row r="372" spans="2:8" s="1" customFormat="1" ht="16.899999999999999" customHeight="1">
      <c r="B372" s="33"/>
      <c r="C372" s="200" t="s">
        <v>21</v>
      </c>
      <c r="D372" s="200" t="s">
        <v>936</v>
      </c>
      <c r="E372" s="18" t="s">
        <v>21</v>
      </c>
      <c r="F372" s="201">
        <v>6</v>
      </c>
      <c r="H372" s="33"/>
    </row>
    <row r="373" spans="2:8" s="1" customFormat="1" ht="16.899999999999999" customHeight="1">
      <c r="B373" s="33"/>
      <c r="C373" s="200" t="s">
        <v>21</v>
      </c>
      <c r="D373" s="200" t="s">
        <v>937</v>
      </c>
      <c r="E373" s="18" t="s">
        <v>21</v>
      </c>
      <c r="F373" s="201">
        <v>188.76</v>
      </c>
      <c r="H373" s="33"/>
    </row>
    <row r="374" spans="2:8" s="1" customFormat="1" ht="16.899999999999999" customHeight="1">
      <c r="B374" s="33"/>
      <c r="C374" s="200" t="s">
        <v>21</v>
      </c>
      <c r="D374" s="200" t="s">
        <v>938</v>
      </c>
      <c r="E374" s="18" t="s">
        <v>21</v>
      </c>
      <c r="F374" s="201">
        <v>27.54</v>
      </c>
      <c r="H374" s="33"/>
    </row>
    <row r="375" spans="2:8" s="1" customFormat="1" ht="16.899999999999999" customHeight="1">
      <c r="B375" s="33"/>
      <c r="C375" s="200" t="s">
        <v>21</v>
      </c>
      <c r="D375" s="200" t="s">
        <v>848</v>
      </c>
      <c r="E375" s="18" t="s">
        <v>21</v>
      </c>
      <c r="F375" s="201">
        <v>0</v>
      </c>
      <c r="H375" s="33"/>
    </row>
    <row r="376" spans="2:8" s="1" customFormat="1" ht="16.899999999999999" customHeight="1">
      <c r="B376" s="33"/>
      <c r="C376" s="200" t="s">
        <v>21</v>
      </c>
      <c r="D376" s="200" t="s">
        <v>939</v>
      </c>
      <c r="E376" s="18" t="s">
        <v>21</v>
      </c>
      <c r="F376" s="201">
        <v>67.031999999999996</v>
      </c>
      <c r="H376" s="33"/>
    </row>
    <row r="377" spans="2:8" s="1" customFormat="1" ht="16.899999999999999" customHeight="1">
      <c r="B377" s="33"/>
      <c r="C377" s="200" t="s">
        <v>21</v>
      </c>
      <c r="D377" s="200" t="s">
        <v>940</v>
      </c>
      <c r="E377" s="18" t="s">
        <v>21</v>
      </c>
      <c r="F377" s="201">
        <v>259.08</v>
      </c>
      <c r="H377" s="33"/>
    </row>
    <row r="378" spans="2:8" s="1" customFormat="1" ht="16.899999999999999" customHeight="1">
      <c r="B378" s="33"/>
      <c r="C378" s="200" t="s">
        <v>687</v>
      </c>
      <c r="D378" s="200" t="s">
        <v>280</v>
      </c>
      <c r="E378" s="18" t="s">
        <v>21</v>
      </c>
      <c r="F378" s="201">
        <v>548.41200000000003</v>
      </c>
      <c r="H378" s="33"/>
    </row>
    <row r="379" spans="2:8" s="1" customFormat="1" ht="16.899999999999999" customHeight="1">
      <c r="B379" s="33"/>
      <c r="C379" s="202" t="s">
        <v>3076</v>
      </c>
      <c r="H379" s="33"/>
    </row>
    <row r="380" spans="2:8" s="1" customFormat="1" ht="16.899999999999999" customHeight="1">
      <c r="B380" s="33"/>
      <c r="C380" s="200" t="s">
        <v>931</v>
      </c>
      <c r="D380" s="200" t="s">
        <v>912</v>
      </c>
      <c r="E380" s="18" t="s">
        <v>569</v>
      </c>
      <c r="F380" s="201">
        <v>548.41200000000003</v>
      </c>
      <c r="H380" s="33"/>
    </row>
    <row r="381" spans="2:8" s="1" customFormat="1" ht="16.899999999999999" customHeight="1">
      <c r="B381" s="33"/>
      <c r="C381" s="200" t="s">
        <v>911</v>
      </c>
      <c r="D381" s="200" t="s">
        <v>912</v>
      </c>
      <c r="E381" s="18" t="s">
        <v>569</v>
      </c>
      <c r="F381" s="201">
        <v>788.30799999999999</v>
      </c>
      <c r="H381" s="33"/>
    </row>
    <row r="382" spans="2:8" s="1" customFormat="1" ht="16.899999999999999" customHeight="1">
      <c r="B382" s="33"/>
      <c r="C382" s="200" t="s">
        <v>1684</v>
      </c>
      <c r="D382" s="200" t="s">
        <v>1685</v>
      </c>
      <c r="E382" s="18" t="s">
        <v>763</v>
      </c>
      <c r="F382" s="201">
        <v>2995.1390000000001</v>
      </c>
      <c r="H382" s="33"/>
    </row>
    <row r="383" spans="2:8" s="1" customFormat="1" ht="16.899999999999999" customHeight="1">
      <c r="B383" s="33"/>
      <c r="C383" s="200" t="s">
        <v>941</v>
      </c>
      <c r="D383" s="200" t="s">
        <v>942</v>
      </c>
      <c r="E383" s="18" t="s">
        <v>763</v>
      </c>
      <c r="F383" s="201">
        <v>1041.9829999999999</v>
      </c>
      <c r="H383" s="33"/>
    </row>
    <row r="384" spans="2:8" s="1" customFormat="1" ht="16.899999999999999" customHeight="1">
      <c r="B384" s="33"/>
      <c r="C384" s="196" t="s">
        <v>762</v>
      </c>
      <c r="D384" s="197" t="s">
        <v>762</v>
      </c>
      <c r="E384" s="198" t="s">
        <v>763</v>
      </c>
      <c r="F384" s="199">
        <v>2890.43</v>
      </c>
      <c r="H384" s="33"/>
    </row>
    <row r="385" spans="2:8" s="1" customFormat="1" ht="16.899999999999999" customHeight="1">
      <c r="B385" s="33"/>
      <c r="C385" s="200" t="s">
        <v>21</v>
      </c>
      <c r="D385" s="200" t="s">
        <v>1674</v>
      </c>
      <c r="E385" s="18" t="s">
        <v>21</v>
      </c>
      <c r="F385" s="201">
        <v>0</v>
      </c>
      <c r="H385" s="33"/>
    </row>
    <row r="386" spans="2:8" s="1" customFormat="1" ht="16.899999999999999" customHeight="1">
      <c r="B386" s="33"/>
      <c r="C386" s="200" t="s">
        <v>21</v>
      </c>
      <c r="D386" s="200" t="s">
        <v>1105</v>
      </c>
      <c r="E386" s="18" t="s">
        <v>21</v>
      </c>
      <c r="F386" s="201">
        <v>0</v>
      </c>
      <c r="H386" s="33"/>
    </row>
    <row r="387" spans="2:8" s="1" customFormat="1" ht="16.899999999999999" customHeight="1">
      <c r="B387" s="33"/>
      <c r="C387" s="200" t="s">
        <v>21</v>
      </c>
      <c r="D387" s="200" t="s">
        <v>1675</v>
      </c>
      <c r="E387" s="18" t="s">
        <v>21</v>
      </c>
      <c r="F387" s="201">
        <v>696.15</v>
      </c>
      <c r="H387" s="33"/>
    </row>
    <row r="388" spans="2:8" s="1" customFormat="1" ht="16.899999999999999" customHeight="1">
      <c r="B388" s="33"/>
      <c r="C388" s="200" t="s">
        <v>21</v>
      </c>
      <c r="D388" s="200" t="s">
        <v>1676</v>
      </c>
      <c r="E388" s="18" t="s">
        <v>21</v>
      </c>
      <c r="F388" s="201">
        <v>11.467000000000001</v>
      </c>
      <c r="H388" s="33"/>
    </row>
    <row r="389" spans="2:8" s="1" customFormat="1" ht="16.899999999999999" customHeight="1">
      <c r="B389" s="33"/>
      <c r="C389" s="200" t="s">
        <v>21</v>
      </c>
      <c r="D389" s="200" t="s">
        <v>1677</v>
      </c>
      <c r="E389" s="18" t="s">
        <v>21</v>
      </c>
      <c r="F389" s="201">
        <v>470.45499999999998</v>
      </c>
      <c r="H389" s="33"/>
    </row>
    <row r="390" spans="2:8" s="1" customFormat="1" ht="16.899999999999999" customHeight="1">
      <c r="B390" s="33"/>
      <c r="C390" s="200" t="s">
        <v>21</v>
      </c>
      <c r="D390" s="200" t="s">
        <v>1678</v>
      </c>
      <c r="E390" s="18" t="s">
        <v>21</v>
      </c>
      <c r="F390" s="201">
        <v>168.95</v>
      </c>
      <c r="H390" s="33"/>
    </row>
    <row r="391" spans="2:8" s="1" customFormat="1" ht="16.899999999999999" customHeight="1">
      <c r="B391" s="33"/>
      <c r="C391" s="200" t="s">
        <v>21</v>
      </c>
      <c r="D391" s="200" t="s">
        <v>1679</v>
      </c>
      <c r="E391" s="18" t="s">
        <v>21</v>
      </c>
      <c r="F391" s="201">
        <v>0.35199999999999998</v>
      </c>
      <c r="H391" s="33"/>
    </row>
    <row r="392" spans="2:8" s="1" customFormat="1" ht="16.899999999999999" customHeight="1">
      <c r="B392" s="33"/>
      <c r="C392" s="200" t="s">
        <v>21</v>
      </c>
      <c r="D392" s="200" t="s">
        <v>1109</v>
      </c>
      <c r="E392" s="18" t="s">
        <v>21</v>
      </c>
      <c r="F392" s="201">
        <v>0</v>
      </c>
      <c r="H392" s="33"/>
    </row>
    <row r="393" spans="2:8" s="1" customFormat="1" ht="16.899999999999999" customHeight="1">
      <c r="B393" s="33"/>
      <c r="C393" s="200" t="s">
        <v>21</v>
      </c>
      <c r="D393" s="200" t="s">
        <v>1680</v>
      </c>
      <c r="E393" s="18" t="s">
        <v>21</v>
      </c>
      <c r="F393" s="201">
        <v>720.09</v>
      </c>
      <c r="H393" s="33"/>
    </row>
    <row r="394" spans="2:8" s="1" customFormat="1" ht="16.899999999999999" customHeight="1">
      <c r="B394" s="33"/>
      <c r="C394" s="200" t="s">
        <v>21</v>
      </c>
      <c r="D394" s="200" t="s">
        <v>1681</v>
      </c>
      <c r="E394" s="18" t="s">
        <v>21</v>
      </c>
      <c r="F394" s="201">
        <v>790.774</v>
      </c>
      <c r="H394" s="33"/>
    </row>
    <row r="395" spans="2:8" s="1" customFormat="1" ht="16.899999999999999" customHeight="1">
      <c r="B395" s="33"/>
      <c r="C395" s="200" t="s">
        <v>21</v>
      </c>
      <c r="D395" s="200" t="s">
        <v>1682</v>
      </c>
      <c r="E395" s="18" t="s">
        <v>21</v>
      </c>
      <c r="F395" s="201">
        <v>32.192</v>
      </c>
      <c r="H395" s="33"/>
    </row>
    <row r="396" spans="2:8" s="1" customFormat="1" ht="16.899999999999999" customHeight="1">
      <c r="B396" s="33"/>
      <c r="C396" s="200" t="s">
        <v>762</v>
      </c>
      <c r="D396" s="200" t="s">
        <v>280</v>
      </c>
      <c r="E396" s="18" t="s">
        <v>21</v>
      </c>
      <c r="F396" s="201">
        <v>2890.43</v>
      </c>
      <c r="H396" s="33"/>
    </row>
    <row r="397" spans="2:8" s="1" customFormat="1" ht="16.899999999999999" customHeight="1">
      <c r="B397" s="33"/>
      <c r="C397" s="202" t="s">
        <v>3076</v>
      </c>
      <c r="H397" s="33"/>
    </row>
    <row r="398" spans="2:8" s="1" customFormat="1" ht="16.899999999999999" customHeight="1">
      <c r="B398" s="33"/>
      <c r="C398" s="200" t="s">
        <v>1669</v>
      </c>
      <c r="D398" s="200" t="s">
        <v>1670</v>
      </c>
      <c r="E398" s="18" t="s">
        <v>763</v>
      </c>
      <c r="F398" s="201">
        <v>2890.43</v>
      </c>
      <c r="H398" s="33"/>
    </row>
    <row r="399" spans="2:8" s="1" customFormat="1" ht="16.899999999999999" customHeight="1">
      <c r="B399" s="33"/>
      <c r="C399" s="200" t="s">
        <v>911</v>
      </c>
      <c r="D399" s="200" t="s">
        <v>912</v>
      </c>
      <c r="E399" s="18" t="s">
        <v>569</v>
      </c>
      <c r="F399" s="201">
        <v>788.30799999999999</v>
      </c>
      <c r="H399" s="33"/>
    </row>
    <row r="400" spans="2:8" s="1" customFormat="1" ht="16.899999999999999" customHeight="1">
      <c r="B400" s="33"/>
      <c r="C400" s="200" t="s">
        <v>1647</v>
      </c>
      <c r="D400" s="200" t="s">
        <v>1648</v>
      </c>
      <c r="E400" s="18" t="s">
        <v>763</v>
      </c>
      <c r="F400" s="201">
        <v>2890.43</v>
      </c>
      <c r="H400" s="33"/>
    </row>
    <row r="401" spans="2:8" s="1" customFormat="1" ht="16.899999999999999" customHeight="1">
      <c r="B401" s="33"/>
      <c r="C401" s="200" t="s">
        <v>1653</v>
      </c>
      <c r="D401" s="200" t="s">
        <v>1654</v>
      </c>
      <c r="E401" s="18" t="s">
        <v>763</v>
      </c>
      <c r="F401" s="201">
        <v>2890.43</v>
      </c>
      <c r="H401" s="33"/>
    </row>
    <row r="402" spans="2:8" s="1" customFormat="1" ht="16.899999999999999" customHeight="1">
      <c r="B402" s="33"/>
      <c r="C402" s="200" t="s">
        <v>1658</v>
      </c>
      <c r="D402" s="200" t="s">
        <v>1659</v>
      </c>
      <c r="E402" s="18" t="s">
        <v>763</v>
      </c>
      <c r="F402" s="201">
        <v>2890.43</v>
      </c>
      <c r="H402" s="33"/>
    </row>
    <row r="403" spans="2:8" s="1" customFormat="1" ht="16.899999999999999" customHeight="1">
      <c r="B403" s="33"/>
      <c r="C403" s="196" t="s">
        <v>565</v>
      </c>
      <c r="D403" s="197" t="s">
        <v>566</v>
      </c>
      <c r="E403" s="198" t="s">
        <v>196</v>
      </c>
      <c r="F403" s="199">
        <v>248.089</v>
      </c>
      <c r="H403" s="33"/>
    </row>
    <row r="404" spans="2:8" s="1" customFormat="1" ht="16.899999999999999" customHeight="1">
      <c r="B404" s="33"/>
      <c r="C404" s="200" t="s">
        <v>565</v>
      </c>
      <c r="D404" s="200" t="s">
        <v>594</v>
      </c>
      <c r="E404" s="18" t="s">
        <v>21</v>
      </c>
      <c r="F404" s="201">
        <v>248.089</v>
      </c>
      <c r="H404" s="33"/>
    </row>
    <row r="405" spans="2:8" s="1" customFormat="1" ht="16.899999999999999" customHeight="1">
      <c r="B405" s="33"/>
      <c r="C405" s="202" t="s">
        <v>3076</v>
      </c>
      <c r="H405" s="33"/>
    </row>
    <row r="406" spans="2:8" s="1" customFormat="1" ht="16.899999999999999" customHeight="1">
      <c r="B406" s="33"/>
      <c r="C406" s="200" t="s">
        <v>1204</v>
      </c>
      <c r="D406" s="200" t="s">
        <v>1205</v>
      </c>
      <c r="E406" s="18" t="s">
        <v>196</v>
      </c>
      <c r="F406" s="201">
        <v>248.089</v>
      </c>
      <c r="H406" s="33"/>
    </row>
    <row r="407" spans="2:8" s="1" customFormat="1" ht="16.899999999999999" customHeight="1">
      <c r="B407" s="33"/>
      <c r="C407" s="200" t="s">
        <v>911</v>
      </c>
      <c r="D407" s="200" t="s">
        <v>912</v>
      </c>
      <c r="E407" s="18" t="s">
        <v>569</v>
      </c>
      <c r="F407" s="201">
        <v>788.30799999999999</v>
      </c>
      <c r="H407" s="33"/>
    </row>
    <row r="408" spans="2:8" s="1" customFormat="1" ht="16.899999999999999" customHeight="1">
      <c r="B408" s="33"/>
      <c r="C408" s="200" t="s">
        <v>1684</v>
      </c>
      <c r="D408" s="200" t="s">
        <v>1685</v>
      </c>
      <c r="E408" s="18" t="s">
        <v>763</v>
      </c>
      <c r="F408" s="201">
        <v>2995.1390000000001</v>
      </c>
      <c r="H408" s="33"/>
    </row>
    <row r="409" spans="2:8" s="1" customFormat="1" ht="16.899999999999999" customHeight="1">
      <c r="B409" s="33"/>
      <c r="C409" s="196" t="s">
        <v>791</v>
      </c>
      <c r="D409" s="197" t="s">
        <v>792</v>
      </c>
      <c r="E409" s="198" t="s">
        <v>196</v>
      </c>
      <c r="F409" s="199">
        <v>4106.62</v>
      </c>
      <c r="H409" s="33"/>
    </row>
    <row r="410" spans="2:8" s="1" customFormat="1" ht="16.899999999999999" customHeight="1">
      <c r="B410" s="33"/>
      <c r="C410" s="200" t="s">
        <v>21</v>
      </c>
      <c r="D410" s="200" t="s">
        <v>1237</v>
      </c>
      <c r="E410" s="18" t="s">
        <v>21</v>
      </c>
      <c r="F410" s="201">
        <v>0</v>
      </c>
      <c r="H410" s="33"/>
    </row>
    <row r="411" spans="2:8" s="1" customFormat="1" ht="16.899999999999999" customHeight="1">
      <c r="B411" s="33"/>
      <c r="C411" s="200" t="s">
        <v>21</v>
      </c>
      <c r="D411" s="200" t="s">
        <v>1238</v>
      </c>
      <c r="E411" s="18" t="s">
        <v>21</v>
      </c>
      <c r="F411" s="201">
        <v>0</v>
      </c>
      <c r="H411" s="33"/>
    </row>
    <row r="412" spans="2:8" s="1" customFormat="1" ht="16.899999999999999" customHeight="1">
      <c r="B412" s="33"/>
      <c r="C412" s="200" t="s">
        <v>21</v>
      </c>
      <c r="D412" s="200" t="s">
        <v>1239</v>
      </c>
      <c r="E412" s="18" t="s">
        <v>21</v>
      </c>
      <c r="F412" s="201">
        <v>2933.3</v>
      </c>
      <c r="H412" s="33"/>
    </row>
    <row r="413" spans="2:8" s="1" customFormat="1" ht="16.899999999999999" customHeight="1">
      <c r="B413" s="33"/>
      <c r="C413" s="200" t="s">
        <v>21</v>
      </c>
      <c r="D413" s="200" t="s">
        <v>1240</v>
      </c>
      <c r="E413" s="18" t="s">
        <v>21</v>
      </c>
      <c r="F413" s="201">
        <v>0</v>
      </c>
      <c r="H413" s="33"/>
    </row>
    <row r="414" spans="2:8" s="1" customFormat="1" ht="16.899999999999999" customHeight="1">
      <c r="B414" s="33"/>
      <c r="C414" s="200" t="s">
        <v>21</v>
      </c>
      <c r="D414" s="200" t="s">
        <v>1241</v>
      </c>
      <c r="E414" s="18" t="s">
        <v>21</v>
      </c>
      <c r="F414" s="201">
        <v>1173.32</v>
      </c>
      <c r="H414" s="33"/>
    </row>
    <row r="415" spans="2:8" s="1" customFormat="1" ht="16.899999999999999" customHeight="1">
      <c r="B415" s="33"/>
      <c r="C415" s="200" t="s">
        <v>791</v>
      </c>
      <c r="D415" s="200" t="s">
        <v>280</v>
      </c>
      <c r="E415" s="18" t="s">
        <v>21</v>
      </c>
      <c r="F415" s="201">
        <v>4106.62</v>
      </c>
      <c r="H415" s="33"/>
    </row>
    <row r="416" spans="2:8" s="1" customFormat="1" ht="16.899999999999999" customHeight="1">
      <c r="B416" s="33"/>
      <c r="C416" s="202" t="s">
        <v>3076</v>
      </c>
      <c r="H416" s="33"/>
    </row>
    <row r="417" spans="2:8" s="1" customFormat="1" ht="16.899999999999999" customHeight="1">
      <c r="B417" s="33"/>
      <c r="C417" s="200" t="s">
        <v>1232</v>
      </c>
      <c r="D417" s="200" t="s">
        <v>1233</v>
      </c>
      <c r="E417" s="18" t="s">
        <v>196</v>
      </c>
      <c r="F417" s="201">
        <v>4106.62</v>
      </c>
      <c r="H417" s="33"/>
    </row>
    <row r="418" spans="2:8" s="1" customFormat="1" ht="16.899999999999999" customHeight="1">
      <c r="B418" s="33"/>
      <c r="C418" s="200" t="s">
        <v>911</v>
      </c>
      <c r="D418" s="200" t="s">
        <v>912</v>
      </c>
      <c r="E418" s="18" t="s">
        <v>569</v>
      </c>
      <c r="F418" s="201">
        <v>788.30799999999999</v>
      </c>
      <c r="H418" s="33"/>
    </row>
    <row r="419" spans="2:8" s="1" customFormat="1" ht="16.899999999999999" customHeight="1">
      <c r="B419" s="33"/>
      <c r="C419" s="200" t="s">
        <v>1684</v>
      </c>
      <c r="D419" s="200" t="s">
        <v>1685</v>
      </c>
      <c r="E419" s="18" t="s">
        <v>763</v>
      </c>
      <c r="F419" s="201">
        <v>2995.1390000000001</v>
      </c>
      <c r="H419" s="33"/>
    </row>
    <row r="420" spans="2:8" s="1" customFormat="1" ht="16.899999999999999" customHeight="1">
      <c r="B420" s="33"/>
      <c r="C420" s="196" t="s">
        <v>794</v>
      </c>
      <c r="D420" s="197" t="s">
        <v>795</v>
      </c>
      <c r="E420" s="198" t="s">
        <v>196</v>
      </c>
      <c r="F420" s="199">
        <v>2933.3</v>
      </c>
      <c r="H420" s="33"/>
    </row>
    <row r="421" spans="2:8" s="1" customFormat="1" ht="16.899999999999999" customHeight="1">
      <c r="B421" s="33"/>
      <c r="C421" s="200" t="s">
        <v>21</v>
      </c>
      <c r="D421" s="200" t="s">
        <v>1246</v>
      </c>
      <c r="E421" s="18" t="s">
        <v>21</v>
      </c>
      <c r="F421" s="201">
        <v>0</v>
      </c>
      <c r="H421" s="33"/>
    </row>
    <row r="422" spans="2:8" s="1" customFormat="1" ht="16.899999999999999" customHeight="1">
      <c r="B422" s="33"/>
      <c r="C422" s="200" t="s">
        <v>21</v>
      </c>
      <c r="D422" s="200" t="s">
        <v>1237</v>
      </c>
      <c r="E422" s="18" t="s">
        <v>21</v>
      </c>
      <c r="F422" s="201">
        <v>0</v>
      </c>
      <c r="H422" s="33"/>
    </row>
    <row r="423" spans="2:8" s="1" customFormat="1" ht="16.899999999999999" customHeight="1">
      <c r="B423" s="33"/>
      <c r="C423" s="200" t="s">
        <v>794</v>
      </c>
      <c r="D423" s="200" t="s">
        <v>1239</v>
      </c>
      <c r="E423" s="18" t="s">
        <v>21</v>
      </c>
      <c r="F423" s="201">
        <v>2933.3</v>
      </c>
      <c r="H423" s="33"/>
    </row>
    <row r="424" spans="2:8" s="1" customFormat="1" ht="16.899999999999999" customHeight="1">
      <c r="B424" s="33"/>
      <c r="C424" s="202" t="s">
        <v>3076</v>
      </c>
      <c r="H424" s="33"/>
    </row>
    <row r="425" spans="2:8" s="1" customFormat="1" ht="16.899999999999999" customHeight="1">
      <c r="B425" s="33"/>
      <c r="C425" s="200" t="s">
        <v>1242</v>
      </c>
      <c r="D425" s="200" t="s">
        <v>1243</v>
      </c>
      <c r="E425" s="18" t="s">
        <v>196</v>
      </c>
      <c r="F425" s="201">
        <v>2933.3</v>
      </c>
      <c r="H425" s="33"/>
    </row>
    <row r="426" spans="2:8" s="1" customFormat="1" ht="16.899999999999999" customHeight="1">
      <c r="B426" s="33"/>
      <c r="C426" s="200" t="s">
        <v>911</v>
      </c>
      <c r="D426" s="200" t="s">
        <v>912</v>
      </c>
      <c r="E426" s="18" t="s">
        <v>569</v>
      </c>
      <c r="F426" s="201">
        <v>788.30799999999999</v>
      </c>
      <c r="H426" s="33"/>
    </row>
    <row r="427" spans="2:8" s="1" customFormat="1" ht="16.899999999999999" customHeight="1">
      <c r="B427" s="33"/>
      <c r="C427" s="200" t="s">
        <v>1684</v>
      </c>
      <c r="D427" s="200" t="s">
        <v>1685</v>
      </c>
      <c r="E427" s="18" t="s">
        <v>763</v>
      </c>
      <c r="F427" s="201">
        <v>2995.1390000000001</v>
      </c>
      <c r="H427" s="33"/>
    </row>
    <row r="428" spans="2:8" s="1" customFormat="1" ht="16.899999999999999" customHeight="1">
      <c r="B428" s="33"/>
      <c r="C428" s="196" t="s">
        <v>796</v>
      </c>
      <c r="D428" s="197" t="s">
        <v>797</v>
      </c>
      <c r="E428" s="198" t="s">
        <v>763</v>
      </c>
      <c r="F428" s="199">
        <v>2995.1390000000001</v>
      </c>
      <c r="H428" s="33"/>
    </row>
    <row r="429" spans="2:8" s="1" customFormat="1" ht="16.899999999999999" customHeight="1">
      <c r="B429" s="33"/>
      <c r="C429" s="200" t="s">
        <v>21</v>
      </c>
      <c r="D429" s="200" t="s">
        <v>903</v>
      </c>
      <c r="E429" s="18" t="s">
        <v>21</v>
      </c>
      <c r="F429" s="201">
        <v>0</v>
      </c>
      <c r="H429" s="33"/>
    </row>
    <row r="430" spans="2:8" s="1" customFormat="1" ht="16.899999999999999" customHeight="1">
      <c r="B430" s="33"/>
      <c r="C430" s="200" t="s">
        <v>21</v>
      </c>
      <c r="D430" s="200" t="s">
        <v>927</v>
      </c>
      <c r="E430" s="18" t="s">
        <v>21</v>
      </c>
      <c r="F430" s="201">
        <v>1041.9829999999999</v>
      </c>
      <c r="H430" s="33"/>
    </row>
    <row r="431" spans="2:8" s="1" customFormat="1" ht="16.899999999999999" customHeight="1">
      <c r="B431" s="33"/>
      <c r="C431" s="200" t="s">
        <v>21</v>
      </c>
      <c r="D431" s="200" t="s">
        <v>928</v>
      </c>
      <c r="E431" s="18" t="s">
        <v>21</v>
      </c>
      <c r="F431" s="201">
        <v>70.704999999999998</v>
      </c>
      <c r="H431" s="33"/>
    </row>
    <row r="432" spans="2:8" s="1" customFormat="1" ht="16.899999999999999" customHeight="1">
      <c r="B432" s="33"/>
      <c r="C432" s="200" t="s">
        <v>21</v>
      </c>
      <c r="D432" s="200" t="s">
        <v>929</v>
      </c>
      <c r="E432" s="18" t="s">
        <v>21</v>
      </c>
      <c r="F432" s="201">
        <v>1170.3869999999999</v>
      </c>
      <c r="H432" s="33"/>
    </row>
    <row r="433" spans="2:8" s="1" customFormat="1" ht="16.899999999999999" customHeight="1">
      <c r="B433" s="33"/>
      <c r="C433" s="200" t="s">
        <v>21</v>
      </c>
      <c r="D433" s="200" t="s">
        <v>930</v>
      </c>
      <c r="E433" s="18" t="s">
        <v>21</v>
      </c>
      <c r="F433" s="201">
        <v>1114.654</v>
      </c>
      <c r="H433" s="33"/>
    </row>
    <row r="434" spans="2:8" s="1" customFormat="1" ht="16.899999999999999" customHeight="1">
      <c r="B434" s="33"/>
      <c r="C434" s="200" t="s">
        <v>21</v>
      </c>
      <c r="D434" s="200" t="s">
        <v>1689</v>
      </c>
      <c r="E434" s="18" t="s">
        <v>21</v>
      </c>
      <c r="F434" s="201">
        <v>-402.59</v>
      </c>
      <c r="H434" s="33"/>
    </row>
    <row r="435" spans="2:8" s="1" customFormat="1" ht="16.899999999999999" customHeight="1">
      <c r="B435" s="33"/>
      <c r="C435" s="200" t="s">
        <v>796</v>
      </c>
      <c r="D435" s="200" t="s">
        <v>280</v>
      </c>
      <c r="E435" s="18" t="s">
        <v>21</v>
      </c>
      <c r="F435" s="201">
        <v>2995.1390000000001</v>
      </c>
      <c r="H435" s="33"/>
    </row>
    <row r="436" spans="2:8" s="1" customFormat="1" ht="16.899999999999999" customHeight="1">
      <c r="B436" s="33"/>
      <c r="C436" s="202" t="s">
        <v>3076</v>
      </c>
      <c r="H436" s="33"/>
    </row>
    <row r="437" spans="2:8" s="1" customFormat="1" ht="16.899999999999999" customHeight="1">
      <c r="B437" s="33"/>
      <c r="C437" s="200" t="s">
        <v>1684</v>
      </c>
      <c r="D437" s="200" t="s">
        <v>1685</v>
      </c>
      <c r="E437" s="18" t="s">
        <v>763</v>
      </c>
      <c r="F437" s="201">
        <v>2995.1390000000001</v>
      </c>
      <c r="H437" s="33"/>
    </row>
    <row r="438" spans="2:8" s="1" customFormat="1" ht="16.899999999999999" customHeight="1">
      <c r="B438" s="33"/>
      <c r="C438" s="200" t="s">
        <v>1663</v>
      </c>
      <c r="D438" s="200" t="s">
        <v>1664</v>
      </c>
      <c r="E438" s="18" t="s">
        <v>763</v>
      </c>
      <c r="F438" s="201">
        <v>2995.1390000000001</v>
      </c>
      <c r="H438" s="33"/>
    </row>
    <row r="439" spans="2:8" s="1" customFormat="1" ht="16.899999999999999" customHeight="1">
      <c r="B439" s="33"/>
      <c r="C439" s="196" t="s">
        <v>690</v>
      </c>
      <c r="D439" s="197" t="s">
        <v>691</v>
      </c>
      <c r="E439" s="198" t="s">
        <v>196</v>
      </c>
      <c r="F439" s="199">
        <v>32.299999999999997</v>
      </c>
      <c r="H439" s="33"/>
    </row>
    <row r="440" spans="2:8" s="1" customFormat="1" ht="16.899999999999999" customHeight="1">
      <c r="B440" s="33"/>
      <c r="C440" s="200" t="s">
        <v>21</v>
      </c>
      <c r="D440" s="200" t="s">
        <v>822</v>
      </c>
      <c r="E440" s="18" t="s">
        <v>21</v>
      </c>
      <c r="F440" s="201">
        <v>0</v>
      </c>
      <c r="H440" s="33"/>
    </row>
    <row r="441" spans="2:8" s="1" customFormat="1" ht="16.899999999999999" customHeight="1">
      <c r="B441" s="33"/>
      <c r="C441" s="200" t="s">
        <v>21</v>
      </c>
      <c r="D441" s="200" t="s">
        <v>823</v>
      </c>
      <c r="E441" s="18" t="s">
        <v>21</v>
      </c>
      <c r="F441" s="201">
        <v>32.299999999999997</v>
      </c>
      <c r="H441" s="33"/>
    </row>
    <row r="442" spans="2:8" s="1" customFormat="1" ht="16.899999999999999" customHeight="1">
      <c r="B442" s="33"/>
      <c r="C442" s="200" t="s">
        <v>690</v>
      </c>
      <c r="D442" s="200" t="s">
        <v>280</v>
      </c>
      <c r="E442" s="18" t="s">
        <v>21</v>
      </c>
      <c r="F442" s="201">
        <v>32.299999999999997</v>
      </c>
      <c r="H442" s="33"/>
    </row>
    <row r="443" spans="2:8" s="1" customFormat="1" ht="16.899999999999999" customHeight="1">
      <c r="B443" s="33"/>
      <c r="C443" s="202" t="s">
        <v>3076</v>
      </c>
      <c r="H443" s="33"/>
    </row>
    <row r="444" spans="2:8" s="1" customFormat="1" ht="16.899999999999999" customHeight="1">
      <c r="B444" s="33"/>
      <c r="C444" s="200" t="s">
        <v>817</v>
      </c>
      <c r="D444" s="200" t="s">
        <v>818</v>
      </c>
      <c r="E444" s="18" t="s">
        <v>196</v>
      </c>
      <c r="F444" s="201">
        <v>32.299999999999997</v>
      </c>
      <c r="H444" s="33"/>
    </row>
    <row r="445" spans="2:8" s="1" customFormat="1" ht="16.899999999999999" customHeight="1">
      <c r="B445" s="33"/>
      <c r="C445" s="200" t="s">
        <v>802</v>
      </c>
      <c r="D445" s="200" t="s">
        <v>803</v>
      </c>
      <c r="E445" s="18" t="s">
        <v>196</v>
      </c>
      <c r="F445" s="201">
        <v>2280.3000000000002</v>
      </c>
      <c r="H445" s="33"/>
    </row>
    <row r="446" spans="2:8" s="1" customFormat="1" ht="16.899999999999999" customHeight="1">
      <c r="B446" s="33"/>
      <c r="C446" s="200" t="s">
        <v>1669</v>
      </c>
      <c r="D446" s="200" t="s">
        <v>1670</v>
      </c>
      <c r="E446" s="18" t="s">
        <v>763</v>
      </c>
      <c r="F446" s="201">
        <v>2890.43</v>
      </c>
      <c r="H446" s="33"/>
    </row>
    <row r="447" spans="2:8" s="1" customFormat="1" ht="16.899999999999999" customHeight="1">
      <c r="B447" s="33"/>
      <c r="C447" s="196" t="s">
        <v>693</v>
      </c>
      <c r="D447" s="197" t="s">
        <v>694</v>
      </c>
      <c r="E447" s="198" t="s">
        <v>228</v>
      </c>
      <c r="F447" s="199">
        <v>21.5</v>
      </c>
      <c r="H447" s="33"/>
    </row>
    <row r="448" spans="2:8" s="1" customFormat="1" ht="16.899999999999999" customHeight="1">
      <c r="B448" s="33"/>
      <c r="C448" s="200" t="s">
        <v>21</v>
      </c>
      <c r="D448" s="200" t="s">
        <v>1152</v>
      </c>
      <c r="E448" s="18" t="s">
        <v>21</v>
      </c>
      <c r="F448" s="201">
        <v>0</v>
      </c>
      <c r="H448" s="33"/>
    </row>
    <row r="449" spans="2:8" s="1" customFormat="1" ht="16.899999999999999" customHeight="1">
      <c r="B449" s="33"/>
      <c r="C449" s="200" t="s">
        <v>21</v>
      </c>
      <c r="D449" s="200" t="s">
        <v>1542</v>
      </c>
      <c r="E449" s="18" t="s">
        <v>21</v>
      </c>
      <c r="F449" s="201">
        <v>21.5</v>
      </c>
      <c r="H449" s="33"/>
    </row>
    <row r="450" spans="2:8" s="1" customFormat="1" ht="16.899999999999999" customHeight="1">
      <c r="B450" s="33"/>
      <c r="C450" s="200" t="s">
        <v>693</v>
      </c>
      <c r="D450" s="200" t="s">
        <v>280</v>
      </c>
      <c r="E450" s="18" t="s">
        <v>21</v>
      </c>
      <c r="F450" s="201">
        <v>21.5</v>
      </c>
      <c r="H450" s="33"/>
    </row>
    <row r="451" spans="2:8" s="1" customFormat="1" ht="16.899999999999999" customHeight="1">
      <c r="B451" s="33"/>
      <c r="C451" s="202" t="s">
        <v>3076</v>
      </c>
      <c r="H451" s="33"/>
    </row>
    <row r="452" spans="2:8" s="1" customFormat="1" ht="16.899999999999999" customHeight="1">
      <c r="B452" s="33"/>
      <c r="C452" s="200" t="s">
        <v>1537</v>
      </c>
      <c r="D452" s="200" t="s">
        <v>1538</v>
      </c>
      <c r="E452" s="18" t="s">
        <v>228</v>
      </c>
      <c r="F452" s="201">
        <v>21.5</v>
      </c>
      <c r="H452" s="33"/>
    </row>
    <row r="453" spans="2:8" s="1" customFormat="1" ht="16.899999999999999" customHeight="1">
      <c r="B453" s="33"/>
      <c r="C453" s="200" t="s">
        <v>1635</v>
      </c>
      <c r="D453" s="200" t="s">
        <v>1636</v>
      </c>
      <c r="E453" s="18" t="s">
        <v>763</v>
      </c>
      <c r="F453" s="201">
        <v>46.960999999999999</v>
      </c>
      <c r="H453" s="33"/>
    </row>
    <row r="454" spans="2:8" s="1" customFormat="1" ht="16.899999999999999" customHeight="1">
      <c r="B454" s="33"/>
      <c r="C454" s="196" t="s">
        <v>696</v>
      </c>
      <c r="D454" s="197" t="s">
        <v>697</v>
      </c>
      <c r="E454" s="198" t="s">
        <v>196</v>
      </c>
      <c r="F454" s="199">
        <v>876.5</v>
      </c>
      <c r="H454" s="33"/>
    </row>
    <row r="455" spans="2:8" s="1" customFormat="1" ht="16.899999999999999" customHeight="1">
      <c r="B455" s="33"/>
      <c r="C455" s="200" t="s">
        <v>21</v>
      </c>
      <c r="D455" s="200" t="s">
        <v>1257</v>
      </c>
      <c r="E455" s="18" t="s">
        <v>21</v>
      </c>
      <c r="F455" s="201">
        <v>0</v>
      </c>
      <c r="H455" s="33"/>
    </row>
    <row r="456" spans="2:8" s="1" customFormat="1" ht="16.899999999999999" customHeight="1">
      <c r="B456" s="33"/>
      <c r="C456" s="200" t="s">
        <v>21</v>
      </c>
      <c r="D456" s="200" t="s">
        <v>697</v>
      </c>
      <c r="E456" s="18" t="s">
        <v>21</v>
      </c>
      <c r="F456" s="201">
        <v>0</v>
      </c>
      <c r="H456" s="33"/>
    </row>
    <row r="457" spans="2:8" s="1" customFormat="1" ht="16.899999999999999" customHeight="1">
      <c r="B457" s="33"/>
      <c r="C457" s="200" t="s">
        <v>21</v>
      </c>
      <c r="D457" s="200" t="s">
        <v>1266</v>
      </c>
      <c r="E457" s="18" t="s">
        <v>21</v>
      </c>
      <c r="F457" s="201">
        <v>124.9</v>
      </c>
      <c r="H457" s="33"/>
    </row>
    <row r="458" spans="2:8" s="1" customFormat="1" ht="16.899999999999999" customHeight="1">
      <c r="B458" s="33"/>
      <c r="C458" s="200" t="s">
        <v>21</v>
      </c>
      <c r="D458" s="200" t="s">
        <v>1267</v>
      </c>
      <c r="E458" s="18" t="s">
        <v>21</v>
      </c>
      <c r="F458" s="201">
        <v>751.6</v>
      </c>
      <c r="H458" s="33"/>
    </row>
    <row r="459" spans="2:8" s="1" customFormat="1" ht="16.899999999999999" customHeight="1">
      <c r="B459" s="33"/>
      <c r="C459" s="200" t="s">
        <v>696</v>
      </c>
      <c r="D459" s="200" t="s">
        <v>851</v>
      </c>
      <c r="E459" s="18" t="s">
        <v>21</v>
      </c>
      <c r="F459" s="201">
        <v>876.5</v>
      </c>
      <c r="H459" s="33"/>
    </row>
    <row r="460" spans="2:8" s="1" customFormat="1" ht="16.899999999999999" customHeight="1">
      <c r="B460" s="33"/>
      <c r="C460" s="202" t="s">
        <v>3076</v>
      </c>
      <c r="H460" s="33"/>
    </row>
    <row r="461" spans="2:8" s="1" customFormat="1" ht="16.899999999999999" customHeight="1">
      <c r="B461" s="33"/>
      <c r="C461" s="200" t="s">
        <v>1263</v>
      </c>
      <c r="D461" s="200" t="s">
        <v>1264</v>
      </c>
      <c r="E461" s="18" t="s">
        <v>196</v>
      </c>
      <c r="F461" s="201">
        <v>1122.75</v>
      </c>
      <c r="H461" s="33"/>
    </row>
    <row r="462" spans="2:8" s="1" customFormat="1" ht="16.899999999999999" customHeight="1">
      <c r="B462" s="33"/>
      <c r="C462" s="200" t="s">
        <v>1276</v>
      </c>
      <c r="D462" s="200" t="s">
        <v>1277</v>
      </c>
      <c r="E462" s="18" t="s">
        <v>196</v>
      </c>
      <c r="F462" s="201">
        <v>4038.5</v>
      </c>
      <c r="H462" s="33"/>
    </row>
    <row r="463" spans="2:8" s="1" customFormat="1" ht="16.899999999999999" customHeight="1">
      <c r="B463" s="33"/>
      <c r="C463" s="200" t="s">
        <v>1288</v>
      </c>
      <c r="D463" s="200" t="s">
        <v>1289</v>
      </c>
      <c r="E463" s="18" t="s">
        <v>763</v>
      </c>
      <c r="F463" s="201">
        <v>130.85499999999999</v>
      </c>
      <c r="H463" s="33"/>
    </row>
    <row r="464" spans="2:8" s="1" customFormat="1" ht="16.899999999999999" customHeight="1">
      <c r="B464" s="33"/>
      <c r="C464" s="200" t="s">
        <v>1569</v>
      </c>
      <c r="D464" s="200" t="s">
        <v>1570</v>
      </c>
      <c r="E464" s="18" t="s">
        <v>196</v>
      </c>
      <c r="F464" s="201">
        <v>1222</v>
      </c>
      <c r="H464" s="33"/>
    </row>
    <row r="465" spans="2:8" s="1" customFormat="1" ht="16.899999999999999" customHeight="1">
      <c r="B465" s="33"/>
      <c r="C465" s="200" t="s">
        <v>1576</v>
      </c>
      <c r="D465" s="200" t="s">
        <v>1577</v>
      </c>
      <c r="E465" s="18" t="s">
        <v>228</v>
      </c>
      <c r="F465" s="201">
        <v>1699.15</v>
      </c>
      <c r="H465" s="33"/>
    </row>
    <row r="466" spans="2:8" s="1" customFormat="1" ht="16.899999999999999" customHeight="1">
      <c r="B466" s="33"/>
      <c r="C466" s="200" t="s">
        <v>1589</v>
      </c>
      <c r="D466" s="200" t="s">
        <v>1590</v>
      </c>
      <c r="E466" s="18" t="s">
        <v>763</v>
      </c>
      <c r="F466" s="201">
        <v>2.5569999999999999</v>
      </c>
      <c r="H466" s="33"/>
    </row>
    <row r="467" spans="2:8" s="1" customFormat="1" ht="16.899999999999999" customHeight="1">
      <c r="B467" s="33"/>
      <c r="C467" s="196" t="s">
        <v>699</v>
      </c>
      <c r="D467" s="197" t="s">
        <v>700</v>
      </c>
      <c r="E467" s="198" t="s">
        <v>196</v>
      </c>
      <c r="F467" s="199">
        <v>2826.5</v>
      </c>
      <c r="H467" s="33"/>
    </row>
    <row r="468" spans="2:8" s="1" customFormat="1" ht="16.899999999999999" customHeight="1">
      <c r="B468" s="33"/>
      <c r="C468" s="200" t="s">
        <v>21</v>
      </c>
      <c r="D468" s="200" t="s">
        <v>1257</v>
      </c>
      <c r="E468" s="18" t="s">
        <v>21</v>
      </c>
      <c r="F468" s="201">
        <v>0</v>
      </c>
      <c r="H468" s="33"/>
    </row>
    <row r="469" spans="2:8" s="1" customFormat="1" ht="16.899999999999999" customHeight="1">
      <c r="B469" s="33"/>
      <c r="C469" s="200" t="s">
        <v>21</v>
      </c>
      <c r="D469" s="200" t="s">
        <v>1258</v>
      </c>
      <c r="E469" s="18" t="s">
        <v>21</v>
      </c>
      <c r="F469" s="201">
        <v>0</v>
      </c>
      <c r="H469" s="33"/>
    </row>
    <row r="470" spans="2:8" s="1" customFormat="1" ht="16.899999999999999" customHeight="1">
      <c r="B470" s="33"/>
      <c r="C470" s="200" t="s">
        <v>21</v>
      </c>
      <c r="D470" s="200" t="s">
        <v>1259</v>
      </c>
      <c r="E470" s="18" t="s">
        <v>21</v>
      </c>
      <c r="F470" s="201">
        <v>1381.9</v>
      </c>
      <c r="H470" s="33"/>
    </row>
    <row r="471" spans="2:8" s="1" customFormat="1" ht="16.899999999999999" customHeight="1">
      <c r="B471" s="33"/>
      <c r="C471" s="200" t="s">
        <v>21</v>
      </c>
      <c r="D471" s="200" t="s">
        <v>1260</v>
      </c>
      <c r="E471" s="18" t="s">
        <v>21</v>
      </c>
      <c r="F471" s="201">
        <v>1444.6</v>
      </c>
      <c r="H471" s="33"/>
    </row>
    <row r="472" spans="2:8" s="1" customFormat="1" ht="16.899999999999999" customHeight="1">
      <c r="B472" s="33"/>
      <c r="C472" s="200" t="s">
        <v>699</v>
      </c>
      <c r="D472" s="200" t="s">
        <v>851</v>
      </c>
      <c r="E472" s="18" t="s">
        <v>21</v>
      </c>
      <c r="F472" s="201">
        <v>2826.5</v>
      </c>
      <c r="H472" s="33"/>
    </row>
    <row r="473" spans="2:8" s="1" customFormat="1" ht="16.899999999999999" customHeight="1">
      <c r="B473" s="33"/>
      <c r="C473" s="202" t="s">
        <v>3076</v>
      </c>
      <c r="H473" s="33"/>
    </row>
    <row r="474" spans="2:8" s="1" customFormat="1" ht="16.899999999999999" customHeight="1">
      <c r="B474" s="33"/>
      <c r="C474" s="200" t="s">
        <v>1253</v>
      </c>
      <c r="D474" s="200" t="s">
        <v>1254</v>
      </c>
      <c r="E474" s="18" t="s">
        <v>196</v>
      </c>
      <c r="F474" s="201">
        <v>2933.3</v>
      </c>
      <c r="H474" s="33"/>
    </row>
    <row r="475" spans="2:8" s="1" customFormat="1" ht="16.899999999999999" customHeight="1">
      <c r="B475" s="33"/>
      <c r="C475" s="200" t="s">
        <v>974</v>
      </c>
      <c r="D475" s="200" t="s">
        <v>975</v>
      </c>
      <c r="E475" s="18" t="s">
        <v>196</v>
      </c>
      <c r="F475" s="201">
        <v>2933.3</v>
      </c>
      <c r="H475" s="33"/>
    </row>
    <row r="476" spans="2:8" s="1" customFormat="1" ht="16.899999999999999" customHeight="1">
      <c r="B476" s="33"/>
      <c r="C476" s="200" t="s">
        <v>1232</v>
      </c>
      <c r="D476" s="200" t="s">
        <v>1233</v>
      </c>
      <c r="E476" s="18" t="s">
        <v>196</v>
      </c>
      <c r="F476" s="201">
        <v>4106.62</v>
      </c>
      <c r="H476" s="33"/>
    </row>
    <row r="477" spans="2:8" s="1" customFormat="1" ht="16.899999999999999" customHeight="1">
      <c r="B477" s="33"/>
      <c r="C477" s="200" t="s">
        <v>1242</v>
      </c>
      <c r="D477" s="200" t="s">
        <v>1243</v>
      </c>
      <c r="E477" s="18" t="s">
        <v>196</v>
      </c>
      <c r="F477" s="201">
        <v>2933.3</v>
      </c>
      <c r="H477" s="33"/>
    </row>
    <row r="478" spans="2:8" s="1" customFormat="1" ht="16.899999999999999" customHeight="1">
      <c r="B478" s="33"/>
      <c r="C478" s="200" t="s">
        <v>1276</v>
      </c>
      <c r="D478" s="200" t="s">
        <v>1277</v>
      </c>
      <c r="E478" s="18" t="s">
        <v>196</v>
      </c>
      <c r="F478" s="201">
        <v>4038.5</v>
      </c>
      <c r="H478" s="33"/>
    </row>
    <row r="479" spans="2:8" s="1" customFormat="1" ht="16.899999999999999" customHeight="1">
      <c r="B479" s="33"/>
      <c r="C479" s="200" t="s">
        <v>1288</v>
      </c>
      <c r="D479" s="200" t="s">
        <v>1289</v>
      </c>
      <c r="E479" s="18" t="s">
        <v>763</v>
      </c>
      <c r="F479" s="201">
        <v>130.85499999999999</v>
      </c>
      <c r="H479" s="33"/>
    </row>
    <row r="480" spans="2:8" s="1" customFormat="1" ht="16.899999999999999" customHeight="1">
      <c r="B480" s="33"/>
      <c r="C480" s="196" t="s">
        <v>702</v>
      </c>
      <c r="D480" s="197" t="s">
        <v>703</v>
      </c>
      <c r="E480" s="198" t="s">
        <v>196</v>
      </c>
      <c r="F480" s="199">
        <v>106.8</v>
      </c>
      <c r="H480" s="33"/>
    </row>
    <row r="481" spans="2:8" s="1" customFormat="1" ht="16.899999999999999" customHeight="1">
      <c r="B481" s="33"/>
      <c r="C481" s="200" t="s">
        <v>21</v>
      </c>
      <c r="D481" s="200" t="s">
        <v>1261</v>
      </c>
      <c r="E481" s="18" t="s">
        <v>21</v>
      </c>
      <c r="F481" s="201">
        <v>0</v>
      </c>
      <c r="H481" s="33"/>
    </row>
    <row r="482" spans="2:8" s="1" customFormat="1" ht="16.899999999999999" customHeight="1">
      <c r="B482" s="33"/>
      <c r="C482" s="200" t="s">
        <v>21</v>
      </c>
      <c r="D482" s="200" t="s">
        <v>1262</v>
      </c>
      <c r="E482" s="18" t="s">
        <v>21</v>
      </c>
      <c r="F482" s="201">
        <v>106.8</v>
      </c>
      <c r="H482" s="33"/>
    </row>
    <row r="483" spans="2:8" s="1" customFormat="1" ht="16.899999999999999" customHeight="1">
      <c r="B483" s="33"/>
      <c r="C483" s="200" t="s">
        <v>702</v>
      </c>
      <c r="D483" s="200" t="s">
        <v>851</v>
      </c>
      <c r="E483" s="18" t="s">
        <v>21</v>
      </c>
      <c r="F483" s="201">
        <v>106.8</v>
      </c>
      <c r="H483" s="33"/>
    </row>
    <row r="484" spans="2:8" s="1" customFormat="1" ht="16.899999999999999" customHeight="1">
      <c r="B484" s="33"/>
      <c r="C484" s="202" t="s">
        <v>3076</v>
      </c>
      <c r="H484" s="33"/>
    </row>
    <row r="485" spans="2:8" s="1" customFormat="1" ht="16.899999999999999" customHeight="1">
      <c r="B485" s="33"/>
      <c r="C485" s="200" t="s">
        <v>1253</v>
      </c>
      <c r="D485" s="200" t="s">
        <v>1254</v>
      </c>
      <c r="E485" s="18" t="s">
        <v>196</v>
      </c>
      <c r="F485" s="201">
        <v>2933.3</v>
      </c>
      <c r="H485" s="33"/>
    </row>
    <row r="486" spans="2:8" s="1" customFormat="1" ht="16.899999999999999" customHeight="1">
      <c r="B486" s="33"/>
      <c r="C486" s="200" t="s">
        <v>974</v>
      </c>
      <c r="D486" s="200" t="s">
        <v>975</v>
      </c>
      <c r="E486" s="18" t="s">
        <v>196</v>
      </c>
      <c r="F486" s="201">
        <v>2933.3</v>
      </c>
      <c r="H486" s="33"/>
    </row>
    <row r="487" spans="2:8" s="1" customFormat="1" ht="16.899999999999999" customHeight="1">
      <c r="B487" s="33"/>
      <c r="C487" s="200" t="s">
        <v>1300</v>
      </c>
      <c r="D487" s="200" t="s">
        <v>1301</v>
      </c>
      <c r="E487" s="18" t="s">
        <v>763</v>
      </c>
      <c r="F487" s="201">
        <v>18.452999999999999</v>
      </c>
      <c r="H487" s="33"/>
    </row>
    <row r="488" spans="2:8" s="1" customFormat="1" ht="16.899999999999999" customHeight="1">
      <c r="B488" s="33"/>
      <c r="C488" s="200" t="s">
        <v>1232</v>
      </c>
      <c r="D488" s="200" t="s">
        <v>1233</v>
      </c>
      <c r="E488" s="18" t="s">
        <v>196</v>
      </c>
      <c r="F488" s="201">
        <v>4106.62</v>
      </c>
      <c r="H488" s="33"/>
    </row>
    <row r="489" spans="2:8" s="1" customFormat="1" ht="16.899999999999999" customHeight="1">
      <c r="B489" s="33"/>
      <c r="C489" s="200" t="s">
        <v>1242</v>
      </c>
      <c r="D489" s="200" t="s">
        <v>1243</v>
      </c>
      <c r="E489" s="18" t="s">
        <v>196</v>
      </c>
      <c r="F489" s="201">
        <v>2933.3</v>
      </c>
      <c r="H489" s="33"/>
    </row>
    <row r="490" spans="2:8" s="1" customFormat="1" ht="16.899999999999999" customHeight="1">
      <c r="B490" s="33"/>
      <c r="C490" s="200" t="s">
        <v>1271</v>
      </c>
      <c r="D490" s="200" t="s">
        <v>1272</v>
      </c>
      <c r="E490" s="18" t="s">
        <v>569</v>
      </c>
      <c r="F490" s="201">
        <v>452.3</v>
      </c>
      <c r="H490" s="33"/>
    </row>
    <row r="491" spans="2:8" s="1" customFormat="1" ht="16.899999999999999" customHeight="1">
      <c r="B491" s="33"/>
      <c r="C491" s="200" t="s">
        <v>1276</v>
      </c>
      <c r="D491" s="200" t="s">
        <v>1277</v>
      </c>
      <c r="E491" s="18" t="s">
        <v>196</v>
      </c>
      <c r="F491" s="201">
        <v>4038.5</v>
      </c>
      <c r="H491" s="33"/>
    </row>
    <row r="492" spans="2:8" s="1" customFormat="1" ht="16.899999999999999" customHeight="1">
      <c r="B492" s="33"/>
      <c r="C492" s="200" t="s">
        <v>1288</v>
      </c>
      <c r="D492" s="200" t="s">
        <v>1289</v>
      </c>
      <c r="E492" s="18" t="s">
        <v>763</v>
      </c>
      <c r="F492" s="201">
        <v>130.85499999999999</v>
      </c>
      <c r="H492" s="33"/>
    </row>
    <row r="493" spans="2:8" s="1" customFormat="1" ht="16.899999999999999" customHeight="1">
      <c r="B493" s="33"/>
      <c r="C493" s="196" t="s">
        <v>705</v>
      </c>
      <c r="D493" s="197" t="s">
        <v>706</v>
      </c>
      <c r="E493" s="198" t="s">
        <v>196</v>
      </c>
      <c r="F493" s="199">
        <v>345.5</v>
      </c>
      <c r="H493" s="33"/>
    </row>
    <row r="494" spans="2:8" s="1" customFormat="1" ht="16.899999999999999" customHeight="1">
      <c r="B494" s="33"/>
      <c r="C494" s="200" t="s">
        <v>21</v>
      </c>
      <c r="D494" s="200" t="s">
        <v>706</v>
      </c>
      <c r="E494" s="18" t="s">
        <v>21</v>
      </c>
      <c r="F494" s="201">
        <v>0</v>
      </c>
      <c r="H494" s="33"/>
    </row>
    <row r="495" spans="2:8" s="1" customFormat="1" ht="16.899999999999999" customHeight="1">
      <c r="B495" s="33"/>
      <c r="C495" s="200" t="s">
        <v>21</v>
      </c>
      <c r="D495" s="200" t="s">
        <v>1268</v>
      </c>
      <c r="E495" s="18" t="s">
        <v>21</v>
      </c>
      <c r="F495" s="201">
        <v>345.5</v>
      </c>
      <c r="H495" s="33"/>
    </row>
    <row r="496" spans="2:8" s="1" customFormat="1" ht="16.899999999999999" customHeight="1">
      <c r="B496" s="33"/>
      <c r="C496" s="200" t="s">
        <v>705</v>
      </c>
      <c r="D496" s="200" t="s">
        <v>851</v>
      </c>
      <c r="E496" s="18" t="s">
        <v>21</v>
      </c>
      <c r="F496" s="201">
        <v>345.5</v>
      </c>
      <c r="H496" s="33"/>
    </row>
    <row r="497" spans="2:8" s="1" customFormat="1" ht="16.899999999999999" customHeight="1">
      <c r="B497" s="33"/>
      <c r="C497" s="202" t="s">
        <v>3076</v>
      </c>
      <c r="H497" s="33"/>
    </row>
    <row r="498" spans="2:8" s="1" customFormat="1" ht="16.899999999999999" customHeight="1">
      <c r="B498" s="33"/>
      <c r="C498" s="200" t="s">
        <v>1263</v>
      </c>
      <c r="D498" s="200" t="s">
        <v>1264</v>
      </c>
      <c r="E498" s="18" t="s">
        <v>196</v>
      </c>
      <c r="F498" s="201">
        <v>1122.75</v>
      </c>
      <c r="H498" s="33"/>
    </row>
    <row r="499" spans="2:8" s="1" customFormat="1" ht="16.899999999999999" customHeight="1">
      <c r="B499" s="33"/>
      <c r="C499" s="200" t="s">
        <v>1300</v>
      </c>
      <c r="D499" s="200" t="s">
        <v>1301</v>
      </c>
      <c r="E499" s="18" t="s">
        <v>763</v>
      </c>
      <c r="F499" s="201">
        <v>18.452999999999999</v>
      </c>
      <c r="H499" s="33"/>
    </row>
    <row r="500" spans="2:8" s="1" customFormat="1" ht="16.899999999999999" customHeight="1">
      <c r="B500" s="33"/>
      <c r="C500" s="200" t="s">
        <v>1271</v>
      </c>
      <c r="D500" s="200" t="s">
        <v>1272</v>
      </c>
      <c r="E500" s="18" t="s">
        <v>569</v>
      </c>
      <c r="F500" s="201">
        <v>452.3</v>
      </c>
      <c r="H500" s="33"/>
    </row>
    <row r="501" spans="2:8" s="1" customFormat="1" ht="16.899999999999999" customHeight="1">
      <c r="B501" s="33"/>
      <c r="C501" s="200" t="s">
        <v>1276</v>
      </c>
      <c r="D501" s="200" t="s">
        <v>1277</v>
      </c>
      <c r="E501" s="18" t="s">
        <v>196</v>
      </c>
      <c r="F501" s="201">
        <v>4038.5</v>
      </c>
      <c r="H501" s="33"/>
    </row>
    <row r="502" spans="2:8" s="1" customFormat="1" ht="16.899999999999999" customHeight="1">
      <c r="B502" s="33"/>
      <c r="C502" s="200" t="s">
        <v>1288</v>
      </c>
      <c r="D502" s="200" t="s">
        <v>1289</v>
      </c>
      <c r="E502" s="18" t="s">
        <v>763</v>
      </c>
      <c r="F502" s="201">
        <v>130.85499999999999</v>
      </c>
      <c r="H502" s="33"/>
    </row>
    <row r="503" spans="2:8" s="1" customFormat="1" ht="16.899999999999999" customHeight="1">
      <c r="B503" s="33"/>
      <c r="C503" s="200" t="s">
        <v>1569</v>
      </c>
      <c r="D503" s="200" t="s">
        <v>1570</v>
      </c>
      <c r="E503" s="18" t="s">
        <v>196</v>
      </c>
      <c r="F503" s="201">
        <v>1222</v>
      </c>
      <c r="H503" s="33"/>
    </row>
    <row r="504" spans="2:8" s="1" customFormat="1" ht="16.899999999999999" customHeight="1">
      <c r="B504" s="33"/>
      <c r="C504" s="200" t="s">
        <v>1576</v>
      </c>
      <c r="D504" s="200" t="s">
        <v>1577</v>
      </c>
      <c r="E504" s="18" t="s">
        <v>228</v>
      </c>
      <c r="F504" s="201">
        <v>1699.15</v>
      </c>
      <c r="H504" s="33"/>
    </row>
    <row r="505" spans="2:8" s="1" customFormat="1" ht="16.899999999999999" customHeight="1">
      <c r="B505" s="33"/>
      <c r="C505" s="200" t="s">
        <v>1589</v>
      </c>
      <c r="D505" s="200" t="s">
        <v>1590</v>
      </c>
      <c r="E505" s="18" t="s">
        <v>763</v>
      </c>
      <c r="F505" s="201">
        <v>2.5569999999999999</v>
      </c>
      <c r="H505" s="33"/>
    </row>
    <row r="506" spans="2:8" s="1" customFormat="1" ht="16.899999999999999" customHeight="1">
      <c r="B506" s="33"/>
      <c r="C506" s="196" t="s">
        <v>708</v>
      </c>
      <c r="D506" s="197" t="s">
        <v>709</v>
      </c>
      <c r="E506" s="198" t="s">
        <v>141</v>
      </c>
      <c r="F506" s="199">
        <v>175.78</v>
      </c>
      <c r="H506" s="33"/>
    </row>
    <row r="507" spans="2:8" s="1" customFormat="1" ht="16.899999999999999" customHeight="1">
      <c r="B507" s="33"/>
      <c r="C507" s="200" t="s">
        <v>708</v>
      </c>
      <c r="D507" s="200" t="s">
        <v>1826</v>
      </c>
      <c r="E507" s="18" t="s">
        <v>21</v>
      </c>
      <c r="F507" s="201">
        <v>175.78</v>
      </c>
      <c r="H507" s="33"/>
    </row>
    <row r="508" spans="2:8" s="1" customFormat="1" ht="16.899999999999999" customHeight="1">
      <c r="B508" s="33"/>
      <c r="C508" s="202" t="s">
        <v>3076</v>
      </c>
      <c r="H508" s="33"/>
    </row>
    <row r="509" spans="2:8" s="1" customFormat="1" ht="16.899999999999999" customHeight="1">
      <c r="B509" s="33"/>
      <c r="C509" s="200" t="s">
        <v>1823</v>
      </c>
      <c r="D509" s="200" t="s">
        <v>1824</v>
      </c>
      <c r="E509" s="18" t="s">
        <v>141</v>
      </c>
      <c r="F509" s="201">
        <v>175.78</v>
      </c>
      <c r="H509" s="33"/>
    </row>
    <row r="510" spans="2:8" s="1" customFormat="1" ht="16.899999999999999" customHeight="1">
      <c r="B510" s="33"/>
      <c r="C510" s="200" t="s">
        <v>1800</v>
      </c>
      <c r="D510" s="200" t="s">
        <v>1801</v>
      </c>
      <c r="E510" s="18" t="s">
        <v>141</v>
      </c>
      <c r="F510" s="201">
        <v>59905.34</v>
      </c>
      <c r="H510" s="33"/>
    </row>
    <row r="511" spans="2:8" s="1" customFormat="1" ht="16.899999999999999" customHeight="1">
      <c r="B511" s="33"/>
      <c r="C511" s="196" t="s">
        <v>711</v>
      </c>
      <c r="D511" s="197" t="s">
        <v>712</v>
      </c>
      <c r="E511" s="198" t="s">
        <v>228</v>
      </c>
      <c r="F511" s="199">
        <v>1.7</v>
      </c>
      <c r="H511" s="33"/>
    </row>
    <row r="512" spans="2:8" s="1" customFormat="1" ht="16.899999999999999" customHeight="1">
      <c r="B512" s="33"/>
      <c r="C512" s="200" t="s">
        <v>21</v>
      </c>
      <c r="D512" s="200" t="s">
        <v>1093</v>
      </c>
      <c r="E512" s="18" t="s">
        <v>21</v>
      </c>
      <c r="F512" s="201">
        <v>0</v>
      </c>
      <c r="H512" s="33"/>
    </row>
    <row r="513" spans="2:8" s="1" customFormat="1" ht="16.899999999999999" customHeight="1">
      <c r="B513" s="33"/>
      <c r="C513" s="200" t="s">
        <v>711</v>
      </c>
      <c r="D513" s="200" t="s">
        <v>1094</v>
      </c>
      <c r="E513" s="18" t="s">
        <v>21</v>
      </c>
      <c r="F513" s="201">
        <v>1.7</v>
      </c>
      <c r="H513" s="33"/>
    </row>
    <row r="514" spans="2:8" s="1" customFormat="1" ht="16.899999999999999" customHeight="1">
      <c r="B514" s="33"/>
      <c r="C514" s="202" t="s">
        <v>3076</v>
      </c>
      <c r="H514" s="33"/>
    </row>
    <row r="515" spans="2:8" s="1" customFormat="1" ht="16.899999999999999" customHeight="1">
      <c r="B515" s="33"/>
      <c r="C515" s="200" t="s">
        <v>1062</v>
      </c>
      <c r="D515" s="200" t="s">
        <v>1063</v>
      </c>
      <c r="E515" s="18" t="s">
        <v>569</v>
      </c>
      <c r="F515" s="201">
        <v>325.29700000000003</v>
      </c>
      <c r="H515" s="33"/>
    </row>
    <row r="516" spans="2:8" s="1" customFormat="1" ht="16.899999999999999" customHeight="1">
      <c r="B516" s="33"/>
      <c r="C516" s="200" t="s">
        <v>1126</v>
      </c>
      <c r="D516" s="200" t="s">
        <v>1127</v>
      </c>
      <c r="E516" s="18" t="s">
        <v>763</v>
      </c>
      <c r="F516" s="201">
        <v>20.834</v>
      </c>
      <c r="H516" s="33"/>
    </row>
    <row r="517" spans="2:8" s="1" customFormat="1" ht="16.899999999999999" customHeight="1">
      <c r="B517" s="33"/>
      <c r="C517" s="196" t="s">
        <v>714</v>
      </c>
      <c r="D517" s="197" t="s">
        <v>715</v>
      </c>
      <c r="E517" s="198" t="s">
        <v>492</v>
      </c>
      <c r="F517" s="199">
        <v>4500</v>
      </c>
      <c r="H517" s="33"/>
    </row>
    <row r="518" spans="2:8" s="1" customFormat="1" ht="16.899999999999999" customHeight="1">
      <c r="B518" s="33"/>
      <c r="C518" s="200" t="s">
        <v>714</v>
      </c>
      <c r="D518" s="200" t="s">
        <v>1033</v>
      </c>
      <c r="E518" s="18" t="s">
        <v>21</v>
      </c>
      <c r="F518" s="201">
        <v>4500</v>
      </c>
      <c r="H518" s="33"/>
    </row>
    <row r="519" spans="2:8" s="1" customFormat="1" ht="16.899999999999999" customHeight="1">
      <c r="B519" s="33"/>
      <c r="C519" s="202" t="s">
        <v>3076</v>
      </c>
      <c r="H519" s="33"/>
    </row>
    <row r="520" spans="2:8" s="1" customFormat="1" ht="16.899999999999999" customHeight="1">
      <c r="B520" s="33"/>
      <c r="C520" s="200" t="s">
        <v>1030</v>
      </c>
      <c r="D520" s="200" t="s">
        <v>1031</v>
      </c>
      <c r="E520" s="18" t="s">
        <v>492</v>
      </c>
      <c r="F520" s="201">
        <v>4500</v>
      </c>
      <c r="H520" s="33"/>
    </row>
    <row r="521" spans="2:8" s="1" customFormat="1" ht="16.899999999999999" customHeight="1">
      <c r="B521" s="33"/>
      <c r="C521" s="200" t="s">
        <v>1034</v>
      </c>
      <c r="D521" s="200" t="s">
        <v>1035</v>
      </c>
      <c r="E521" s="18" t="s">
        <v>1036</v>
      </c>
      <c r="F521" s="201">
        <v>405</v>
      </c>
      <c r="H521" s="33"/>
    </row>
    <row r="522" spans="2:8" s="1" customFormat="1" ht="16.899999999999999" customHeight="1">
      <c r="B522" s="33"/>
      <c r="C522" s="200" t="s">
        <v>1047</v>
      </c>
      <c r="D522" s="200" t="s">
        <v>1048</v>
      </c>
      <c r="E522" s="18" t="s">
        <v>492</v>
      </c>
      <c r="F522" s="201">
        <v>4500</v>
      </c>
      <c r="H522" s="33"/>
    </row>
    <row r="523" spans="2:8" s="1" customFormat="1" ht="16.899999999999999" customHeight="1">
      <c r="B523" s="33"/>
      <c r="C523" s="200" t="s">
        <v>1042</v>
      </c>
      <c r="D523" s="200" t="s">
        <v>1043</v>
      </c>
      <c r="E523" s="18" t="s">
        <v>141</v>
      </c>
      <c r="F523" s="201">
        <v>2700</v>
      </c>
      <c r="H523" s="33"/>
    </row>
    <row r="524" spans="2:8" s="1" customFormat="1" ht="16.899999999999999" customHeight="1">
      <c r="B524" s="33"/>
      <c r="C524" s="196" t="s">
        <v>717</v>
      </c>
      <c r="D524" s="197" t="s">
        <v>717</v>
      </c>
      <c r="E524" s="198" t="s">
        <v>492</v>
      </c>
      <c r="F524" s="199">
        <v>11</v>
      </c>
      <c r="H524" s="33"/>
    </row>
    <row r="525" spans="2:8" s="1" customFormat="1" ht="16.899999999999999" customHeight="1">
      <c r="B525" s="33"/>
      <c r="C525" s="200" t="s">
        <v>21</v>
      </c>
      <c r="D525" s="200" t="s">
        <v>1152</v>
      </c>
      <c r="E525" s="18" t="s">
        <v>21</v>
      </c>
      <c r="F525" s="201">
        <v>0</v>
      </c>
      <c r="H525" s="33"/>
    </row>
    <row r="526" spans="2:8" s="1" customFormat="1" ht="16.899999999999999" customHeight="1">
      <c r="B526" s="33"/>
      <c r="C526" s="200" t="s">
        <v>21</v>
      </c>
      <c r="D526" s="200" t="s">
        <v>1153</v>
      </c>
      <c r="E526" s="18" t="s">
        <v>21</v>
      </c>
      <c r="F526" s="201">
        <v>11</v>
      </c>
      <c r="H526" s="33"/>
    </row>
    <row r="527" spans="2:8" s="1" customFormat="1" ht="16.899999999999999" customHeight="1">
      <c r="B527" s="33"/>
      <c r="C527" s="200" t="s">
        <v>717</v>
      </c>
      <c r="D527" s="200" t="s">
        <v>280</v>
      </c>
      <c r="E527" s="18" t="s">
        <v>21</v>
      </c>
      <c r="F527" s="201">
        <v>11</v>
      </c>
      <c r="H527" s="33"/>
    </row>
    <row r="528" spans="2:8" s="1" customFormat="1" ht="16.899999999999999" customHeight="1">
      <c r="B528" s="33"/>
      <c r="C528" s="202" t="s">
        <v>3076</v>
      </c>
      <c r="H528" s="33"/>
    </row>
    <row r="529" spans="2:8" s="1" customFormat="1" ht="16.899999999999999" customHeight="1">
      <c r="B529" s="33"/>
      <c r="C529" s="200" t="s">
        <v>1147</v>
      </c>
      <c r="D529" s="200" t="s">
        <v>1148</v>
      </c>
      <c r="E529" s="18" t="s">
        <v>492</v>
      </c>
      <c r="F529" s="201">
        <v>9</v>
      </c>
      <c r="H529" s="33"/>
    </row>
    <row r="530" spans="2:8" s="1" customFormat="1" ht="16.899999999999999" customHeight="1">
      <c r="B530" s="33"/>
      <c r="C530" s="200" t="s">
        <v>1479</v>
      </c>
      <c r="D530" s="200" t="s">
        <v>1480</v>
      </c>
      <c r="E530" s="18" t="s">
        <v>492</v>
      </c>
      <c r="F530" s="201">
        <v>4924</v>
      </c>
      <c r="H530" s="33"/>
    </row>
    <row r="531" spans="2:8" s="1" customFormat="1" ht="16.899999999999999" customHeight="1">
      <c r="B531" s="33"/>
      <c r="C531" s="200" t="s">
        <v>1161</v>
      </c>
      <c r="D531" s="200" t="s">
        <v>1162</v>
      </c>
      <c r="E531" s="18" t="s">
        <v>492</v>
      </c>
      <c r="F531" s="201">
        <v>11</v>
      </c>
      <c r="H531" s="33"/>
    </row>
    <row r="532" spans="2:8" s="1" customFormat="1" ht="16.899999999999999" customHeight="1">
      <c r="B532" s="33"/>
      <c r="C532" s="196" t="s">
        <v>718</v>
      </c>
      <c r="D532" s="197" t="s">
        <v>719</v>
      </c>
      <c r="E532" s="198" t="s">
        <v>228</v>
      </c>
      <c r="F532" s="199">
        <v>788</v>
      </c>
      <c r="H532" s="33"/>
    </row>
    <row r="533" spans="2:8" s="1" customFormat="1" ht="16.899999999999999" customHeight="1">
      <c r="B533" s="33"/>
      <c r="C533" s="200" t="s">
        <v>21</v>
      </c>
      <c r="D533" s="200" t="s">
        <v>1152</v>
      </c>
      <c r="E533" s="18" t="s">
        <v>21</v>
      </c>
      <c r="F533" s="201">
        <v>0</v>
      </c>
      <c r="H533" s="33"/>
    </row>
    <row r="534" spans="2:8" s="1" customFormat="1" ht="16.899999999999999" customHeight="1">
      <c r="B534" s="33"/>
      <c r="C534" s="200" t="s">
        <v>21</v>
      </c>
      <c r="D534" s="200" t="s">
        <v>1379</v>
      </c>
      <c r="E534" s="18" t="s">
        <v>21</v>
      </c>
      <c r="F534" s="201">
        <v>343</v>
      </c>
      <c r="H534" s="33"/>
    </row>
    <row r="535" spans="2:8" s="1" customFormat="1" ht="16.899999999999999" customHeight="1">
      <c r="B535" s="33"/>
      <c r="C535" s="200" t="s">
        <v>21</v>
      </c>
      <c r="D535" s="200" t="s">
        <v>1380</v>
      </c>
      <c r="E535" s="18" t="s">
        <v>21</v>
      </c>
      <c r="F535" s="201">
        <v>445</v>
      </c>
      <c r="H535" s="33"/>
    </row>
    <row r="536" spans="2:8" s="1" customFormat="1" ht="16.899999999999999" customHeight="1">
      <c r="B536" s="33"/>
      <c r="C536" s="200" t="s">
        <v>718</v>
      </c>
      <c r="D536" s="200" t="s">
        <v>280</v>
      </c>
      <c r="E536" s="18" t="s">
        <v>21</v>
      </c>
      <c r="F536" s="201">
        <v>788</v>
      </c>
      <c r="H536" s="33"/>
    </row>
    <row r="537" spans="2:8" s="1" customFormat="1" ht="16.899999999999999" customHeight="1">
      <c r="B537" s="33"/>
      <c r="C537" s="202" t="s">
        <v>3076</v>
      </c>
      <c r="H537" s="33"/>
    </row>
    <row r="538" spans="2:8" s="1" customFormat="1" ht="16.899999999999999" customHeight="1">
      <c r="B538" s="33"/>
      <c r="C538" s="200" t="s">
        <v>1374</v>
      </c>
      <c r="D538" s="200" t="s">
        <v>1375</v>
      </c>
      <c r="E538" s="18" t="s">
        <v>228</v>
      </c>
      <c r="F538" s="201">
        <v>788</v>
      </c>
      <c r="H538" s="33"/>
    </row>
    <row r="539" spans="2:8" s="1" customFormat="1" ht="16.899999999999999" customHeight="1">
      <c r="B539" s="33"/>
      <c r="C539" s="200" t="s">
        <v>1381</v>
      </c>
      <c r="D539" s="200" t="s">
        <v>1382</v>
      </c>
      <c r="E539" s="18" t="s">
        <v>228</v>
      </c>
      <c r="F539" s="201">
        <v>788</v>
      </c>
      <c r="H539" s="33"/>
    </row>
    <row r="540" spans="2:8" s="1" customFormat="1" ht="16.899999999999999" customHeight="1">
      <c r="B540" s="33"/>
      <c r="C540" s="196" t="s">
        <v>1526</v>
      </c>
      <c r="D540" s="197" t="s">
        <v>3082</v>
      </c>
      <c r="E540" s="198" t="s">
        <v>569</v>
      </c>
      <c r="F540" s="199">
        <v>525.51199999999994</v>
      </c>
      <c r="H540" s="33"/>
    </row>
    <row r="541" spans="2:8" s="1" customFormat="1" ht="16.899999999999999" customHeight="1">
      <c r="B541" s="33"/>
      <c r="C541" s="200" t="s">
        <v>21</v>
      </c>
      <c r="D541" s="200" t="s">
        <v>1506</v>
      </c>
      <c r="E541" s="18" t="s">
        <v>21</v>
      </c>
      <c r="F541" s="201">
        <v>0</v>
      </c>
      <c r="H541" s="33"/>
    </row>
    <row r="542" spans="2:8" s="1" customFormat="1" ht="16.899999999999999" customHeight="1">
      <c r="B542" s="33"/>
      <c r="C542" s="200" t="s">
        <v>21</v>
      </c>
      <c r="D542" s="200" t="s">
        <v>1201</v>
      </c>
      <c r="E542" s="18" t="s">
        <v>21</v>
      </c>
      <c r="F542" s="201">
        <v>0</v>
      </c>
      <c r="H542" s="33"/>
    </row>
    <row r="543" spans="2:8" s="1" customFormat="1" ht="16.899999999999999" customHeight="1">
      <c r="B543" s="33"/>
      <c r="C543" s="200" t="s">
        <v>21</v>
      </c>
      <c r="D543" s="200" t="s">
        <v>1507</v>
      </c>
      <c r="E543" s="18" t="s">
        <v>21</v>
      </c>
      <c r="F543" s="201">
        <v>173.04</v>
      </c>
      <c r="H543" s="33"/>
    </row>
    <row r="544" spans="2:8" s="1" customFormat="1" ht="16.899999999999999" customHeight="1">
      <c r="B544" s="33"/>
      <c r="C544" s="200" t="s">
        <v>21</v>
      </c>
      <c r="D544" s="200" t="s">
        <v>1508</v>
      </c>
      <c r="E544" s="18" t="s">
        <v>21</v>
      </c>
      <c r="F544" s="201">
        <v>0.45</v>
      </c>
      <c r="H544" s="33"/>
    </row>
    <row r="545" spans="2:8" s="1" customFormat="1" ht="16.899999999999999" customHeight="1">
      <c r="B545" s="33"/>
      <c r="C545" s="200" t="s">
        <v>21</v>
      </c>
      <c r="D545" s="200" t="s">
        <v>1509</v>
      </c>
      <c r="E545" s="18" t="s">
        <v>21</v>
      </c>
      <c r="F545" s="201">
        <v>1.7190000000000001</v>
      </c>
      <c r="H545" s="33"/>
    </row>
    <row r="546" spans="2:8" s="1" customFormat="1" ht="16.899999999999999" customHeight="1">
      <c r="B546" s="33"/>
      <c r="C546" s="200" t="s">
        <v>21</v>
      </c>
      <c r="D546" s="200" t="s">
        <v>1510</v>
      </c>
      <c r="E546" s="18" t="s">
        <v>21</v>
      </c>
      <c r="F546" s="201">
        <v>0</v>
      </c>
      <c r="H546" s="33"/>
    </row>
    <row r="547" spans="2:8" s="1" customFormat="1" ht="16.899999999999999" customHeight="1">
      <c r="B547" s="33"/>
      <c r="C547" s="200" t="s">
        <v>21</v>
      </c>
      <c r="D547" s="200" t="s">
        <v>1511</v>
      </c>
      <c r="E547" s="18" t="s">
        <v>21</v>
      </c>
      <c r="F547" s="201">
        <v>0.63</v>
      </c>
      <c r="H547" s="33"/>
    </row>
    <row r="548" spans="2:8" s="1" customFormat="1" ht="16.899999999999999" customHeight="1">
      <c r="B548" s="33"/>
      <c r="C548" s="200" t="s">
        <v>21</v>
      </c>
      <c r="D548" s="200" t="s">
        <v>1512</v>
      </c>
      <c r="E548" s="18" t="s">
        <v>21</v>
      </c>
      <c r="F548" s="201">
        <v>0.64700000000000002</v>
      </c>
      <c r="H548" s="33"/>
    </row>
    <row r="549" spans="2:8" s="1" customFormat="1" ht="16.899999999999999" customHeight="1">
      <c r="B549" s="33"/>
      <c r="C549" s="200" t="s">
        <v>21</v>
      </c>
      <c r="D549" s="200" t="s">
        <v>1513</v>
      </c>
      <c r="E549" s="18" t="s">
        <v>21</v>
      </c>
      <c r="F549" s="201">
        <v>0</v>
      </c>
      <c r="H549" s="33"/>
    </row>
    <row r="550" spans="2:8" s="1" customFormat="1" ht="16.899999999999999" customHeight="1">
      <c r="B550" s="33"/>
      <c r="C550" s="200" t="s">
        <v>21</v>
      </c>
      <c r="D550" s="200" t="s">
        <v>1514</v>
      </c>
      <c r="E550" s="18" t="s">
        <v>21</v>
      </c>
      <c r="F550" s="201">
        <v>6.1929999999999996</v>
      </c>
      <c r="H550" s="33"/>
    </row>
    <row r="551" spans="2:8" s="1" customFormat="1" ht="16.899999999999999" customHeight="1">
      <c r="B551" s="33"/>
      <c r="C551" s="200" t="s">
        <v>21</v>
      </c>
      <c r="D551" s="200" t="s">
        <v>1515</v>
      </c>
      <c r="E551" s="18" t="s">
        <v>21</v>
      </c>
      <c r="F551" s="201">
        <v>0</v>
      </c>
      <c r="H551" s="33"/>
    </row>
    <row r="552" spans="2:8" s="1" customFormat="1" ht="16.899999999999999" customHeight="1">
      <c r="B552" s="33"/>
      <c r="C552" s="200" t="s">
        <v>21</v>
      </c>
      <c r="D552" s="200" t="s">
        <v>1516</v>
      </c>
      <c r="E552" s="18" t="s">
        <v>21</v>
      </c>
      <c r="F552" s="201">
        <v>13.343999999999999</v>
      </c>
      <c r="H552" s="33"/>
    </row>
    <row r="553" spans="2:8" s="1" customFormat="1" ht="16.899999999999999" customHeight="1">
      <c r="B553" s="33"/>
      <c r="C553" s="200" t="s">
        <v>21</v>
      </c>
      <c r="D553" s="200" t="s">
        <v>1517</v>
      </c>
      <c r="E553" s="18" t="s">
        <v>21</v>
      </c>
      <c r="F553" s="201">
        <v>0</v>
      </c>
      <c r="H553" s="33"/>
    </row>
    <row r="554" spans="2:8" s="1" customFormat="1" ht="16.899999999999999" customHeight="1">
      <c r="B554" s="33"/>
      <c r="C554" s="200" t="s">
        <v>21</v>
      </c>
      <c r="D554" s="200" t="s">
        <v>1518</v>
      </c>
      <c r="E554" s="18" t="s">
        <v>21</v>
      </c>
      <c r="F554" s="201">
        <v>46.2</v>
      </c>
      <c r="H554" s="33"/>
    </row>
    <row r="555" spans="2:8" s="1" customFormat="1" ht="16.899999999999999" customHeight="1">
      <c r="B555" s="33"/>
      <c r="C555" s="200" t="s">
        <v>21</v>
      </c>
      <c r="D555" s="200" t="s">
        <v>1519</v>
      </c>
      <c r="E555" s="18" t="s">
        <v>21</v>
      </c>
      <c r="F555" s="201">
        <v>251.65</v>
      </c>
      <c r="H555" s="33"/>
    </row>
    <row r="556" spans="2:8" s="1" customFormat="1" ht="16.899999999999999" customHeight="1">
      <c r="B556" s="33"/>
      <c r="C556" s="200" t="s">
        <v>21</v>
      </c>
      <c r="D556" s="200" t="s">
        <v>1520</v>
      </c>
      <c r="E556" s="18" t="s">
        <v>21</v>
      </c>
      <c r="F556" s="201">
        <v>0.45</v>
      </c>
      <c r="H556" s="33"/>
    </row>
    <row r="557" spans="2:8" s="1" customFormat="1" ht="16.899999999999999" customHeight="1">
      <c r="B557" s="33"/>
      <c r="C557" s="200" t="s">
        <v>21</v>
      </c>
      <c r="D557" s="200" t="s">
        <v>1521</v>
      </c>
      <c r="E557" s="18" t="s">
        <v>21</v>
      </c>
      <c r="F557" s="201">
        <v>15.741</v>
      </c>
      <c r="H557" s="33"/>
    </row>
    <row r="558" spans="2:8" s="1" customFormat="1" ht="16.899999999999999" customHeight="1">
      <c r="B558" s="33"/>
      <c r="C558" s="200" t="s">
        <v>21</v>
      </c>
      <c r="D558" s="200" t="s">
        <v>1522</v>
      </c>
      <c r="E558" s="18" t="s">
        <v>21</v>
      </c>
      <c r="F558" s="201">
        <v>0.63</v>
      </c>
      <c r="H558" s="33"/>
    </row>
    <row r="559" spans="2:8" s="1" customFormat="1" ht="16.899999999999999" customHeight="1">
      <c r="B559" s="33"/>
      <c r="C559" s="200" t="s">
        <v>21</v>
      </c>
      <c r="D559" s="200" t="s">
        <v>1523</v>
      </c>
      <c r="E559" s="18" t="s">
        <v>21</v>
      </c>
      <c r="F559" s="201">
        <v>1.8480000000000001</v>
      </c>
      <c r="H559" s="33"/>
    </row>
    <row r="560" spans="2:8" s="1" customFormat="1" ht="16.899999999999999" customHeight="1">
      <c r="B560" s="33"/>
      <c r="C560" s="200" t="s">
        <v>21</v>
      </c>
      <c r="D560" s="200" t="s">
        <v>1524</v>
      </c>
      <c r="E560" s="18" t="s">
        <v>21</v>
      </c>
      <c r="F560" s="201">
        <v>4.5</v>
      </c>
      <c r="H560" s="33"/>
    </row>
    <row r="561" spans="2:8" s="1" customFormat="1" ht="16.899999999999999" customHeight="1">
      <c r="B561" s="33"/>
      <c r="C561" s="200" t="s">
        <v>21</v>
      </c>
      <c r="D561" s="200" t="s">
        <v>1525</v>
      </c>
      <c r="E561" s="18" t="s">
        <v>21</v>
      </c>
      <c r="F561" s="201">
        <v>1</v>
      </c>
      <c r="H561" s="33"/>
    </row>
    <row r="562" spans="2:8" s="1" customFormat="1" ht="16.899999999999999" customHeight="1">
      <c r="B562" s="33"/>
      <c r="C562" s="200" t="s">
        <v>21</v>
      </c>
      <c r="D562" s="200" t="s">
        <v>1510</v>
      </c>
      <c r="E562" s="18" t="s">
        <v>21</v>
      </c>
      <c r="F562" s="201">
        <v>0</v>
      </c>
      <c r="H562" s="33"/>
    </row>
    <row r="563" spans="2:8" s="1" customFormat="1" ht="16.899999999999999" customHeight="1">
      <c r="B563" s="33"/>
      <c r="C563" s="200" t="s">
        <v>21</v>
      </c>
      <c r="D563" s="200" t="s">
        <v>1511</v>
      </c>
      <c r="E563" s="18" t="s">
        <v>21</v>
      </c>
      <c r="F563" s="201">
        <v>0.63</v>
      </c>
      <c r="H563" s="33"/>
    </row>
    <row r="564" spans="2:8" s="1" customFormat="1" ht="16.899999999999999" customHeight="1">
      <c r="B564" s="33"/>
      <c r="C564" s="200" t="s">
        <v>21</v>
      </c>
      <c r="D564" s="200" t="s">
        <v>1512</v>
      </c>
      <c r="E564" s="18" t="s">
        <v>21</v>
      </c>
      <c r="F564" s="201">
        <v>0.64700000000000002</v>
      </c>
      <c r="H564" s="33"/>
    </row>
    <row r="565" spans="2:8" s="1" customFormat="1" ht="16.899999999999999" customHeight="1">
      <c r="B565" s="33"/>
      <c r="C565" s="200" t="s">
        <v>21</v>
      </c>
      <c r="D565" s="200" t="s">
        <v>1513</v>
      </c>
      <c r="E565" s="18" t="s">
        <v>21</v>
      </c>
      <c r="F565" s="201">
        <v>0</v>
      </c>
      <c r="H565" s="33"/>
    </row>
    <row r="566" spans="2:8" s="1" customFormat="1" ht="16.899999999999999" customHeight="1">
      <c r="B566" s="33"/>
      <c r="C566" s="200" t="s">
        <v>21</v>
      </c>
      <c r="D566" s="200" t="s">
        <v>1514</v>
      </c>
      <c r="E566" s="18" t="s">
        <v>21</v>
      </c>
      <c r="F566" s="201">
        <v>6.1929999999999996</v>
      </c>
      <c r="H566" s="33"/>
    </row>
    <row r="567" spans="2:8" s="1" customFormat="1" ht="16.899999999999999" customHeight="1">
      <c r="B567" s="33"/>
      <c r="C567" s="200" t="s">
        <v>1526</v>
      </c>
      <c r="D567" s="200" t="s">
        <v>280</v>
      </c>
      <c r="E567" s="18" t="s">
        <v>21</v>
      </c>
      <c r="F567" s="201">
        <v>525.51199999999994</v>
      </c>
      <c r="H567" s="33"/>
    </row>
    <row r="568" spans="2:8" s="1" customFormat="1" ht="16.899999999999999" customHeight="1">
      <c r="B568" s="33"/>
      <c r="C568" s="196" t="s">
        <v>682</v>
      </c>
      <c r="D568" s="197" t="s">
        <v>680</v>
      </c>
      <c r="E568" s="198" t="s">
        <v>492</v>
      </c>
      <c r="F568" s="199">
        <v>295.33999999999997</v>
      </c>
      <c r="H568" s="33"/>
    </row>
    <row r="569" spans="2:8" s="1" customFormat="1" ht="16.899999999999999" customHeight="1">
      <c r="B569" s="33"/>
      <c r="C569" s="200" t="s">
        <v>682</v>
      </c>
      <c r="D569" s="200" t="s">
        <v>1535</v>
      </c>
      <c r="E569" s="18" t="s">
        <v>21</v>
      </c>
      <c r="F569" s="201">
        <v>295.33999999999997</v>
      </c>
      <c r="H569" s="33"/>
    </row>
    <row r="570" spans="2:8" s="1" customFormat="1" ht="16.899999999999999" customHeight="1">
      <c r="B570" s="33"/>
      <c r="C570" s="202" t="s">
        <v>3076</v>
      </c>
      <c r="H570" s="33"/>
    </row>
    <row r="571" spans="2:8" s="1" customFormat="1" ht="16.899999999999999" customHeight="1">
      <c r="B571" s="33"/>
      <c r="C571" s="200" t="s">
        <v>1527</v>
      </c>
      <c r="D571" s="200" t="s">
        <v>1528</v>
      </c>
      <c r="E571" s="18" t="s">
        <v>492</v>
      </c>
      <c r="F571" s="201">
        <v>450.34</v>
      </c>
      <c r="H571" s="33"/>
    </row>
    <row r="572" spans="2:8" s="1" customFormat="1" ht="16.899999999999999" customHeight="1">
      <c r="B572" s="33"/>
      <c r="C572" s="200" t="s">
        <v>1669</v>
      </c>
      <c r="D572" s="200" t="s">
        <v>1670</v>
      </c>
      <c r="E572" s="18" t="s">
        <v>763</v>
      </c>
      <c r="F572" s="201">
        <v>2890.43</v>
      </c>
      <c r="H572" s="33"/>
    </row>
    <row r="573" spans="2:8" s="1" customFormat="1" ht="16.899999999999999" customHeight="1">
      <c r="B573" s="33"/>
      <c r="C573" s="196" t="s">
        <v>679</v>
      </c>
      <c r="D573" s="197" t="s">
        <v>680</v>
      </c>
      <c r="E573" s="198" t="s">
        <v>492</v>
      </c>
      <c r="F573" s="199">
        <v>155</v>
      </c>
      <c r="H573" s="33"/>
    </row>
    <row r="574" spans="2:8" s="1" customFormat="1" ht="16.899999999999999" customHeight="1">
      <c r="B574" s="33"/>
      <c r="C574" s="200" t="s">
        <v>21</v>
      </c>
      <c r="D574" s="200" t="s">
        <v>1533</v>
      </c>
      <c r="E574" s="18" t="s">
        <v>21</v>
      </c>
      <c r="F574" s="201">
        <v>0</v>
      </c>
      <c r="H574" s="33"/>
    </row>
    <row r="575" spans="2:8" s="1" customFormat="1" ht="16.899999999999999" customHeight="1">
      <c r="B575" s="33"/>
      <c r="C575" s="200" t="s">
        <v>679</v>
      </c>
      <c r="D575" s="200" t="s">
        <v>1534</v>
      </c>
      <c r="E575" s="18" t="s">
        <v>21</v>
      </c>
      <c r="F575" s="201">
        <v>155</v>
      </c>
      <c r="H575" s="33"/>
    </row>
    <row r="576" spans="2:8" s="1" customFormat="1" ht="16.899999999999999" customHeight="1">
      <c r="B576" s="33"/>
      <c r="C576" s="202" t="s">
        <v>3076</v>
      </c>
      <c r="H576" s="33"/>
    </row>
    <row r="577" spans="2:8" s="1" customFormat="1" ht="16.899999999999999" customHeight="1">
      <c r="B577" s="33"/>
      <c r="C577" s="200" t="s">
        <v>1527</v>
      </c>
      <c r="D577" s="200" t="s">
        <v>1528</v>
      </c>
      <c r="E577" s="18" t="s">
        <v>492</v>
      </c>
      <c r="F577" s="201">
        <v>450.34</v>
      </c>
      <c r="H577" s="33"/>
    </row>
    <row r="578" spans="2:8" s="1" customFormat="1" ht="16.899999999999999" customHeight="1">
      <c r="B578" s="33"/>
      <c r="C578" s="200" t="s">
        <v>1669</v>
      </c>
      <c r="D578" s="200" t="s">
        <v>1670</v>
      </c>
      <c r="E578" s="18" t="s">
        <v>763</v>
      </c>
      <c r="F578" s="201">
        <v>2890.43</v>
      </c>
      <c r="H578" s="33"/>
    </row>
    <row r="579" spans="2:8" s="1" customFormat="1" ht="16.899999999999999" customHeight="1">
      <c r="B579" s="33"/>
      <c r="C579" s="196" t="s">
        <v>1536</v>
      </c>
      <c r="D579" s="197" t="s">
        <v>3083</v>
      </c>
      <c r="E579" s="198" t="s">
        <v>492</v>
      </c>
      <c r="F579" s="199">
        <v>450.34</v>
      </c>
      <c r="H579" s="33"/>
    </row>
    <row r="580" spans="2:8" s="1" customFormat="1" ht="16.899999999999999" customHeight="1">
      <c r="B580" s="33"/>
      <c r="C580" s="200" t="s">
        <v>21</v>
      </c>
      <c r="D580" s="200" t="s">
        <v>1533</v>
      </c>
      <c r="E580" s="18" t="s">
        <v>21</v>
      </c>
      <c r="F580" s="201">
        <v>0</v>
      </c>
      <c r="H580" s="33"/>
    </row>
    <row r="581" spans="2:8" s="1" customFormat="1" ht="16.899999999999999" customHeight="1">
      <c r="B581" s="33"/>
      <c r="C581" s="200" t="s">
        <v>679</v>
      </c>
      <c r="D581" s="200" t="s">
        <v>1534</v>
      </c>
      <c r="E581" s="18" t="s">
        <v>21</v>
      </c>
      <c r="F581" s="201">
        <v>155</v>
      </c>
      <c r="H581" s="33"/>
    </row>
    <row r="582" spans="2:8" s="1" customFormat="1" ht="16.899999999999999" customHeight="1">
      <c r="B582" s="33"/>
      <c r="C582" s="200" t="s">
        <v>682</v>
      </c>
      <c r="D582" s="200" t="s">
        <v>1535</v>
      </c>
      <c r="E582" s="18" t="s">
        <v>21</v>
      </c>
      <c r="F582" s="201">
        <v>295.33999999999997</v>
      </c>
      <c r="H582" s="33"/>
    </row>
    <row r="583" spans="2:8" s="1" customFormat="1" ht="16.899999999999999" customHeight="1">
      <c r="B583" s="33"/>
      <c r="C583" s="200" t="s">
        <v>1536</v>
      </c>
      <c r="D583" s="200" t="s">
        <v>280</v>
      </c>
      <c r="E583" s="18" t="s">
        <v>21</v>
      </c>
      <c r="F583" s="201">
        <v>450.34</v>
      </c>
      <c r="H583" s="33"/>
    </row>
    <row r="584" spans="2:8" s="1" customFormat="1" ht="16.899999999999999" customHeight="1">
      <c r="B584" s="33"/>
      <c r="C584" s="196" t="s">
        <v>574</v>
      </c>
      <c r="D584" s="197" t="s">
        <v>574</v>
      </c>
      <c r="E584" s="198" t="s">
        <v>196</v>
      </c>
      <c r="F584" s="199">
        <v>2280.3000000000002</v>
      </c>
      <c r="H584" s="33"/>
    </row>
    <row r="585" spans="2:8" s="1" customFormat="1" ht="16.899999999999999" customHeight="1">
      <c r="B585" s="33"/>
      <c r="C585" s="200" t="s">
        <v>21</v>
      </c>
      <c r="D585" s="200" t="s">
        <v>754</v>
      </c>
      <c r="E585" s="18" t="s">
        <v>21</v>
      </c>
      <c r="F585" s="201">
        <v>1143</v>
      </c>
      <c r="H585" s="33"/>
    </row>
    <row r="586" spans="2:8" s="1" customFormat="1" ht="16.899999999999999" customHeight="1">
      <c r="B586" s="33"/>
      <c r="C586" s="200" t="s">
        <v>21</v>
      </c>
      <c r="D586" s="200" t="s">
        <v>806</v>
      </c>
      <c r="E586" s="18" t="s">
        <v>21</v>
      </c>
      <c r="F586" s="201">
        <v>1105</v>
      </c>
      <c r="H586" s="33"/>
    </row>
    <row r="587" spans="2:8" s="1" customFormat="1" ht="16.899999999999999" customHeight="1">
      <c r="B587" s="33"/>
      <c r="C587" s="200" t="s">
        <v>21</v>
      </c>
      <c r="D587" s="200" t="s">
        <v>690</v>
      </c>
      <c r="E587" s="18" t="s">
        <v>21</v>
      </c>
      <c r="F587" s="201">
        <v>32.299999999999997</v>
      </c>
      <c r="H587" s="33"/>
    </row>
    <row r="588" spans="2:8" s="1" customFormat="1" ht="16.899999999999999" customHeight="1">
      <c r="B588" s="33"/>
      <c r="C588" s="200" t="s">
        <v>574</v>
      </c>
      <c r="D588" s="200" t="s">
        <v>280</v>
      </c>
      <c r="E588" s="18" t="s">
        <v>21</v>
      </c>
      <c r="F588" s="201">
        <v>2280.3000000000002</v>
      </c>
      <c r="H588" s="33"/>
    </row>
    <row r="589" spans="2:8" s="1" customFormat="1" ht="16.899999999999999" customHeight="1">
      <c r="B589" s="33"/>
      <c r="C589" s="202" t="s">
        <v>3076</v>
      </c>
      <c r="H589" s="33"/>
    </row>
    <row r="590" spans="2:8" s="1" customFormat="1" ht="16.899999999999999" customHeight="1">
      <c r="B590" s="33"/>
      <c r="C590" s="200" t="s">
        <v>802</v>
      </c>
      <c r="D590" s="200" t="s">
        <v>803</v>
      </c>
      <c r="E590" s="18" t="s">
        <v>196</v>
      </c>
      <c r="F590" s="201">
        <v>2280.3000000000002</v>
      </c>
      <c r="H590" s="33"/>
    </row>
    <row r="591" spans="2:8" s="1" customFormat="1" ht="16.899999999999999" customHeight="1">
      <c r="B591" s="33"/>
      <c r="C591" s="200" t="s">
        <v>1707</v>
      </c>
      <c r="D591" s="200" t="s">
        <v>1708</v>
      </c>
      <c r="E591" s="18" t="s">
        <v>763</v>
      </c>
      <c r="F591" s="201">
        <v>441.74</v>
      </c>
      <c r="H591" s="33"/>
    </row>
    <row r="592" spans="2:8" s="1" customFormat="1" ht="16.899999999999999" customHeight="1">
      <c r="B592" s="33"/>
      <c r="C592" s="196" t="s">
        <v>631</v>
      </c>
      <c r="D592" s="197" t="s">
        <v>632</v>
      </c>
      <c r="E592" s="198" t="s">
        <v>569</v>
      </c>
      <c r="F592" s="199">
        <v>329.48899999999998</v>
      </c>
      <c r="H592" s="33"/>
    </row>
    <row r="593" spans="2:8" s="1" customFormat="1" ht="16.899999999999999" customHeight="1">
      <c r="B593" s="33"/>
      <c r="C593" s="200" t="s">
        <v>21</v>
      </c>
      <c r="D593" s="200" t="s">
        <v>1517</v>
      </c>
      <c r="E593" s="18" t="s">
        <v>21</v>
      </c>
      <c r="F593" s="201">
        <v>0</v>
      </c>
      <c r="H593" s="33"/>
    </row>
    <row r="594" spans="2:8" s="1" customFormat="1" ht="16.899999999999999" customHeight="1">
      <c r="B594" s="33"/>
      <c r="C594" s="200" t="s">
        <v>21</v>
      </c>
      <c r="D594" s="200" t="s">
        <v>1518</v>
      </c>
      <c r="E594" s="18" t="s">
        <v>21</v>
      </c>
      <c r="F594" s="201">
        <v>46.2</v>
      </c>
      <c r="H594" s="33"/>
    </row>
    <row r="595" spans="2:8" s="1" customFormat="1" ht="16.899999999999999" customHeight="1">
      <c r="B595" s="33"/>
      <c r="C595" s="200" t="s">
        <v>21</v>
      </c>
      <c r="D595" s="200" t="s">
        <v>1519</v>
      </c>
      <c r="E595" s="18" t="s">
        <v>21</v>
      </c>
      <c r="F595" s="201">
        <v>251.65</v>
      </c>
      <c r="H595" s="33"/>
    </row>
    <row r="596" spans="2:8" s="1" customFormat="1" ht="16.899999999999999" customHeight="1">
      <c r="B596" s="33"/>
      <c r="C596" s="200" t="s">
        <v>21</v>
      </c>
      <c r="D596" s="200" t="s">
        <v>1520</v>
      </c>
      <c r="E596" s="18" t="s">
        <v>21</v>
      </c>
      <c r="F596" s="201">
        <v>0.45</v>
      </c>
      <c r="H596" s="33"/>
    </row>
    <row r="597" spans="2:8" s="1" customFormat="1" ht="16.899999999999999" customHeight="1">
      <c r="B597" s="33"/>
      <c r="C597" s="200" t="s">
        <v>21</v>
      </c>
      <c r="D597" s="200" t="s">
        <v>1521</v>
      </c>
      <c r="E597" s="18" t="s">
        <v>21</v>
      </c>
      <c r="F597" s="201">
        <v>15.741</v>
      </c>
      <c r="H597" s="33"/>
    </row>
    <row r="598" spans="2:8" s="1" customFormat="1" ht="16.899999999999999" customHeight="1">
      <c r="B598" s="33"/>
      <c r="C598" s="200" t="s">
        <v>21</v>
      </c>
      <c r="D598" s="200" t="s">
        <v>1522</v>
      </c>
      <c r="E598" s="18" t="s">
        <v>21</v>
      </c>
      <c r="F598" s="201">
        <v>0.63</v>
      </c>
      <c r="H598" s="33"/>
    </row>
    <row r="599" spans="2:8" s="1" customFormat="1" ht="16.899999999999999" customHeight="1">
      <c r="B599" s="33"/>
      <c r="C599" s="200" t="s">
        <v>21</v>
      </c>
      <c r="D599" s="200" t="s">
        <v>1523</v>
      </c>
      <c r="E599" s="18" t="s">
        <v>21</v>
      </c>
      <c r="F599" s="201">
        <v>1.8480000000000001</v>
      </c>
      <c r="H599" s="33"/>
    </row>
    <row r="600" spans="2:8" s="1" customFormat="1" ht="16.899999999999999" customHeight="1">
      <c r="B600" s="33"/>
      <c r="C600" s="200" t="s">
        <v>21</v>
      </c>
      <c r="D600" s="200" t="s">
        <v>1524</v>
      </c>
      <c r="E600" s="18" t="s">
        <v>21</v>
      </c>
      <c r="F600" s="201">
        <v>4.5</v>
      </c>
      <c r="H600" s="33"/>
    </row>
    <row r="601" spans="2:8" s="1" customFormat="1" ht="16.899999999999999" customHeight="1">
      <c r="B601" s="33"/>
      <c r="C601" s="200" t="s">
        <v>21</v>
      </c>
      <c r="D601" s="200" t="s">
        <v>1525</v>
      </c>
      <c r="E601" s="18" t="s">
        <v>21</v>
      </c>
      <c r="F601" s="201">
        <v>1</v>
      </c>
      <c r="H601" s="33"/>
    </row>
    <row r="602" spans="2:8" s="1" customFormat="1" ht="16.899999999999999" customHeight="1">
      <c r="B602" s="33"/>
      <c r="C602" s="200" t="s">
        <v>21</v>
      </c>
      <c r="D602" s="200" t="s">
        <v>1510</v>
      </c>
      <c r="E602" s="18" t="s">
        <v>21</v>
      </c>
      <c r="F602" s="201">
        <v>0</v>
      </c>
      <c r="H602" s="33"/>
    </row>
    <row r="603" spans="2:8" s="1" customFormat="1" ht="16.899999999999999" customHeight="1">
      <c r="B603" s="33"/>
      <c r="C603" s="200" t="s">
        <v>21</v>
      </c>
      <c r="D603" s="200" t="s">
        <v>1511</v>
      </c>
      <c r="E603" s="18" t="s">
        <v>21</v>
      </c>
      <c r="F603" s="201">
        <v>0.63</v>
      </c>
      <c r="H603" s="33"/>
    </row>
    <row r="604" spans="2:8" s="1" customFormat="1" ht="16.899999999999999" customHeight="1">
      <c r="B604" s="33"/>
      <c r="C604" s="200" t="s">
        <v>21</v>
      </c>
      <c r="D604" s="200" t="s">
        <v>1512</v>
      </c>
      <c r="E604" s="18" t="s">
        <v>21</v>
      </c>
      <c r="F604" s="201">
        <v>0.64700000000000002</v>
      </c>
      <c r="H604" s="33"/>
    </row>
    <row r="605" spans="2:8" s="1" customFormat="1" ht="16.899999999999999" customHeight="1">
      <c r="B605" s="33"/>
      <c r="C605" s="200" t="s">
        <v>21</v>
      </c>
      <c r="D605" s="200" t="s">
        <v>1513</v>
      </c>
      <c r="E605" s="18" t="s">
        <v>21</v>
      </c>
      <c r="F605" s="201">
        <v>0</v>
      </c>
      <c r="H605" s="33"/>
    </row>
    <row r="606" spans="2:8" s="1" customFormat="1" ht="16.899999999999999" customHeight="1">
      <c r="B606" s="33"/>
      <c r="C606" s="200" t="s">
        <v>21</v>
      </c>
      <c r="D606" s="200" t="s">
        <v>1514</v>
      </c>
      <c r="E606" s="18" t="s">
        <v>21</v>
      </c>
      <c r="F606" s="201">
        <v>6.1929999999999996</v>
      </c>
      <c r="H606" s="33"/>
    </row>
    <row r="607" spans="2:8" s="1" customFormat="1" ht="16.899999999999999" customHeight="1">
      <c r="B607" s="33"/>
      <c r="C607" s="200" t="s">
        <v>631</v>
      </c>
      <c r="D607" s="200" t="s">
        <v>851</v>
      </c>
      <c r="E607" s="18" t="s">
        <v>21</v>
      </c>
      <c r="F607" s="201">
        <v>329.48899999999998</v>
      </c>
      <c r="H607" s="33"/>
    </row>
    <row r="608" spans="2:8" s="1" customFormat="1" ht="16.899999999999999" customHeight="1">
      <c r="B608" s="33"/>
      <c r="C608" s="202" t="s">
        <v>3076</v>
      </c>
      <c r="H608" s="33"/>
    </row>
    <row r="609" spans="2:8" s="1" customFormat="1" ht="16.899999999999999" customHeight="1">
      <c r="B609" s="33"/>
      <c r="C609" s="200" t="s">
        <v>1502</v>
      </c>
      <c r="D609" s="200" t="s">
        <v>1503</v>
      </c>
      <c r="E609" s="18" t="s">
        <v>569</v>
      </c>
      <c r="F609" s="201">
        <v>525.51199999999994</v>
      </c>
      <c r="H609" s="33"/>
    </row>
    <row r="610" spans="2:8" s="1" customFormat="1" ht="16.899999999999999" customHeight="1">
      <c r="B610" s="33"/>
      <c r="C610" s="200" t="s">
        <v>1669</v>
      </c>
      <c r="D610" s="200" t="s">
        <v>1670</v>
      </c>
      <c r="E610" s="18" t="s">
        <v>763</v>
      </c>
      <c r="F610" s="201">
        <v>2890.43</v>
      </c>
      <c r="H610" s="33"/>
    </row>
    <row r="611" spans="2:8" s="1" customFormat="1" ht="16.899999999999999" customHeight="1">
      <c r="B611" s="33"/>
      <c r="C611" s="196" t="s">
        <v>628</v>
      </c>
      <c r="D611" s="197" t="s">
        <v>629</v>
      </c>
      <c r="E611" s="198" t="s">
        <v>569</v>
      </c>
      <c r="F611" s="199">
        <v>196.023</v>
      </c>
      <c r="H611" s="33"/>
    </row>
    <row r="612" spans="2:8" s="1" customFormat="1" ht="16.899999999999999" customHeight="1">
      <c r="B612" s="33"/>
      <c r="C612" s="200" t="s">
        <v>21</v>
      </c>
      <c r="D612" s="200" t="s">
        <v>1506</v>
      </c>
      <c r="E612" s="18" t="s">
        <v>21</v>
      </c>
      <c r="F612" s="201">
        <v>0</v>
      </c>
      <c r="H612" s="33"/>
    </row>
    <row r="613" spans="2:8" s="1" customFormat="1" ht="16.899999999999999" customHeight="1">
      <c r="B613" s="33"/>
      <c r="C613" s="200" t="s">
        <v>21</v>
      </c>
      <c r="D613" s="200" t="s">
        <v>1201</v>
      </c>
      <c r="E613" s="18" t="s">
        <v>21</v>
      </c>
      <c r="F613" s="201">
        <v>0</v>
      </c>
      <c r="H613" s="33"/>
    </row>
    <row r="614" spans="2:8" s="1" customFormat="1" ht="16.899999999999999" customHeight="1">
      <c r="B614" s="33"/>
      <c r="C614" s="200" t="s">
        <v>21</v>
      </c>
      <c r="D614" s="200" t="s">
        <v>1507</v>
      </c>
      <c r="E614" s="18" t="s">
        <v>21</v>
      </c>
      <c r="F614" s="201">
        <v>173.04</v>
      </c>
      <c r="H614" s="33"/>
    </row>
    <row r="615" spans="2:8" s="1" customFormat="1" ht="16.899999999999999" customHeight="1">
      <c r="B615" s="33"/>
      <c r="C615" s="200" t="s">
        <v>21</v>
      </c>
      <c r="D615" s="200" t="s">
        <v>1508</v>
      </c>
      <c r="E615" s="18" t="s">
        <v>21</v>
      </c>
      <c r="F615" s="201">
        <v>0.45</v>
      </c>
      <c r="H615" s="33"/>
    </row>
    <row r="616" spans="2:8" s="1" customFormat="1" ht="16.899999999999999" customHeight="1">
      <c r="B616" s="33"/>
      <c r="C616" s="200" t="s">
        <v>21</v>
      </c>
      <c r="D616" s="200" t="s">
        <v>1509</v>
      </c>
      <c r="E616" s="18" t="s">
        <v>21</v>
      </c>
      <c r="F616" s="201">
        <v>1.7190000000000001</v>
      </c>
      <c r="H616" s="33"/>
    </row>
    <row r="617" spans="2:8" s="1" customFormat="1" ht="16.899999999999999" customHeight="1">
      <c r="B617" s="33"/>
      <c r="C617" s="200" t="s">
        <v>21</v>
      </c>
      <c r="D617" s="200" t="s">
        <v>1510</v>
      </c>
      <c r="E617" s="18" t="s">
        <v>21</v>
      </c>
      <c r="F617" s="201">
        <v>0</v>
      </c>
      <c r="H617" s="33"/>
    </row>
    <row r="618" spans="2:8" s="1" customFormat="1" ht="16.899999999999999" customHeight="1">
      <c r="B618" s="33"/>
      <c r="C618" s="200" t="s">
        <v>21</v>
      </c>
      <c r="D618" s="200" t="s">
        <v>1511</v>
      </c>
      <c r="E618" s="18" t="s">
        <v>21</v>
      </c>
      <c r="F618" s="201">
        <v>0.63</v>
      </c>
      <c r="H618" s="33"/>
    </row>
    <row r="619" spans="2:8" s="1" customFormat="1" ht="16.899999999999999" customHeight="1">
      <c r="B619" s="33"/>
      <c r="C619" s="200" t="s">
        <v>21</v>
      </c>
      <c r="D619" s="200" t="s">
        <v>1512</v>
      </c>
      <c r="E619" s="18" t="s">
        <v>21</v>
      </c>
      <c r="F619" s="201">
        <v>0.64700000000000002</v>
      </c>
      <c r="H619" s="33"/>
    </row>
    <row r="620" spans="2:8" s="1" customFormat="1" ht="16.899999999999999" customHeight="1">
      <c r="B620" s="33"/>
      <c r="C620" s="200" t="s">
        <v>21</v>
      </c>
      <c r="D620" s="200" t="s">
        <v>1513</v>
      </c>
      <c r="E620" s="18" t="s">
        <v>21</v>
      </c>
      <c r="F620" s="201">
        <v>0</v>
      </c>
      <c r="H620" s="33"/>
    </row>
    <row r="621" spans="2:8" s="1" customFormat="1" ht="16.899999999999999" customHeight="1">
      <c r="B621" s="33"/>
      <c r="C621" s="200" t="s">
        <v>21</v>
      </c>
      <c r="D621" s="200" t="s">
        <v>1514</v>
      </c>
      <c r="E621" s="18" t="s">
        <v>21</v>
      </c>
      <c r="F621" s="201">
        <v>6.1929999999999996</v>
      </c>
      <c r="H621" s="33"/>
    </row>
    <row r="622" spans="2:8" s="1" customFormat="1" ht="16.899999999999999" customHeight="1">
      <c r="B622" s="33"/>
      <c r="C622" s="200" t="s">
        <v>21</v>
      </c>
      <c r="D622" s="200" t="s">
        <v>1515</v>
      </c>
      <c r="E622" s="18" t="s">
        <v>21</v>
      </c>
      <c r="F622" s="201">
        <v>0</v>
      </c>
      <c r="H622" s="33"/>
    </row>
    <row r="623" spans="2:8" s="1" customFormat="1" ht="16.899999999999999" customHeight="1">
      <c r="B623" s="33"/>
      <c r="C623" s="200" t="s">
        <v>21</v>
      </c>
      <c r="D623" s="200" t="s">
        <v>1516</v>
      </c>
      <c r="E623" s="18" t="s">
        <v>21</v>
      </c>
      <c r="F623" s="201">
        <v>13.343999999999999</v>
      </c>
      <c r="H623" s="33"/>
    </row>
    <row r="624" spans="2:8" s="1" customFormat="1" ht="16.899999999999999" customHeight="1">
      <c r="B624" s="33"/>
      <c r="C624" s="200" t="s">
        <v>628</v>
      </c>
      <c r="D624" s="200" t="s">
        <v>851</v>
      </c>
      <c r="E624" s="18" t="s">
        <v>21</v>
      </c>
      <c r="F624" s="201">
        <v>196.023</v>
      </c>
      <c r="H624" s="33"/>
    </row>
    <row r="625" spans="2:8" s="1" customFormat="1" ht="16.899999999999999" customHeight="1">
      <c r="B625" s="33"/>
      <c r="C625" s="202" t="s">
        <v>3076</v>
      </c>
      <c r="H625" s="33"/>
    </row>
    <row r="626" spans="2:8" s="1" customFormat="1" ht="16.899999999999999" customHeight="1">
      <c r="B626" s="33"/>
      <c r="C626" s="200" t="s">
        <v>1502</v>
      </c>
      <c r="D626" s="200" t="s">
        <v>1503</v>
      </c>
      <c r="E626" s="18" t="s">
        <v>569</v>
      </c>
      <c r="F626" s="201">
        <v>525.51199999999994</v>
      </c>
      <c r="H626" s="33"/>
    </row>
    <row r="627" spans="2:8" s="1" customFormat="1" ht="16.899999999999999" customHeight="1">
      <c r="B627" s="33"/>
      <c r="C627" s="200" t="s">
        <v>1669</v>
      </c>
      <c r="D627" s="200" t="s">
        <v>1670</v>
      </c>
      <c r="E627" s="18" t="s">
        <v>763</v>
      </c>
      <c r="F627" s="201">
        <v>2890.43</v>
      </c>
      <c r="H627" s="33"/>
    </row>
    <row r="628" spans="2:8" s="1" customFormat="1" ht="16.899999999999999" customHeight="1">
      <c r="B628" s="33"/>
      <c r="C628" s="196" t="s">
        <v>721</v>
      </c>
      <c r="D628" s="197" t="s">
        <v>722</v>
      </c>
      <c r="E628" s="198" t="s">
        <v>141</v>
      </c>
      <c r="F628" s="199">
        <v>316.08</v>
      </c>
      <c r="H628" s="33"/>
    </row>
    <row r="629" spans="2:8" s="1" customFormat="1" ht="16.899999999999999" customHeight="1">
      <c r="B629" s="33"/>
      <c r="C629" s="200" t="s">
        <v>721</v>
      </c>
      <c r="D629" s="200" t="s">
        <v>1799</v>
      </c>
      <c r="E629" s="18" t="s">
        <v>21</v>
      </c>
      <c r="F629" s="201">
        <v>316.08</v>
      </c>
      <c r="H629" s="33"/>
    </row>
    <row r="630" spans="2:8" s="1" customFormat="1" ht="16.899999999999999" customHeight="1">
      <c r="B630" s="33"/>
      <c r="C630" s="202" t="s">
        <v>3076</v>
      </c>
      <c r="H630" s="33"/>
    </row>
    <row r="631" spans="2:8" s="1" customFormat="1" ht="16.899999999999999" customHeight="1">
      <c r="B631" s="33"/>
      <c r="C631" s="200" t="s">
        <v>1796</v>
      </c>
      <c r="D631" s="200" t="s">
        <v>1797</v>
      </c>
      <c r="E631" s="18" t="s">
        <v>141</v>
      </c>
      <c r="F631" s="201">
        <v>316.08</v>
      </c>
      <c r="H631" s="33"/>
    </row>
    <row r="632" spans="2:8" s="1" customFormat="1" ht="16.899999999999999" customHeight="1">
      <c r="B632" s="33"/>
      <c r="C632" s="200" t="s">
        <v>1789</v>
      </c>
      <c r="D632" s="200" t="s">
        <v>1790</v>
      </c>
      <c r="E632" s="18" t="s">
        <v>141</v>
      </c>
      <c r="F632" s="201">
        <v>316.08</v>
      </c>
      <c r="H632" s="33"/>
    </row>
    <row r="633" spans="2:8" s="1" customFormat="1" ht="16.899999999999999" customHeight="1">
      <c r="B633" s="33"/>
      <c r="C633" s="196" t="s">
        <v>735</v>
      </c>
      <c r="D633" s="197" t="s">
        <v>736</v>
      </c>
      <c r="E633" s="198" t="s">
        <v>141</v>
      </c>
      <c r="F633" s="199">
        <v>279.44</v>
      </c>
      <c r="H633" s="33"/>
    </row>
    <row r="634" spans="2:8" s="1" customFormat="1" ht="16.899999999999999" customHeight="1">
      <c r="B634" s="33"/>
      <c r="C634" s="200" t="s">
        <v>735</v>
      </c>
      <c r="D634" s="200" t="s">
        <v>1788</v>
      </c>
      <c r="E634" s="18" t="s">
        <v>21</v>
      </c>
      <c r="F634" s="201">
        <v>279.44</v>
      </c>
      <c r="H634" s="33"/>
    </row>
    <row r="635" spans="2:8" s="1" customFormat="1" ht="16.899999999999999" customHeight="1">
      <c r="B635" s="33"/>
      <c r="C635" s="202" t="s">
        <v>3076</v>
      </c>
      <c r="H635" s="33"/>
    </row>
    <row r="636" spans="2:8" s="1" customFormat="1" ht="16.899999999999999" customHeight="1">
      <c r="B636" s="33"/>
      <c r="C636" s="200" t="s">
        <v>1784</v>
      </c>
      <c r="D636" s="200" t="s">
        <v>1785</v>
      </c>
      <c r="E636" s="18" t="s">
        <v>141</v>
      </c>
      <c r="F636" s="201">
        <v>279.44</v>
      </c>
      <c r="H636" s="33"/>
    </row>
    <row r="637" spans="2:8" s="1" customFormat="1" ht="16.899999999999999" customHeight="1">
      <c r="B637" s="33"/>
      <c r="C637" s="200" t="s">
        <v>1778</v>
      </c>
      <c r="D637" s="200" t="s">
        <v>1779</v>
      </c>
      <c r="E637" s="18" t="s">
        <v>141</v>
      </c>
      <c r="F637" s="201">
        <v>279.44</v>
      </c>
      <c r="H637" s="33"/>
    </row>
    <row r="638" spans="2:8" s="1" customFormat="1" ht="16.899999999999999" customHeight="1">
      <c r="B638" s="33"/>
      <c r="C638" s="196" t="s">
        <v>3084</v>
      </c>
      <c r="D638" s="197" t="s">
        <v>3085</v>
      </c>
      <c r="E638" s="198" t="s">
        <v>228</v>
      </c>
      <c r="F638" s="199">
        <v>224.4</v>
      </c>
      <c r="H638" s="33"/>
    </row>
    <row r="639" spans="2:8" s="1" customFormat="1" ht="16.899999999999999" customHeight="1">
      <c r="B639" s="33"/>
      <c r="C639" s="200" t="s">
        <v>21</v>
      </c>
      <c r="D639" s="200" t="s">
        <v>3086</v>
      </c>
      <c r="E639" s="18" t="s">
        <v>21</v>
      </c>
      <c r="F639" s="201">
        <v>0</v>
      </c>
      <c r="H639" s="33"/>
    </row>
    <row r="640" spans="2:8" s="1" customFormat="1" ht="16.899999999999999" customHeight="1">
      <c r="B640" s="33"/>
      <c r="C640" s="200" t="s">
        <v>3084</v>
      </c>
      <c r="D640" s="200" t="s">
        <v>3087</v>
      </c>
      <c r="E640" s="18" t="s">
        <v>21</v>
      </c>
      <c r="F640" s="201">
        <v>224.4</v>
      </c>
      <c r="H640" s="33"/>
    </row>
    <row r="641" spans="2:8" s="1" customFormat="1" ht="16.899999999999999" customHeight="1">
      <c r="B641" s="33"/>
      <c r="C641" s="196" t="s">
        <v>739</v>
      </c>
      <c r="D641" s="197" t="s">
        <v>740</v>
      </c>
      <c r="E641" s="198" t="s">
        <v>228</v>
      </c>
      <c r="F641" s="199">
        <v>0.6</v>
      </c>
      <c r="H641" s="33"/>
    </row>
    <row r="642" spans="2:8" s="1" customFormat="1" ht="16.899999999999999" customHeight="1">
      <c r="B642" s="33"/>
      <c r="C642" s="200" t="s">
        <v>739</v>
      </c>
      <c r="D642" s="200" t="s">
        <v>1910</v>
      </c>
      <c r="E642" s="18" t="s">
        <v>21</v>
      </c>
      <c r="F642" s="201">
        <v>0.6</v>
      </c>
      <c r="H642" s="33"/>
    </row>
    <row r="643" spans="2:8" s="1" customFormat="1" ht="16.899999999999999" customHeight="1">
      <c r="B643" s="33"/>
      <c r="C643" s="202" t="s">
        <v>3076</v>
      </c>
      <c r="H643" s="33"/>
    </row>
    <row r="644" spans="2:8" s="1" customFormat="1" ht="16.899999999999999" customHeight="1">
      <c r="B644" s="33"/>
      <c r="C644" s="200" t="s">
        <v>1907</v>
      </c>
      <c r="D644" s="200" t="s">
        <v>1908</v>
      </c>
      <c r="E644" s="18" t="s">
        <v>228</v>
      </c>
      <c r="F644" s="201">
        <v>0.6</v>
      </c>
      <c r="H644" s="33"/>
    </row>
    <row r="645" spans="2:8" s="1" customFormat="1" ht="16.899999999999999" customHeight="1">
      <c r="B645" s="33"/>
      <c r="C645" s="200" t="s">
        <v>1901</v>
      </c>
      <c r="D645" s="200" t="s">
        <v>1902</v>
      </c>
      <c r="E645" s="18" t="s">
        <v>228</v>
      </c>
      <c r="F645" s="201">
        <v>0.6</v>
      </c>
      <c r="H645" s="33"/>
    </row>
    <row r="646" spans="2:8" s="1" customFormat="1" ht="16.899999999999999" customHeight="1">
      <c r="B646" s="33"/>
      <c r="C646" s="196" t="s">
        <v>625</v>
      </c>
      <c r="D646" s="197" t="s">
        <v>626</v>
      </c>
      <c r="E646" s="198" t="s">
        <v>228</v>
      </c>
      <c r="F646" s="199">
        <v>231</v>
      </c>
      <c r="H646" s="33"/>
    </row>
    <row r="647" spans="2:8" s="1" customFormat="1" ht="16.899999999999999" customHeight="1">
      <c r="B647" s="33"/>
      <c r="C647" s="200" t="s">
        <v>21</v>
      </c>
      <c r="D647" s="200" t="s">
        <v>1395</v>
      </c>
      <c r="E647" s="18" t="s">
        <v>21</v>
      </c>
      <c r="F647" s="201">
        <v>0</v>
      </c>
      <c r="H647" s="33"/>
    </row>
    <row r="648" spans="2:8" s="1" customFormat="1" ht="16.899999999999999" customHeight="1">
      <c r="B648" s="33"/>
      <c r="C648" s="200" t="s">
        <v>21</v>
      </c>
      <c r="D648" s="200" t="s">
        <v>1396</v>
      </c>
      <c r="E648" s="18" t="s">
        <v>21</v>
      </c>
      <c r="F648" s="201">
        <v>105.6</v>
      </c>
      <c r="H648" s="33"/>
    </row>
    <row r="649" spans="2:8" s="1" customFormat="1" ht="16.899999999999999" customHeight="1">
      <c r="B649" s="33"/>
      <c r="C649" s="200" t="s">
        <v>21</v>
      </c>
      <c r="D649" s="200" t="s">
        <v>1397</v>
      </c>
      <c r="E649" s="18" t="s">
        <v>21</v>
      </c>
      <c r="F649" s="201">
        <v>0</v>
      </c>
      <c r="H649" s="33"/>
    </row>
    <row r="650" spans="2:8" s="1" customFormat="1" ht="16.899999999999999" customHeight="1">
      <c r="B650" s="33"/>
      <c r="C650" s="200" t="s">
        <v>21</v>
      </c>
      <c r="D650" s="200" t="s">
        <v>1398</v>
      </c>
      <c r="E650" s="18" t="s">
        <v>21</v>
      </c>
      <c r="F650" s="201">
        <v>125.4</v>
      </c>
      <c r="H650" s="33"/>
    </row>
    <row r="651" spans="2:8" s="1" customFormat="1" ht="16.899999999999999" customHeight="1">
      <c r="B651" s="33"/>
      <c r="C651" s="200" t="s">
        <v>625</v>
      </c>
      <c r="D651" s="200" t="s">
        <v>280</v>
      </c>
      <c r="E651" s="18" t="s">
        <v>21</v>
      </c>
      <c r="F651" s="201">
        <v>231</v>
      </c>
      <c r="H651" s="33"/>
    </row>
    <row r="652" spans="2:8" s="1" customFormat="1" ht="16.899999999999999" customHeight="1">
      <c r="B652" s="33"/>
      <c r="C652" s="202" t="s">
        <v>3076</v>
      </c>
      <c r="H652" s="33"/>
    </row>
    <row r="653" spans="2:8" s="1" customFormat="1" ht="16.899999999999999" customHeight="1">
      <c r="B653" s="33"/>
      <c r="C653" s="200" t="s">
        <v>1391</v>
      </c>
      <c r="D653" s="200" t="s">
        <v>1392</v>
      </c>
      <c r="E653" s="18" t="s">
        <v>228</v>
      </c>
      <c r="F653" s="201">
        <v>231</v>
      </c>
      <c r="H653" s="33"/>
    </row>
    <row r="654" spans="2:8" s="1" customFormat="1" ht="16.899999999999999" customHeight="1">
      <c r="B654" s="33"/>
      <c r="C654" s="200" t="s">
        <v>1399</v>
      </c>
      <c r="D654" s="200" t="s">
        <v>1400</v>
      </c>
      <c r="E654" s="18" t="s">
        <v>228</v>
      </c>
      <c r="F654" s="201">
        <v>231</v>
      </c>
      <c r="H654" s="33"/>
    </row>
    <row r="655" spans="2:8" s="1" customFormat="1" ht="16.899999999999999" customHeight="1">
      <c r="B655" s="33"/>
      <c r="C655" s="196" t="s">
        <v>788</v>
      </c>
      <c r="D655" s="197" t="s">
        <v>789</v>
      </c>
      <c r="E655" s="198" t="s">
        <v>569</v>
      </c>
      <c r="F655" s="199">
        <v>7.1529999999999996</v>
      </c>
      <c r="H655" s="33"/>
    </row>
    <row r="656" spans="2:8" s="1" customFormat="1" ht="16.899999999999999" customHeight="1">
      <c r="B656" s="33"/>
      <c r="C656" s="200" t="s">
        <v>21</v>
      </c>
      <c r="D656" s="200" t="s">
        <v>1200</v>
      </c>
      <c r="E656" s="18" t="s">
        <v>21</v>
      </c>
      <c r="F656" s="201">
        <v>0</v>
      </c>
      <c r="H656" s="33"/>
    </row>
    <row r="657" spans="2:8" s="1" customFormat="1" ht="16.899999999999999" customHeight="1">
      <c r="B657" s="33"/>
      <c r="C657" s="200" t="s">
        <v>21</v>
      </c>
      <c r="D657" s="200" t="s">
        <v>1201</v>
      </c>
      <c r="E657" s="18" t="s">
        <v>21</v>
      </c>
      <c r="F657" s="201">
        <v>0</v>
      </c>
      <c r="H657" s="33"/>
    </row>
    <row r="658" spans="2:8" s="1" customFormat="1" ht="16.899999999999999" customHeight="1">
      <c r="B658" s="33"/>
      <c r="C658" s="200" t="s">
        <v>21</v>
      </c>
      <c r="D658" s="200" t="s">
        <v>1202</v>
      </c>
      <c r="E658" s="18" t="s">
        <v>21</v>
      </c>
      <c r="F658" s="201">
        <v>3.4929999999999999</v>
      </c>
      <c r="H658" s="33"/>
    </row>
    <row r="659" spans="2:8" s="1" customFormat="1" ht="16.899999999999999" customHeight="1">
      <c r="B659" s="33"/>
      <c r="C659" s="200" t="s">
        <v>21</v>
      </c>
      <c r="D659" s="200" t="s">
        <v>848</v>
      </c>
      <c r="E659" s="18" t="s">
        <v>21</v>
      </c>
      <c r="F659" s="201">
        <v>0</v>
      </c>
      <c r="H659" s="33"/>
    </row>
    <row r="660" spans="2:8" s="1" customFormat="1" ht="16.899999999999999" customHeight="1">
      <c r="B660" s="33"/>
      <c r="C660" s="200" t="s">
        <v>21</v>
      </c>
      <c r="D660" s="200" t="s">
        <v>1203</v>
      </c>
      <c r="E660" s="18" t="s">
        <v>21</v>
      </c>
      <c r="F660" s="201">
        <v>3.66</v>
      </c>
      <c r="H660" s="33"/>
    </row>
    <row r="661" spans="2:8" s="1" customFormat="1" ht="16.899999999999999" customHeight="1">
      <c r="B661" s="33"/>
      <c r="C661" s="200" t="s">
        <v>788</v>
      </c>
      <c r="D661" s="200" t="s">
        <v>280</v>
      </c>
      <c r="E661" s="18" t="s">
        <v>21</v>
      </c>
      <c r="F661" s="201">
        <v>7.1529999999999996</v>
      </c>
      <c r="H661" s="33"/>
    </row>
    <row r="662" spans="2:8" s="1" customFormat="1" ht="16.899999999999999" customHeight="1">
      <c r="B662" s="33"/>
      <c r="C662" s="202" t="s">
        <v>3076</v>
      </c>
      <c r="H662" s="33"/>
    </row>
    <row r="663" spans="2:8" s="1" customFormat="1" ht="16.899999999999999" customHeight="1">
      <c r="B663" s="33"/>
      <c r="C663" s="200" t="s">
        <v>1196</v>
      </c>
      <c r="D663" s="200" t="s">
        <v>1197</v>
      </c>
      <c r="E663" s="18" t="s">
        <v>569</v>
      </c>
      <c r="F663" s="201">
        <v>7.1529999999999996</v>
      </c>
      <c r="H663" s="33"/>
    </row>
    <row r="664" spans="2:8" s="1" customFormat="1" ht="16.899999999999999" customHeight="1">
      <c r="B664" s="33"/>
      <c r="C664" s="200" t="s">
        <v>1724</v>
      </c>
      <c r="D664" s="200" t="s">
        <v>1725</v>
      </c>
      <c r="E664" s="18" t="s">
        <v>569</v>
      </c>
      <c r="F664" s="201">
        <v>1879.9559999999999</v>
      </c>
      <c r="H664" s="33"/>
    </row>
    <row r="665" spans="2:8" s="1" customFormat="1" ht="16.899999999999999" customHeight="1">
      <c r="B665" s="33"/>
      <c r="C665" s="196" t="s">
        <v>743</v>
      </c>
      <c r="D665" s="197" t="s">
        <v>743</v>
      </c>
      <c r="E665" s="198" t="s">
        <v>569</v>
      </c>
      <c r="F665" s="199">
        <v>788.30799999999999</v>
      </c>
      <c r="H665" s="33"/>
    </row>
    <row r="666" spans="2:8" s="1" customFormat="1" ht="16.899999999999999" customHeight="1">
      <c r="B666" s="33"/>
      <c r="C666" s="200" t="s">
        <v>21</v>
      </c>
      <c r="D666" s="200" t="s">
        <v>917</v>
      </c>
      <c r="E666" s="18" t="s">
        <v>21</v>
      </c>
      <c r="F666" s="201">
        <v>0</v>
      </c>
      <c r="H666" s="33"/>
    </row>
    <row r="667" spans="2:8" s="1" customFormat="1" ht="16.899999999999999" customHeight="1">
      <c r="B667" s="33"/>
      <c r="C667" s="200" t="s">
        <v>21</v>
      </c>
      <c r="D667" s="200" t="s">
        <v>918</v>
      </c>
      <c r="E667" s="18" t="s">
        <v>21</v>
      </c>
      <c r="F667" s="201">
        <v>110.11</v>
      </c>
      <c r="H667" s="33"/>
    </row>
    <row r="668" spans="2:8" s="1" customFormat="1" ht="16.899999999999999" customHeight="1">
      <c r="B668" s="33"/>
      <c r="C668" s="200" t="s">
        <v>21</v>
      </c>
      <c r="D668" s="200" t="s">
        <v>919</v>
      </c>
      <c r="E668" s="18" t="s">
        <v>21</v>
      </c>
      <c r="F668" s="201">
        <v>46.75</v>
      </c>
      <c r="H668" s="33"/>
    </row>
    <row r="669" spans="2:8" s="1" customFormat="1" ht="16.899999999999999" customHeight="1">
      <c r="B669" s="33"/>
      <c r="C669" s="200" t="s">
        <v>21</v>
      </c>
      <c r="D669" s="200" t="s">
        <v>848</v>
      </c>
      <c r="E669" s="18" t="s">
        <v>21</v>
      </c>
      <c r="F669" s="201">
        <v>0</v>
      </c>
      <c r="H669" s="33"/>
    </row>
    <row r="670" spans="2:8" s="1" customFormat="1" ht="16.899999999999999" customHeight="1">
      <c r="B670" s="33"/>
      <c r="C670" s="200" t="s">
        <v>21</v>
      </c>
      <c r="D670" s="200" t="s">
        <v>920</v>
      </c>
      <c r="E670" s="18" t="s">
        <v>21</v>
      </c>
      <c r="F670" s="201">
        <v>15.96</v>
      </c>
      <c r="H670" s="33"/>
    </row>
    <row r="671" spans="2:8" s="1" customFormat="1" ht="16.899999999999999" customHeight="1">
      <c r="B671" s="33"/>
      <c r="C671" s="200" t="s">
        <v>21</v>
      </c>
      <c r="D671" s="200" t="s">
        <v>921</v>
      </c>
      <c r="E671" s="18" t="s">
        <v>21</v>
      </c>
      <c r="F671" s="201">
        <v>190.5</v>
      </c>
      <c r="H671" s="33"/>
    </row>
    <row r="672" spans="2:8" s="1" customFormat="1" ht="16.899999999999999" customHeight="1">
      <c r="B672" s="33"/>
      <c r="C672" s="200" t="s">
        <v>21</v>
      </c>
      <c r="D672" s="200" t="s">
        <v>922</v>
      </c>
      <c r="E672" s="18" t="s">
        <v>21</v>
      </c>
      <c r="F672" s="201">
        <v>0</v>
      </c>
      <c r="H672" s="33"/>
    </row>
    <row r="673" spans="2:8" s="1" customFormat="1" ht="16.899999999999999" customHeight="1">
      <c r="B673" s="33"/>
      <c r="C673" s="200" t="s">
        <v>21</v>
      </c>
      <c r="D673" s="200" t="s">
        <v>923</v>
      </c>
      <c r="E673" s="18" t="s">
        <v>21</v>
      </c>
      <c r="F673" s="201">
        <v>22.398</v>
      </c>
      <c r="H673" s="33"/>
    </row>
    <row r="674" spans="2:8" s="1" customFormat="1" ht="16.899999999999999" customHeight="1">
      <c r="B674" s="33"/>
      <c r="C674" s="200" t="s">
        <v>21</v>
      </c>
      <c r="D674" s="200" t="s">
        <v>924</v>
      </c>
      <c r="E674" s="18" t="s">
        <v>21</v>
      </c>
      <c r="F674" s="201">
        <v>0</v>
      </c>
      <c r="H674" s="33"/>
    </row>
    <row r="675" spans="2:8" s="1" customFormat="1" ht="16.899999999999999" customHeight="1">
      <c r="B675" s="33"/>
      <c r="C675" s="200" t="s">
        <v>21</v>
      </c>
      <c r="D675" s="200" t="s">
        <v>925</v>
      </c>
      <c r="E675" s="18" t="s">
        <v>21</v>
      </c>
      <c r="F675" s="201">
        <v>-2890.43</v>
      </c>
      <c r="H675" s="33"/>
    </row>
    <row r="676" spans="2:8" s="1" customFormat="1" ht="16.899999999999999" customHeight="1">
      <c r="B676" s="33"/>
      <c r="C676" s="200" t="s">
        <v>21</v>
      </c>
      <c r="D676" s="200" t="s">
        <v>926</v>
      </c>
      <c r="E676" s="18" t="s">
        <v>21</v>
      </c>
      <c r="F676" s="201">
        <v>-104.709</v>
      </c>
      <c r="H676" s="33"/>
    </row>
    <row r="677" spans="2:8" s="1" customFormat="1" ht="16.899999999999999" customHeight="1">
      <c r="B677" s="33"/>
      <c r="C677" s="200" t="s">
        <v>21</v>
      </c>
      <c r="D677" s="200" t="s">
        <v>927</v>
      </c>
      <c r="E677" s="18" t="s">
        <v>21</v>
      </c>
      <c r="F677" s="201">
        <v>1041.9829999999999</v>
      </c>
      <c r="H677" s="33"/>
    </row>
    <row r="678" spans="2:8" s="1" customFormat="1" ht="16.899999999999999" customHeight="1">
      <c r="B678" s="33"/>
      <c r="C678" s="200" t="s">
        <v>21</v>
      </c>
      <c r="D678" s="200" t="s">
        <v>928</v>
      </c>
      <c r="E678" s="18" t="s">
        <v>21</v>
      </c>
      <c r="F678" s="201">
        <v>70.704999999999998</v>
      </c>
      <c r="H678" s="33"/>
    </row>
    <row r="679" spans="2:8" s="1" customFormat="1" ht="16.899999999999999" customHeight="1">
      <c r="B679" s="33"/>
      <c r="C679" s="200" t="s">
        <v>21</v>
      </c>
      <c r="D679" s="200" t="s">
        <v>929</v>
      </c>
      <c r="E679" s="18" t="s">
        <v>21</v>
      </c>
      <c r="F679" s="201">
        <v>1170.3869999999999</v>
      </c>
      <c r="H679" s="33"/>
    </row>
    <row r="680" spans="2:8" s="1" customFormat="1" ht="16.899999999999999" customHeight="1">
      <c r="B680" s="33"/>
      <c r="C680" s="200" t="s">
        <v>21</v>
      </c>
      <c r="D680" s="200" t="s">
        <v>930</v>
      </c>
      <c r="E680" s="18" t="s">
        <v>21</v>
      </c>
      <c r="F680" s="201">
        <v>1114.654</v>
      </c>
      <c r="H680" s="33"/>
    </row>
    <row r="681" spans="2:8" s="1" customFormat="1" ht="16.899999999999999" customHeight="1">
      <c r="B681" s="33"/>
      <c r="C681" s="200" t="s">
        <v>743</v>
      </c>
      <c r="D681" s="200" t="s">
        <v>280</v>
      </c>
      <c r="E681" s="18" t="s">
        <v>21</v>
      </c>
      <c r="F681" s="201">
        <v>788.30799999999999</v>
      </c>
      <c r="H681" s="33"/>
    </row>
    <row r="682" spans="2:8" s="1" customFormat="1" ht="16.899999999999999" customHeight="1">
      <c r="B682" s="33"/>
      <c r="C682" s="202" t="s">
        <v>3076</v>
      </c>
      <c r="H682" s="33"/>
    </row>
    <row r="683" spans="2:8" s="1" customFormat="1" ht="16.899999999999999" customHeight="1">
      <c r="B683" s="33"/>
      <c r="C683" s="200" t="s">
        <v>911</v>
      </c>
      <c r="D683" s="200" t="s">
        <v>912</v>
      </c>
      <c r="E683" s="18" t="s">
        <v>569</v>
      </c>
      <c r="F683" s="201">
        <v>788.30799999999999</v>
      </c>
      <c r="H683" s="33"/>
    </row>
    <row r="684" spans="2:8" s="1" customFormat="1" ht="16.899999999999999" customHeight="1">
      <c r="B684" s="33"/>
      <c r="C684" s="200" t="s">
        <v>891</v>
      </c>
      <c r="D684" s="200" t="s">
        <v>892</v>
      </c>
      <c r="E684" s="18" t="s">
        <v>763</v>
      </c>
      <c r="F684" s="201">
        <v>2428.3609999999999</v>
      </c>
      <c r="H684" s="33"/>
    </row>
    <row r="685" spans="2:8" s="1" customFormat="1" ht="16.899999999999999" customHeight="1">
      <c r="B685" s="33"/>
      <c r="C685" s="200" t="s">
        <v>898</v>
      </c>
      <c r="D685" s="200" t="s">
        <v>899</v>
      </c>
      <c r="E685" s="18" t="s">
        <v>569</v>
      </c>
      <c r="F685" s="201">
        <v>1102.2809999999999</v>
      </c>
      <c r="H685" s="33"/>
    </row>
    <row r="686" spans="2:8" s="1" customFormat="1" ht="16.899999999999999" customHeight="1">
      <c r="B686" s="33"/>
      <c r="C686" s="200" t="s">
        <v>905</v>
      </c>
      <c r="D686" s="200" t="s">
        <v>906</v>
      </c>
      <c r="E686" s="18" t="s">
        <v>569</v>
      </c>
      <c r="F686" s="201">
        <v>1102.2809999999999</v>
      </c>
      <c r="H686" s="33"/>
    </row>
    <row r="687" spans="2:8" s="1" customFormat="1" ht="16.899999999999999" customHeight="1">
      <c r="B687" s="33"/>
      <c r="C687" s="196" t="s">
        <v>746</v>
      </c>
      <c r="D687" s="197" t="s">
        <v>747</v>
      </c>
      <c r="E687" s="198" t="s">
        <v>569</v>
      </c>
      <c r="F687" s="199">
        <v>228.858</v>
      </c>
      <c r="H687" s="33"/>
    </row>
    <row r="688" spans="2:8" s="1" customFormat="1" ht="16.899999999999999" customHeight="1">
      <c r="B688" s="33"/>
      <c r="C688" s="200" t="s">
        <v>21</v>
      </c>
      <c r="D688" s="200" t="s">
        <v>848</v>
      </c>
      <c r="E688" s="18" t="s">
        <v>21</v>
      </c>
      <c r="F688" s="201">
        <v>0</v>
      </c>
      <c r="H688" s="33"/>
    </row>
    <row r="689" spans="2:8" s="1" customFormat="1" ht="16.899999999999999" customHeight="1">
      <c r="B689" s="33"/>
      <c r="C689" s="200" t="s">
        <v>21</v>
      </c>
      <c r="D689" s="200" t="s">
        <v>920</v>
      </c>
      <c r="E689" s="18" t="s">
        <v>21</v>
      </c>
      <c r="F689" s="201">
        <v>15.96</v>
      </c>
      <c r="H689" s="33"/>
    </row>
    <row r="690" spans="2:8" s="1" customFormat="1" ht="16.899999999999999" customHeight="1">
      <c r="B690" s="33"/>
      <c r="C690" s="200" t="s">
        <v>21</v>
      </c>
      <c r="D690" s="200" t="s">
        <v>921</v>
      </c>
      <c r="E690" s="18" t="s">
        <v>21</v>
      </c>
      <c r="F690" s="201">
        <v>190.5</v>
      </c>
      <c r="H690" s="33"/>
    </row>
    <row r="691" spans="2:8" s="1" customFormat="1" ht="16.899999999999999" customHeight="1">
      <c r="B691" s="33"/>
      <c r="C691" s="200" t="s">
        <v>21</v>
      </c>
      <c r="D691" s="200" t="s">
        <v>922</v>
      </c>
      <c r="E691" s="18" t="s">
        <v>21</v>
      </c>
      <c r="F691" s="201">
        <v>0</v>
      </c>
      <c r="H691" s="33"/>
    </row>
    <row r="692" spans="2:8" s="1" customFormat="1" ht="16.899999999999999" customHeight="1">
      <c r="B692" s="33"/>
      <c r="C692" s="200" t="s">
        <v>21</v>
      </c>
      <c r="D692" s="200" t="s">
        <v>923</v>
      </c>
      <c r="E692" s="18" t="s">
        <v>21</v>
      </c>
      <c r="F692" s="201">
        <v>22.398</v>
      </c>
      <c r="H692" s="33"/>
    </row>
    <row r="693" spans="2:8" s="1" customFormat="1" ht="16.899999999999999" customHeight="1">
      <c r="B693" s="33"/>
      <c r="C693" s="200" t="s">
        <v>746</v>
      </c>
      <c r="D693" s="200" t="s">
        <v>851</v>
      </c>
      <c r="E693" s="18" t="s">
        <v>21</v>
      </c>
      <c r="F693" s="201">
        <v>228.858</v>
      </c>
      <c r="H693" s="33"/>
    </row>
    <row r="694" spans="2:8" s="1" customFormat="1" ht="16.899999999999999" customHeight="1">
      <c r="B694" s="33"/>
      <c r="C694" s="202" t="s">
        <v>3076</v>
      </c>
      <c r="H694" s="33"/>
    </row>
    <row r="695" spans="2:8" s="1" customFormat="1" ht="16.899999999999999" customHeight="1">
      <c r="B695" s="33"/>
      <c r="C695" s="200" t="s">
        <v>911</v>
      </c>
      <c r="D695" s="200" t="s">
        <v>912</v>
      </c>
      <c r="E695" s="18" t="s">
        <v>569</v>
      </c>
      <c r="F695" s="201">
        <v>788.30799999999999</v>
      </c>
      <c r="H695" s="33"/>
    </row>
    <row r="696" spans="2:8" s="1" customFormat="1" ht="16.899999999999999" customHeight="1">
      <c r="B696" s="33"/>
      <c r="C696" s="200" t="s">
        <v>872</v>
      </c>
      <c r="D696" s="200" t="s">
        <v>873</v>
      </c>
      <c r="E696" s="18" t="s">
        <v>569</v>
      </c>
      <c r="F696" s="201">
        <v>1329.816</v>
      </c>
      <c r="H696" s="33"/>
    </row>
    <row r="697" spans="2:8" s="1" customFormat="1" ht="16.899999999999999" customHeight="1">
      <c r="B697" s="33"/>
      <c r="C697" s="196" t="s">
        <v>750</v>
      </c>
      <c r="D697" s="197" t="s">
        <v>751</v>
      </c>
      <c r="E697" s="198" t="s">
        <v>569</v>
      </c>
      <c r="F697" s="199">
        <v>156.86000000000001</v>
      </c>
      <c r="H697" s="33"/>
    </row>
    <row r="698" spans="2:8" s="1" customFormat="1" ht="16.899999999999999" customHeight="1">
      <c r="B698" s="33"/>
      <c r="C698" s="200" t="s">
        <v>21</v>
      </c>
      <c r="D698" s="200" t="s">
        <v>917</v>
      </c>
      <c r="E698" s="18" t="s">
        <v>21</v>
      </c>
      <c r="F698" s="201">
        <v>0</v>
      </c>
      <c r="H698" s="33"/>
    </row>
    <row r="699" spans="2:8" s="1" customFormat="1" ht="16.899999999999999" customHeight="1">
      <c r="B699" s="33"/>
      <c r="C699" s="200" t="s">
        <v>21</v>
      </c>
      <c r="D699" s="200" t="s">
        <v>918</v>
      </c>
      <c r="E699" s="18" t="s">
        <v>21</v>
      </c>
      <c r="F699" s="201">
        <v>110.11</v>
      </c>
      <c r="H699" s="33"/>
    </row>
    <row r="700" spans="2:8" s="1" customFormat="1" ht="16.899999999999999" customHeight="1">
      <c r="B700" s="33"/>
      <c r="C700" s="200" t="s">
        <v>21</v>
      </c>
      <c r="D700" s="200" t="s">
        <v>919</v>
      </c>
      <c r="E700" s="18" t="s">
        <v>21</v>
      </c>
      <c r="F700" s="201">
        <v>46.75</v>
      </c>
      <c r="H700" s="33"/>
    </row>
    <row r="701" spans="2:8" s="1" customFormat="1" ht="16.899999999999999" customHeight="1">
      <c r="B701" s="33"/>
      <c r="C701" s="200" t="s">
        <v>750</v>
      </c>
      <c r="D701" s="200" t="s">
        <v>851</v>
      </c>
      <c r="E701" s="18" t="s">
        <v>21</v>
      </c>
      <c r="F701" s="201">
        <v>156.86000000000001</v>
      </c>
      <c r="H701" s="33"/>
    </row>
    <row r="702" spans="2:8" s="1" customFormat="1" ht="16.899999999999999" customHeight="1">
      <c r="B702" s="33"/>
      <c r="C702" s="202" t="s">
        <v>3076</v>
      </c>
      <c r="H702" s="33"/>
    </row>
    <row r="703" spans="2:8" s="1" customFormat="1" ht="16.899999999999999" customHeight="1">
      <c r="B703" s="33"/>
      <c r="C703" s="200" t="s">
        <v>911</v>
      </c>
      <c r="D703" s="200" t="s">
        <v>912</v>
      </c>
      <c r="E703" s="18" t="s">
        <v>569</v>
      </c>
      <c r="F703" s="201">
        <v>788.30799999999999</v>
      </c>
      <c r="H703" s="33"/>
    </row>
    <row r="704" spans="2:8" s="1" customFormat="1" ht="16.899999999999999" customHeight="1">
      <c r="B704" s="33"/>
      <c r="C704" s="200" t="s">
        <v>883</v>
      </c>
      <c r="D704" s="200" t="s">
        <v>884</v>
      </c>
      <c r="E704" s="18" t="s">
        <v>569</v>
      </c>
      <c r="F704" s="201">
        <v>1727.759</v>
      </c>
      <c r="H704" s="33"/>
    </row>
    <row r="705" spans="2:8" s="1" customFormat="1" ht="16.899999999999999" customHeight="1">
      <c r="B705" s="33"/>
      <c r="C705" s="196" t="s">
        <v>568</v>
      </c>
      <c r="D705" s="197" t="s">
        <v>568</v>
      </c>
      <c r="E705" s="198" t="s">
        <v>569</v>
      </c>
      <c r="F705" s="199">
        <v>325.29700000000003</v>
      </c>
      <c r="H705" s="33"/>
    </row>
    <row r="706" spans="2:8" s="1" customFormat="1" ht="16.899999999999999" customHeight="1">
      <c r="B706" s="33"/>
      <c r="C706" s="200" t="s">
        <v>21</v>
      </c>
      <c r="D706" s="200" t="s">
        <v>1068</v>
      </c>
      <c r="E706" s="18" t="s">
        <v>21</v>
      </c>
      <c r="F706" s="201">
        <v>0</v>
      </c>
      <c r="H706" s="33"/>
    </row>
    <row r="707" spans="2:8" s="1" customFormat="1" ht="16.899999999999999" customHeight="1">
      <c r="B707" s="33"/>
      <c r="C707" s="200" t="s">
        <v>21</v>
      </c>
      <c r="D707" s="200" t="s">
        <v>1069</v>
      </c>
      <c r="E707" s="18" t="s">
        <v>21</v>
      </c>
      <c r="F707" s="201">
        <v>3.83</v>
      </c>
      <c r="H707" s="33"/>
    </row>
    <row r="708" spans="2:8" s="1" customFormat="1" ht="16.899999999999999" customHeight="1">
      <c r="B708" s="33"/>
      <c r="C708" s="200" t="s">
        <v>21</v>
      </c>
      <c r="D708" s="200" t="s">
        <v>1070</v>
      </c>
      <c r="E708" s="18" t="s">
        <v>21</v>
      </c>
      <c r="F708" s="201">
        <v>12.525</v>
      </c>
      <c r="H708" s="33"/>
    </row>
    <row r="709" spans="2:8" s="1" customFormat="1" ht="16.899999999999999" customHeight="1">
      <c r="B709" s="33"/>
      <c r="C709" s="200" t="s">
        <v>21</v>
      </c>
      <c r="D709" s="200" t="s">
        <v>1071</v>
      </c>
      <c r="E709" s="18" t="s">
        <v>21</v>
      </c>
      <c r="F709" s="201">
        <v>0</v>
      </c>
      <c r="H709" s="33"/>
    </row>
    <row r="710" spans="2:8" s="1" customFormat="1" ht="16.899999999999999" customHeight="1">
      <c r="B710" s="33"/>
      <c r="C710" s="200" t="s">
        <v>21</v>
      </c>
      <c r="D710" s="200" t="s">
        <v>1072</v>
      </c>
      <c r="E710" s="18" t="s">
        <v>21</v>
      </c>
      <c r="F710" s="201">
        <v>0.62</v>
      </c>
      <c r="H710" s="33"/>
    </row>
    <row r="711" spans="2:8" s="1" customFormat="1" ht="16.899999999999999" customHeight="1">
      <c r="B711" s="33"/>
      <c r="C711" s="200" t="s">
        <v>21</v>
      </c>
      <c r="D711" s="200" t="s">
        <v>1073</v>
      </c>
      <c r="E711" s="18" t="s">
        <v>21</v>
      </c>
      <c r="F711" s="201">
        <v>5.375</v>
      </c>
      <c r="H711" s="33"/>
    </row>
    <row r="712" spans="2:8" s="1" customFormat="1" ht="16.899999999999999" customHeight="1">
      <c r="B712" s="33"/>
      <c r="C712" s="200" t="s">
        <v>21</v>
      </c>
      <c r="D712" s="200" t="s">
        <v>1074</v>
      </c>
      <c r="E712" s="18" t="s">
        <v>21</v>
      </c>
      <c r="F712" s="201">
        <v>0</v>
      </c>
      <c r="H712" s="33"/>
    </row>
    <row r="713" spans="2:8" s="1" customFormat="1" ht="16.899999999999999" customHeight="1">
      <c r="B713" s="33"/>
      <c r="C713" s="200" t="s">
        <v>21</v>
      </c>
      <c r="D713" s="200" t="s">
        <v>1075</v>
      </c>
      <c r="E713" s="18" t="s">
        <v>21</v>
      </c>
      <c r="F713" s="201">
        <v>53.79</v>
      </c>
      <c r="H713" s="33"/>
    </row>
    <row r="714" spans="2:8" s="1" customFormat="1" ht="16.899999999999999" customHeight="1">
      <c r="B714" s="33"/>
      <c r="C714" s="200" t="s">
        <v>21</v>
      </c>
      <c r="D714" s="200" t="s">
        <v>1076</v>
      </c>
      <c r="E714" s="18" t="s">
        <v>21</v>
      </c>
      <c r="F714" s="201">
        <v>49.94</v>
      </c>
      <c r="H714" s="33"/>
    </row>
    <row r="715" spans="2:8" s="1" customFormat="1" ht="16.899999999999999" customHeight="1">
      <c r="B715" s="33"/>
      <c r="C715" s="200" t="s">
        <v>21</v>
      </c>
      <c r="D715" s="200" t="s">
        <v>1077</v>
      </c>
      <c r="E715" s="18" t="s">
        <v>21</v>
      </c>
      <c r="F715" s="201">
        <v>0</v>
      </c>
      <c r="H715" s="33"/>
    </row>
    <row r="716" spans="2:8" s="1" customFormat="1" ht="16.899999999999999" customHeight="1">
      <c r="B716" s="33"/>
      <c r="C716" s="200" t="s">
        <v>21</v>
      </c>
      <c r="D716" s="200" t="s">
        <v>1078</v>
      </c>
      <c r="E716" s="18" t="s">
        <v>21</v>
      </c>
      <c r="F716" s="201">
        <v>64.162999999999997</v>
      </c>
      <c r="H716" s="33"/>
    </row>
    <row r="717" spans="2:8" s="1" customFormat="1" ht="16.899999999999999" customHeight="1">
      <c r="B717" s="33"/>
      <c r="C717" s="200" t="s">
        <v>21</v>
      </c>
      <c r="D717" s="200" t="s">
        <v>1079</v>
      </c>
      <c r="E717" s="18" t="s">
        <v>21</v>
      </c>
      <c r="F717" s="201">
        <v>60.41</v>
      </c>
      <c r="H717" s="33"/>
    </row>
    <row r="718" spans="2:8" s="1" customFormat="1" ht="16.899999999999999" customHeight="1">
      <c r="B718" s="33"/>
      <c r="C718" s="200" t="s">
        <v>21</v>
      </c>
      <c r="D718" s="200" t="s">
        <v>1080</v>
      </c>
      <c r="E718" s="18" t="s">
        <v>21</v>
      </c>
      <c r="F718" s="201">
        <v>0</v>
      </c>
      <c r="H718" s="33"/>
    </row>
    <row r="719" spans="2:8" s="1" customFormat="1" ht="16.899999999999999" customHeight="1">
      <c r="B719" s="33"/>
      <c r="C719" s="200" t="s">
        <v>21</v>
      </c>
      <c r="D719" s="200" t="s">
        <v>1081</v>
      </c>
      <c r="E719" s="18" t="s">
        <v>21</v>
      </c>
      <c r="F719" s="201">
        <v>1.0289999999999999</v>
      </c>
      <c r="H719" s="33"/>
    </row>
    <row r="720" spans="2:8" s="1" customFormat="1" ht="16.899999999999999" customHeight="1">
      <c r="B720" s="33"/>
      <c r="C720" s="200" t="s">
        <v>21</v>
      </c>
      <c r="D720" s="200" t="s">
        <v>1082</v>
      </c>
      <c r="E720" s="18" t="s">
        <v>21</v>
      </c>
      <c r="F720" s="201">
        <v>0</v>
      </c>
      <c r="H720" s="33"/>
    </row>
    <row r="721" spans="2:8" s="1" customFormat="1" ht="16.899999999999999" customHeight="1">
      <c r="B721" s="33"/>
      <c r="C721" s="200" t="s">
        <v>21</v>
      </c>
      <c r="D721" s="200" t="s">
        <v>1083</v>
      </c>
      <c r="E721" s="18" t="s">
        <v>21</v>
      </c>
      <c r="F721" s="201">
        <v>0</v>
      </c>
      <c r="H721" s="33"/>
    </row>
    <row r="722" spans="2:8" s="1" customFormat="1" ht="16.899999999999999" customHeight="1">
      <c r="B722" s="33"/>
      <c r="C722" s="200" t="s">
        <v>21</v>
      </c>
      <c r="D722" s="200" t="s">
        <v>1084</v>
      </c>
      <c r="E722" s="18" t="s">
        <v>21</v>
      </c>
      <c r="F722" s="201">
        <v>30.25</v>
      </c>
      <c r="H722" s="33"/>
    </row>
    <row r="723" spans="2:8" s="1" customFormat="1" ht="16.899999999999999" customHeight="1">
      <c r="B723" s="33"/>
      <c r="C723" s="200" t="s">
        <v>21</v>
      </c>
      <c r="D723" s="200" t="s">
        <v>1085</v>
      </c>
      <c r="E723" s="18" t="s">
        <v>21</v>
      </c>
      <c r="F723" s="201">
        <v>0</v>
      </c>
      <c r="H723" s="33"/>
    </row>
    <row r="724" spans="2:8" s="1" customFormat="1" ht="16.899999999999999" customHeight="1">
      <c r="B724" s="33"/>
      <c r="C724" s="200" t="s">
        <v>21</v>
      </c>
      <c r="D724" s="200" t="s">
        <v>1086</v>
      </c>
      <c r="E724" s="18" t="s">
        <v>21</v>
      </c>
      <c r="F724" s="201">
        <v>3.3119999999999998</v>
      </c>
      <c r="H724" s="33"/>
    </row>
    <row r="725" spans="2:8" s="1" customFormat="1" ht="16.899999999999999" customHeight="1">
      <c r="B725" s="33"/>
      <c r="C725" s="200" t="s">
        <v>21</v>
      </c>
      <c r="D725" s="200" t="s">
        <v>1087</v>
      </c>
      <c r="E725" s="18" t="s">
        <v>21</v>
      </c>
      <c r="F725" s="201">
        <v>3.411</v>
      </c>
      <c r="H725" s="33"/>
    </row>
    <row r="726" spans="2:8" s="1" customFormat="1" ht="16.899999999999999" customHeight="1">
      <c r="B726" s="33"/>
      <c r="C726" s="200" t="s">
        <v>21</v>
      </c>
      <c r="D726" s="200" t="s">
        <v>1088</v>
      </c>
      <c r="E726" s="18" t="s">
        <v>21</v>
      </c>
      <c r="F726" s="201">
        <v>0</v>
      </c>
      <c r="H726" s="33"/>
    </row>
    <row r="727" spans="2:8" s="1" customFormat="1" ht="16.899999999999999" customHeight="1">
      <c r="B727" s="33"/>
      <c r="C727" s="200" t="s">
        <v>21</v>
      </c>
      <c r="D727" s="200" t="s">
        <v>1089</v>
      </c>
      <c r="E727" s="18" t="s">
        <v>21</v>
      </c>
      <c r="F727" s="201">
        <v>8.5020000000000007</v>
      </c>
      <c r="H727" s="33"/>
    </row>
    <row r="728" spans="2:8" s="1" customFormat="1" ht="16.899999999999999" customHeight="1">
      <c r="B728" s="33"/>
      <c r="C728" s="200" t="s">
        <v>596</v>
      </c>
      <c r="D728" s="200" t="s">
        <v>1090</v>
      </c>
      <c r="E728" s="18" t="s">
        <v>21</v>
      </c>
      <c r="F728" s="201">
        <v>8.3699999999999992</v>
      </c>
      <c r="H728" s="33"/>
    </row>
    <row r="729" spans="2:8" s="1" customFormat="1" ht="16.899999999999999" customHeight="1">
      <c r="B729" s="33"/>
      <c r="C729" s="200" t="s">
        <v>21</v>
      </c>
      <c r="D729" s="200" t="s">
        <v>1091</v>
      </c>
      <c r="E729" s="18" t="s">
        <v>21</v>
      </c>
      <c r="F729" s="201">
        <v>0</v>
      </c>
      <c r="H729" s="33"/>
    </row>
    <row r="730" spans="2:8" s="1" customFormat="1" ht="16.899999999999999" customHeight="1">
      <c r="B730" s="33"/>
      <c r="C730" s="200" t="s">
        <v>21</v>
      </c>
      <c r="D730" s="200" t="s">
        <v>1092</v>
      </c>
      <c r="E730" s="18" t="s">
        <v>21</v>
      </c>
      <c r="F730" s="201">
        <v>0.95499999999999996</v>
      </c>
      <c r="H730" s="33"/>
    </row>
    <row r="731" spans="2:8" s="1" customFormat="1" ht="16.899999999999999" customHeight="1">
      <c r="B731" s="33"/>
      <c r="C731" s="200" t="s">
        <v>21</v>
      </c>
      <c r="D731" s="200" t="s">
        <v>1093</v>
      </c>
      <c r="E731" s="18" t="s">
        <v>21</v>
      </c>
      <c r="F731" s="201">
        <v>0</v>
      </c>
      <c r="H731" s="33"/>
    </row>
    <row r="732" spans="2:8" s="1" customFormat="1" ht="16.899999999999999" customHeight="1">
      <c r="B732" s="33"/>
      <c r="C732" s="200" t="s">
        <v>711</v>
      </c>
      <c r="D732" s="200" t="s">
        <v>1094</v>
      </c>
      <c r="E732" s="18" t="s">
        <v>21</v>
      </c>
      <c r="F732" s="201">
        <v>1.7</v>
      </c>
      <c r="H732" s="33"/>
    </row>
    <row r="733" spans="2:8" s="1" customFormat="1" ht="16.899999999999999" customHeight="1">
      <c r="B733" s="33"/>
      <c r="C733" s="200" t="s">
        <v>21</v>
      </c>
      <c r="D733" s="200" t="s">
        <v>1095</v>
      </c>
      <c r="E733" s="18" t="s">
        <v>21</v>
      </c>
      <c r="F733" s="201">
        <v>0</v>
      </c>
      <c r="H733" s="33"/>
    </row>
    <row r="734" spans="2:8" s="1" customFormat="1" ht="16.899999999999999" customHeight="1">
      <c r="B734" s="33"/>
      <c r="C734" s="200" t="s">
        <v>676</v>
      </c>
      <c r="D734" s="200" t="s">
        <v>1096</v>
      </c>
      <c r="E734" s="18" t="s">
        <v>21</v>
      </c>
      <c r="F734" s="201">
        <v>17.114999999999998</v>
      </c>
      <c r="H734" s="33"/>
    </row>
    <row r="735" spans="2:8" s="1" customFormat="1" ht="16.899999999999999" customHeight="1">
      <c r="B735" s="33"/>
      <c r="C735" s="200" t="s">
        <v>568</v>
      </c>
      <c r="D735" s="200" t="s">
        <v>280</v>
      </c>
      <c r="E735" s="18" t="s">
        <v>21</v>
      </c>
      <c r="F735" s="201">
        <v>325.29700000000003</v>
      </c>
      <c r="H735" s="33"/>
    </row>
    <row r="736" spans="2:8" s="1" customFormat="1" ht="16.899999999999999" customHeight="1">
      <c r="B736" s="33"/>
      <c r="C736" s="202" t="s">
        <v>3076</v>
      </c>
      <c r="H736" s="33"/>
    </row>
    <row r="737" spans="2:8" s="1" customFormat="1" ht="16.899999999999999" customHeight="1">
      <c r="B737" s="33"/>
      <c r="C737" s="200" t="s">
        <v>1062</v>
      </c>
      <c r="D737" s="200" t="s">
        <v>1063</v>
      </c>
      <c r="E737" s="18" t="s">
        <v>569</v>
      </c>
      <c r="F737" s="201">
        <v>325.29700000000003</v>
      </c>
      <c r="H737" s="33"/>
    </row>
    <row r="738" spans="2:8" s="1" customFormat="1" ht="16.899999999999999" customHeight="1">
      <c r="B738" s="33"/>
      <c r="C738" s="200" t="s">
        <v>1724</v>
      </c>
      <c r="D738" s="200" t="s">
        <v>1725</v>
      </c>
      <c r="E738" s="18" t="s">
        <v>569</v>
      </c>
      <c r="F738" s="201">
        <v>1879.9559999999999</v>
      </c>
      <c r="H738" s="33"/>
    </row>
    <row r="739" spans="2:8" s="1" customFormat="1" ht="16.899999999999999" customHeight="1">
      <c r="B739" s="33"/>
      <c r="C739" s="196" t="s">
        <v>766</v>
      </c>
      <c r="D739" s="197" t="s">
        <v>767</v>
      </c>
      <c r="E739" s="198" t="s">
        <v>196</v>
      </c>
      <c r="F739" s="199">
        <v>2933.3</v>
      </c>
      <c r="H739" s="33"/>
    </row>
    <row r="740" spans="2:8" s="1" customFormat="1" ht="16.899999999999999" customHeight="1">
      <c r="B740" s="33"/>
      <c r="C740" s="200" t="s">
        <v>21</v>
      </c>
      <c r="D740" s="200" t="s">
        <v>1257</v>
      </c>
      <c r="E740" s="18" t="s">
        <v>21</v>
      </c>
      <c r="F740" s="201">
        <v>0</v>
      </c>
      <c r="H740" s="33"/>
    </row>
    <row r="741" spans="2:8" s="1" customFormat="1" ht="16.899999999999999" customHeight="1">
      <c r="B741" s="33"/>
      <c r="C741" s="200" t="s">
        <v>21</v>
      </c>
      <c r="D741" s="200" t="s">
        <v>1258</v>
      </c>
      <c r="E741" s="18" t="s">
        <v>21</v>
      </c>
      <c r="F741" s="201">
        <v>0</v>
      </c>
      <c r="H741" s="33"/>
    </row>
    <row r="742" spans="2:8" s="1" customFormat="1" ht="16.899999999999999" customHeight="1">
      <c r="B742" s="33"/>
      <c r="C742" s="200" t="s">
        <v>21</v>
      </c>
      <c r="D742" s="200" t="s">
        <v>1259</v>
      </c>
      <c r="E742" s="18" t="s">
        <v>21</v>
      </c>
      <c r="F742" s="201">
        <v>1381.9</v>
      </c>
      <c r="H742" s="33"/>
    </row>
    <row r="743" spans="2:8" s="1" customFormat="1" ht="16.899999999999999" customHeight="1">
      <c r="B743" s="33"/>
      <c r="C743" s="200" t="s">
        <v>21</v>
      </c>
      <c r="D743" s="200" t="s">
        <v>1260</v>
      </c>
      <c r="E743" s="18" t="s">
        <v>21</v>
      </c>
      <c r="F743" s="201">
        <v>1444.6</v>
      </c>
      <c r="H743" s="33"/>
    </row>
    <row r="744" spans="2:8" s="1" customFormat="1" ht="16.899999999999999" customHeight="1">
      <c r="B744" s="33"/>
      <c r="C744" s="200" t="s">
        <v>21</v>
      </c>
      <c r="D744" s="200" t="s">
        <v>1261</v>
      </c>
      <c r="E744" s="18" t="s">
        <v>21</v>
      </c>
      <c r="F744" s="201">
        <v>0</v>
      </c>
      <c r="H744" s="33"/>
    </row>
    <row r="745" spans="2:8" s="1" customFormat="1" ht="16.899999999999999" customHeight="1">
      <c r="B745" s="33"/>
      <c r="C745" s="200" t="s">
        <v>21</v>
      </c>
      <c r="D745" s="200" t="s">
        <v>1262</v>
      </c>
      <c r="E745" s="18" t="s">
        <v>21</v>
      </c>
      <c r="F745" s="201">
        <v>106.8</v>
      </c>
      <c r="H745" s="33"/>
    </row>
    <row r="746" spans="2:8" s="1" customFormat="1" ht="16.899999999999999" customHeight="1">
      <c r="B746" s="33"/>
      <c r="C746" s="200" t="s">
        <v>766</v>
      </c>
      <c r="D746" s="200" t="s">
        <v>280</v>
      </c>
      <c r="E746" s="18" t="s">
        <v>21</v>
      </c>
      <c r="F746" s="201">
        <v>2933.3</v>
      </c>
      <c r="H746" s="33"/>
    </row>
    <row r="747" spans="2:8" s="1" customFormat="1" ht="16.899999999999999" customHeight="1">
      <c r="B747" s="33"/>
      <c r="C747" s="202" t="s">
        <v>3076</v>
      </c>
      <c r="H747" s="33"/>
    </row>
    <row r="748" spans="2:8" s="1" customFormat="1" ht="16.899999999999999" customHeight="1">
      <c r="B748" s="33"/>
      <c r="C748" s="200" t="s">
        <v>1253</v>
      </c>
      <c r="D748" s="200" t="s">
        <v>1254</v>
      </c>
      <c r="E748" s="18" t="s">
        <v>196</v>
      </c>
      <c r="F748" s="201">
        <v>2933.3</v>
      </c>
      <c r="H748" s="33"/>
    </row>
    <row r="749" spans="2:8" s="1" customFormat="1" ht="16.899999999999999" customHeight="1">
      <c r="B749" s="33"/>
      <c r="C749" s="200" t="s">
        <v>1724</v>
      </c>
      <c r="D749" s="200" t="s">
        <v>1725</v>
      </c>
      <c r="E749" s="18" t="s">
        <v>569</v>
      </c>
      <c r="F749" s="201">
        <v>1879.9559999999999</v>
      </c>
      <c r="H749" s="33"/>
    </row>
    <row r="750" spans="2:8" s="1" customFormat="1" ht="16.899999999999999" customHeight="1">
      <c r="B750" s="33"/>
      <c r="C750" s="196" t="s">
        <v>770</v>
      </c>
      <c r="D750" s="197" t="s">
        <v>771</v>
      </c>
      <c r="E750" s="198" t="s">
        <v>772</v>
      </c>
      <c r="F750" s="199">
        <v>1122.75</v>
      </c>
      <c r="H750" s="33"/>
    </row>
    <row r="751" spans="2:8" s="1" customFormat="1" ht="16.899999999999999" customHeight="1">
      <c r="B751" s="33"/>
      <c r="C751" s="200" t="s">
        <v>21</v>
      </c>
      <c r="D751" s="200" t="s">
        <v>1257</v>
      </c>
      <c r="E751" s="18" t="s">
        <v>21</v>
      </c>
      <c r="F751" s="201">
        <v>0</v>
      </c>
      <c r="H751" s="33"/>
    </row>
    <row r="752" spans="2:8" s="1" customFormat="1" ht="16.899999999999999" customHeight="1">
      <c r="B752" s="33"/>
      <c r="C752" s="200" t="s">
        <v>21</v>
      </c>
      <c r="D752" s="200" t="s">
        <v>697</v>
      </c>
      <c r="E752" s="18" t="s">
        <v>21</v>
      </c>
      <c r="F752" s="201">
        <v>0</v>
      </c>
      <c r="H752" s="33"/>
    </row>
    <row r="753" spans="2:8" s="1" customFormat="1" ht="16.899999999999999" customHeight="1">
      <c r="B753" s="33"/>
      <c r="C753" s="200" t="s">
        <v>21</v>
      </c>
      <c r="D753" s="200" t="s">
        <v>1266</v>
      </c>
      <c r="E753" s="18" t="s">
        <v>21</v>
      </c>
      <c r="F753" s="201">
        <v>124.9</v>
      </c>
      <c r="H753" s="33"/>
    </row>
    <row r="754" spans="2:8" s="1" customFormat="1" ht="16.899999999999999" customHeight="1">
      <c r="B754" s="33"/>
      <c r="C754" s="200" t="s">
        <v>21</v>
      </c>
      <c r="D754" s="200" t="s">
        <v>1267</v>
      </c>
      <c r="E754" s="18" t="s">
        <v>21</v>
      </c>
      <c r="F754" s="201">
        <v>751.6</v>
      </c>
      <c r="H754" s="33"/>
    </row>
    <row r="755" spans="2:8" s="1" customFormat="1" ht="16.899999999999999" customHeight="1">
      <c r="B755" s="33"/>
      <c r="C755" s="200" t="s">
        <v>21</v>
      </c>
      <c r="D755" s="200" t="s">
        <v>706</v>
      </c>
      <c r="E755" s="18" t="s">
        <v>21</v>
      </c>
      <c r="F755" s="201">
        <v>0</v>
      </c>
      <c r="H755" s="33"/>
    </row>
    <row r="756" spans="2:8" s="1" customFormat="1" ht="16.899999999999999" customHeight="1">
      <c r="B756" s="33"/>
      <c r="C756" s="200" t="s">
        <v>21</v>
      </c>
      <c r="D756" s="200" t="s">
        <v>1268</v>
      </c>
      <c r="E756" s="18" t="s">
        <v>21</v>
      </c>
      <c r="F756" s="201">
        <v>345.5</v>
      </c>
      <c r="H756" s="33"/>
    </row>
    <row r="757" spans="2:8" s="1" customFormat="1" ht="16.899999999999999" customHeight="1">
      <c r="B757" s="33"/>
      <c r="C757" s="200" t="s">
        <v>21</v>
      </c>
      <c r="D757" s="200" t="s">
        <v>1269</v>
      </c>
      <c r="E757" s="18" t="s">
        <v>21</v>
      </c>
      <c r="F757" s="201">
        <v>0</v>
      </c>
      <c r="H757" s="33"/>
    </row>
    <row r="758" spans="2:8" s="1" customFormat="1" ht="16.899999999999999" customHeight="1">
      <c r="B758" s="33"/>
      <c r="C758" s="200" t="s">
        <v>21</v>
      </c>
      <c r="D758" s="200" t="s">
        <v>1270</v>
      </c>
      <c r="E758" s="18" t="s">
        <v>21</v>
      </c>
      <c r="F758" s="201">
        <v>-99.25</v>
      </c>
      <c r="H758" s="33"/>
    </row>
    <row r="759" spans="2:8" s="1" customFormat="1" ht="16.899999999999999" customHeight="1">
      <c r="B759" s="33"/>
      <c r="C759" s="200" t="s">
        <v>770</v>
      </c>
      <c r="D759" s="200" t="s">
        <v>280</v>
      </c>
      <c r="E759" s="18" t="s">
        <v>21</v>
      </c>
      <c r="F759" s="201">
        <v>1122.75</v>
      </c>
      <c r="H759" s="33"/>
    </row>
    <row r="760" spans="2:8" s="1" customFormat="1" ht="16.899999999999999" customHeight="1">
      <c r="B760" s="33"/>
      <c r="C760" s="202" t="s">
        <v>3076</v>
      </c>
      <c r="H760" s="33"/>
    </row>
    <row r="761" spans="2:8" s="1" customFormat="1" ht="16.899999999999999" customHeight="1">
      <c r="B761" s="33"/>
      <c r="C761" s="200" t="s">
        <v>1263</v>
      </c>
      <c r="D761" s="200" t="s">
        <v>1264</v>
      </c>
      <c r="E761" s="18" t="s">
        <v>196</v>
      </c>
      <c r="F761" s="201">
        <v>1122.75</v>
      </c>
      <c r="H761" s="33"/>
    </row>
    <row r="762" spans="2:8" s="1" customFormat="1" ht="16.899999999999999" customHeight="1">
      <c r="B762" s="33"/>
      <c r="C762" s="200" t="s">
        <v>1724</v>
      </c>
      <c r="D762" s="200" t="s">
        <v>1725</v>
      </c>
      <c r="E762" s="18" t="s">
        <v>569</v>
      </c>
      <c r="F762" s="201">
        <v>1879.9559999999999</v>
      </c>
      <c r="H762" s="33"/>
    </row>
    <row r="763" spans="2:8" s="1" customFormat="1" ht="16.899999999999999" customHeight="1">
      <c r="B763" s="33"/>
      <c r="C763" s="196" t="s">
        <v>754</v>
      </c>
      <c r="D763" s="197" t="s">
        <v>755</v>
      </c>
      <c r="E763" s="198" t="s">
        <v>196</v>
      </c>
      <c r="F763" s="199">
        <v>1143</v>
      </c>
      <c r="H763" s="33"/>
    </row>
    <row r="764" spans="2:8" s="1" customFormat="1" ht="16.899999999999999" customHeight="1">
      <c r="B764" s="33"/>
      <c r="C764" s="200" t="s">
        <v>21</v>
      </c>
      <c r="D764" s="200" t="s">
        <v>814</v>
      </c>
      <c r="E764" s="18" t="s">
        <v>21</v>
      </c>
      <c r="F764" s="201">
        <v>0</v>
      </c>
      <c r="H764" s="33"/>
    </row>
    <row r="765" spans="2:8" s="1" customFormat="1" ht="16.899999999999999" customHeight="1">
      <c r="B765" s="33"/>
      <c r="C765" s="200" t="s">
        <v>754</v>
      </c>
      <c r="D765" s="200" t="s">
        <v>815</v>
      </c>
      <c r="E765" s="18" t="s">
        <v>21</v>
      </c>
      <c r="F765" s="201">
        <v>1143</v>
      </c>
      <c r="H765" s="33"/>
    </row>
    <row r="766" spans="2:8" s="1" customFormat="1" ht="16.899999999999999" customHeight="1">
      <c r="B766" s="33"/>
      <c r="C766" s="202" t="s">
        <v>3076</v>
      </c>
      <c r="H766" s="33"/>
    </row>
    <row r="767" spans="2:8" s="1" customFormat="1" ht="16.899999999999999" customHeight="1">
      <c r="B767" s="33"/>
      <c r="C767" s="200" t="s">
        <v>807</v>
      </c>
      <c r="D767" s="200" t="s">
        <v>808</v>
      </c>
      <c r="E767" s="18" t="s">
        <v>196</v>
      </c>
      <c r="F767" s="201">
        <v>2248</v>
      </c>
      <c r="H767" s="33"/>
    </row>
    <row r="768" spans="2:8" s="1" customFormat="1" ht="16.899999999999999" customHeight="1">
      <c r="B768" s="33"/>
      <c r="C768" s="200" t="s">
        <v>802</v>
      </c>
      <c r="D768" s="200" t="s">
        <v>803</v>
      </c>
      <c r="E768" s="18" t="s">
        <v>196</v>
      </c>
      <c r="F768" s="201">
        <v>2280.3000000000002</v>
      </c>
      <c r="H768" s="33"/>
    </row>
    <row r="769" spans="2:8" s="1" customFormat="1" ht="16.899999999999999" customHeight="1">
      <c r="B769" s="33"/>
      <c r="C769" s="200" t="s">
        <v>1669</v>
      </c>
      <c r="D769" s="200" t="s">
        <v>1670</v>
      </c>
      <c r="E769" s="18" t="s">
        <v>763</v>
      </c>
      <c r="F769" s="201">
        <v>2890.43</v>
      </c>
      <c r="H769" s="33"/>
    </row>
    <row r="770" spans="2:8" s="1" customFormat="1" ht="16.899999999999999" customHeight="1">
      <c r="B770" s="33"/>
      <c r="C770" s="196" t="s">
        <v>758</v>
      </c>
      <c r="D770" s="197" t="s">
        <v>759</v>
      </c>
      <c r="E770" s="198" t="s">
        <v>196</v>
      </c>
      <c r="F770" s="199">
        <v>1105</v>
      </c>
      <c r="H770" s="33"/>
    </row>
    <row r="771" spans="2:8" s="1" customFormat="1" ht="16.899999999999999" customHeight="1">
      <c r="B771" s="33"/>
      <c r="C771" s="200" t="s">
        <v>758</v>
      </c>
      <c r="D771" s="200" t="s">
        <v>816</v>
      </c>
      <c r="E771" s="18" t="s">
        <v>21</v>
      </c>
      <c r="F771" s="201">
        <v>1105</v>
      </c>
      <c r="H771" s="33"/>
    </row>
    <row r="772" spans="2:8" s="1" customFormat="1" ht="16.899999999999999" customHeight="1">
      <c r="B772" s="33"/>
      <c r="C772" s="202" t="s">
        <v>3076</v>
      </c>
      <c r="H772" s="33"/>
    </row>
    <row r="773" spans="2:8" s="1" customFormat="1" ht="16.899999999999999" customHeight="1">
      <c r="B773" s="33"/>
      <c r="C773" s="200" t="s">
        <v>807</v>
      </c>
      <c r="D773" s="200" t="s">
        <v>808</v>
      </c>
      <c r="E773" s="18" t="s">
        <v>196</v>
      </c>
      <c r="F773" s="201">
        <v>2248</v>
      </c>
      <c r="H773" s="33"/>
    </row>
    <row r="774" spans="2:8" s="1" customFormat="1" ht="16.899999999999999" customHeight="1">
      <c r="B774" s="33"/>
      <c r="C774" s="200" t="s">
        <v>802</v>
      </c>
      <c r="D774" s="200" t="s">
        <v>803</v>
      </c>
      <c r="E774" s="18" t="s">
        <v>196</v>
      </c>
      <c r="F774" s="201">
        <v>2280.3000000000002</v>
      </c>
      <c r="H774" s="33"/>
    </row>
    <row r="775" spans="2:8" s="1" customFormat="1" ht="16.899999999999999" customHeight="1">
      <c r="B775" s="33"/>
      <c r="C775" s="200" t="s">
        <v>1669</v>
      </c>
      <c r="D775" s="200" t="s">
        <v>1670</v>
      </c>
      <c r="E775" s="18" t="s">
        <v>763</v>
      </c>
      <c r="F775" s="201">
        <v>2890.43</v>
      </c>
      <c r="H775" s="33"/>
    </row>
    <row r="776" spans="2:8" s="1" customFormat="1" ht="16.899999999999999" customHeight="1">
      <c r="B776" s="33"/>
      <c r="C776" s="196" t="s">
        <v>731</v>
      </c>
      <c r="D776" s="197" t="s">
        <v>732</v>
      </c>
      <c r="E776" s="198" t="s">
        <v>569</v>
      </c>
      <c r="F776" s="199">
        <v>402.59</v>
      </c>
      <c r="H776" s="33"/>
    </row>
    <row r="777" spans="2:8" s="1" customFormat="1" ht="16.899999999999999" customHeight="1">
      <c r="B777" s="33"/>
      <c r="C777" s="200" t="s">
        <v>21</v>
      </c>
      <c r="D777" s="200" t="s">
        <v>924</v>
      </c>
      <c r="E777" s="18" t="s">
        <v>21</v>
      </c>
      <c r="F777" s="201">
        <v>0</v>
      </c>
      <c r="H777" s="33"/>
    </row>
    <row r="778" spans="2:8" s="1" customFormat="1" ht="16.899999999999999" customHeight="1">
      <c r="B778" s="33"/>
      <c r="C778" s="200" t="s">
        <v>21</v>
      </c>
      <c r="D778" s="200" t="s">
        <v>925</v>
      </c>
      <c r="E778" s="18" t="s">
        <v>21</v>
      </c>
      <c r="F778" s="201">
        <v>-2890.43</v>
      </c>
      <c r="H778" s="33"/>
    </row>
    <row r="779" spans="2:8" s="1" customFormat="1" ht="16.899999999999999" customHeight="1">
      <c r="B779" s="33"/>
      <c r="C779" s="200" t="s">
        <v>21</v>
      </c>
      <c r="D779" s="200" t="s">
        <v>926</v>
      </c>
      <c r="E779" s="18" t="s">
        <v>21</v>
      </c>
      <c r="F779" s="201">
        <v>-104.709</v>
      </c>
      <c r="H779" s="33"/>
    </row>
    <row r="780" spans="2:8" s="1" customFormat="1" ht="16.899999999999999" customHeight="1">
      <c r="B780" s="33"/>
      <c r="C780" s="200" t="s">
        <v>21</v>
      </c>
      <c r="D780" s="200" t="s">
        <v>927</v>
      </c>
      <c r="E780" s="18" t="s">
        <v>21</v>
      </c>
      <c r="F780" s="201">
        <v>1041.9829999999999</v>
      </c>
      <c r="H780" s="33"/>
    </row>
    <row r="781" spans="2:8" s="1" customFormat="1" ht="16.899999999999999" customHeight="1">
      <c r="B781" s="33"/>
      <c r="C781" s="200" t="s">
        <v>21</v>
      </c>
      <c r="D781" s="200" t="s">
        <v>928</v>
      </c>
      <c r="E781" s="18" t="s">
        <v>21</v>
      </c>
      <c r="F781" s="201">
        <v>70.704999999999998</v>
      </c>
      <c r="H781" s="33"/>
    </row>
    <row r="782" spans="2:8" s="1" customFormat="1" ht="16.899999999999999" customHeight="1">
      <c r="B782" s="33"/>
      <c r="C782" s="200" t="s">
        <v>21</v>
      </c>
      <c r="D782" s="200" t="s">
        <v>929</v>
      </c>
      <c r="E782" s="18" t="s">
        <v>21</v>
      </c>
      <c r="F782" s="201">
        <v>1170.3869999999999</v>
      </c>
      <c r="H782" s="33"/>
    </row>
    <row r="783" spans="2:8" s="1" customFormat="1" ht="16.899999999999999" customHeight="1">
      <c r="B783" s="33"/>
      <c r="C783" s="200" t="s">
        <v>21</v>
      </c>
      <c r="D783" s="200" t="s">
        <v>930</v>
      </c>
      <c r="E783" s="18" t="s">
        <v>21</v>
      </c>
      <c r="F783" s="201">
        <v>1114.654</v>
      </c>
      <c r="H783" s="33"/>
    </row>
    <row r="784" spans="2:8" s="1" customFormat="1" ht="16.899999999999999" customHeight="1">
      <c r="B784" s="33"/>
      <c r="C784" s="200" t="s">
        <v>731</v>
      </c>
      <c r="D784" s="200" t="s">
        <v>851</v>
      </c>
      <c r="E784" s="18" t="s">
        <v>21</v>
      </c>
      <c r="F784" s="201">
        <v>402.59</v>
      </c>
      <c r="H784" s="33"/>
    </row>
    <row r="785" spans="2:8" s="1" customFormat="1" ht="16.899999999999999" customHeight="1">
      <c r="B785" s="33"/>
      <c r="C785" s="202" t="s">
        <v>3076</v>
      </c>
      <c r="H785" s="33"/>
    </row>
    <row r="786" spans="2:8" s="1" customFormat="1" ht="16.899999999999999" customHeight="1">
      <c r="B786" s="33"/>
      <c r="C786" s="200" t="s">
        <v>911</v>
      </c>
      <c r="D786" s="200" t="s">
        <v>912</v>
      </c>
      <c r="E786" s="18" t="s">
        <v>569</v>
      </c>
      <c r="F786" s="201">
        <v>788.30799999999999</v>
      </c>
      <c r="H786" s="33"/>
    </row>
    <row r="787" spans="2:8" s="1" customFormat="1" ht="16.899999999999999" customHeight="1">
      <c r="B787" s="33"/>
      <c r="C787" s="200" t="s">
        <v>883</v>
      </c>
      <c r="D787" s="200" t="s">
        <v>884</v>
      </c>
      <c r="E787" s="18" t="s">
        <v>569</v>
      </c>
      <c r="F787" s="201">
        <v>1727.759</v>
      </c>
      <c r="H787" s="33"/>
    </row>
    <row r="788" spans="2:8" s="1" customFormat="1" ht="16.899999999999999" customHeight="1">
      <c r="B788" s="33"/>
      <c r="C788" s="200" t="s">
        <v>1684</v>
      </c>
      <c r="D788" s="200" t="s">
        <v>1685</v>
      </c>
      <c r="E788" s="18" t="s">
        <v>763</v>
      </c>
      <c r="F788" s="201">
        <v>2995.1390000000001</v>
      </c>
      <c r="H788" s="33"/>
    </row>
    <row r="789" spans="2:8" s="1" customFormat="1" ht="16.899999999999999" customHeight="1">
      <c r="B789" s="33"/>
      <c r="C789" s="196" t="s">
        <v>781</v>
      </c>
      <c r="D789" s="197" t="s">
        <v>781</v>
      </c>
      <c r="E789" s="198" t="s">
        <v>569</v>
      </c>
      <c r="F789" s="199">
        <v>1387.635</v>
      </c>
      <c r="H789" s="33"/>
    </row>
    <row r="790" spans="2:8" s="1" customFormat="1" ht="16.899999999999999" customHeight="1">
      <c r="B790" s="33"/>
      <c r="C790" s="200" t="s">
        <v>21</v>
      </c>
      <c r="D790" s="200" t="s">
        <v>579</v>
      </c>
      <c r="E790" s="18" t="s">
        <v>21</v>
      </c>
      <c r="F790" s="201">
        <v>780</v>
      </c>
      <c r="H790" s="33"/>
    </row>
    <row r="791" spans="2:8" s="1" customFormat="1" ht="16.899999999999999" customHeight="1">
      <c r="B791" s="33"/>
      <c r="C791" s="200" t="s">
        <v>21</v>
      </c>
      <c r="D791" s="200" t="s">
        <v>895</v>
      </c>
      <c r="E791" s="18" t="s">
        <v>21</v>
      </c>
      <c r="F791" s="201">
        <v>1395.943</v>
      </c>
      <c r="H791" s="33"/>
    </row>
    <row r="792" spans="2:8" s="1" customFormat="1" ht="16.899999999999999" customHeight="1">
      <c r="B792" s="33"/>
      <c r="C792" s="200" t="s">
        <v>21</v>
      </c>
      <c r="D792" s="200" t="s">
        <v>896</v>
      </c>
      <c r="E792" s="18" t="s">
        <v>21</v>
      </c>
      <c r="F792" s="201">
        <v>-788.30799999999999</v>
      </c>
      <c r="H792" s="33"/>
    </row>
    <row r="793" spans="2:8" s="1" customFormat="1" ht="16.899999999999999" customHeight="1">
      <c r="B793" s="33"/>
      <c r="C793" s="200" t="s">
        <v>781</v>
      </c>
      <c r="D793" s="200" t="s">
        <v>280</v>
      </c>
      <c r="E793" s="18" t="s">
        <v>21</v>
      </c>
      <c r="F793" s="201">
        <v>1387.635</v>
      </c>
      <c r="H793" s="33"/>
    </row>
    <row r="794" spans="2:8" s="1" customFormat="1" ht="16.899999999999999" customHeight="1">
      <c r="B794" s="33"/>
      <c r="C794" s="202" t="s">
        <v>3076</v>
      </c>
      <c r="H794" s="33"/>
    </row>
    <row r="795" spans="2:8" s="1" customFormat="1" ht="16.899999999999999" customHeight="1">
      <c r="B795" s="33"/>
      <c r="C795" s="200" t="s">
        <v>891</v>
      </c>
      <c r="D795" s="200" t="s">
        <v>892</v>
      </c>
      <c r="E795" s="18" t="s">
        <v>763</v>
      </c>
      <c r="F795" s="201">
        <v>2428.3609999999999</v>
      </c>
      <c r="H795" s="33"/>
    </row>
    <row r="796" spans="2:8" s="1" customFormat="1" ht="26.45" customHeight="1">
      <c r="B796" s="33"/>
      <c r="C796" s="195" t="s">
        <v>91</v>
      </c>
      <c r="D796" s="195" t="s">
        <v>92</v>
      </c>
      <c r="H796" s="33"/>
    </row>
    <row r="797" spans="2:8" s="1" customFormat="1" ht="16.899999999999999" customHeight="1">
      <c r="B797" s="33"/>
      <c r="C797" s="196" t="s">
        <v>1921</v>
      </c>
      <c r="D797" s="197" t="s">
        <v>1922</v>
      </c>
      <c r="E797" s="198" t="s">
        <v>196</v>
      </c>
      <c r="F797" s="199">
        <v>306.39999999999998</v>
      </c>
      <c r="H797" s="33"/>
    </row>
    <row r="798" spans="2:8" s="1" customFormat="1" ht="16.899999999999999" customHeight="1">
      <c r="B798" s="33"/>
      <c r="C798" s="200" t="s">
        <v>21</v>
      </c>
      <c r="D798" s="200" t="s">
        <v>2341</v>
      </c>
      <c r="E798" s="18" t="s">
        <v>21</v>
      </c>
      <c r="F798" s="201">
        <v>0</v>
      </c>
      <c r="H798" s="33"/>
    </row>
    <row r="799" spans="2:8" s="1" customFormat="1" ht="16.899999999999999" customHeight="1">
      <c r="B799" s="33"/>
      <c r="C799" s="200" t="s">
        <v>21</v>
      </c>
      <c r="D799" s="200" t="s">
        <v>861</v>
      </c>
      <c r="E799" s="18" t="s">
        <v>21</v>
      </c>
      <c r="F799" s="201">
        <v>0</v>
      </c>
      <c r="H799" s="33"/>
    </row>
    <row r="800" spans="2:8" s="1" customFormat="1" ht="16.899999999999999" customHeight="1">
      <c r="B800" s="33"/>
      <c r="C800" s="200" t="s">
        <v>21</v>
      </c>
      <c r="D800" s="200" t="s">
        <v>2342</v>
      </c>
      <c r="E800" s="18" t="s">
        <v>21</v>
      </c>
      <c r="F800" s="201">
        <v>0.32</v>
      </c>
      <c r="H800" s="33"/>
    </row>
    <row r="801" spans="2:8" s="1" customFormat="1" ht="16.899999999999999" customHeight="1">
      <c r="B801" s="33"/>
      <c r="C801" s="200" t="s">
        <v>21</v>
      </c>
      <c r="D801" s="200" t="s">
        <v>2343</v>
      </c>
      <c r="E801" s="18" t="s">
        <v>21</v>
      </c>
      <c r="F801" s="201">
        <v>85.091999999999999</v>
      </c>
      <c r="H801" s="33"/>
    </row>
    <row r="802" spans="2:8" s="1" customFormat="1" ht="16.899999999999999" customHeight="1">
      <c r="B802" s="33"/>
      <c r="C802" s="200" t="s">
        <v>21</v>
      </c>
      <c r="D802" s="200" t="s">
        <v>2344</v>
      </c>
      <c r="E802" s="18" t="s">
        <v>21</v>
      </c>
      <c r="F802" s="201">
        <v>7.36</v>
      </c>
      <c r="H802" s="33"/>
    </row>
    <row r="803" spans="2:8" s="1" customFormat="1" ht="16.899999999999999" customHeight="1">
      <c r="B803" s="33"/>
      <c r="C803" s="200" t="s">
        <v>21</v>
      </c>
      <c r="D803" s="200" t="s">
        <v>2345</v>
      </c>
      <c r="E803" s="18" t="s">
        <v>21</v>
      </c>
      <c r="F803" s="201">
        <v>13.44</v>
      </c>
      <c r="H803" s="33"/>
    </row>
    <row r="804" spans="2:8" s="1" customFormat="1" ht="16.899999999999999" customHeight="1">
      <c r="B804" s="33"/>
      <c r="C804" s="200" t="s">
        <v>21</v>
      </c>
      <c r="D804" s="200" t="s">
        <v>866</v>
      </c>
      <c r="E804" s="18" t="s">
        <v>21</v>
      </c>
      <c r="F804" s="201">
        <v>0</v>
      </c>
      <c r="H804" s="33"/>
    </row>
    <row r="805" spans="2:8" s="1" customFormat="1" ht="16.899999999999999" customHeight="1">
      <c r="B805" s="33"/>
      <c r="C805" s="200" t="s">
        <v>21</v>
      </c>
      <c r="D805" s="200" t="s">
        <v>2342</v>
      </c>
      <c r="E805" s="18" t="s">
        <v>21</v>
      </c>
      <c r="F805" s="201">
        <v>0.32</v>
      </c>
      <c r="H805" s="33"/>
    </row>
    <row r="806" spans="2:8" s="1" customFormat="1" ht="16.899999999999999" customHeight="1">
      <c r="B806" s="33"/>
      <c r="C806" s="200" t="s">
        <v>21</v>
      </c>
      <c r="D806" s="200" t="s">
        <v>2343</v>
      </c>
      <c r="E806" s="18" t="s">
        <v>21</v>
      </c>
      <c r="F806" s="201">
        <v>85.091999999999999</v>
      </c>
      <c r="H806" s="33"/>
    </row>
    <row r="807" spans="2:8" s="1" customFormat="1" ht="16.899999999999999" customHeight="1">
      <c r="B807" s="33"/>
      <c r="C807" s="200" t="s">
        <v>21</v>
      </c>
      <c r="D807" s="200" t="s">
        <v>2346</v>
      </c>
      <c r="E807" s="18" t="s">
        <v>21</v>
      </c>
      <c r="F807" s="201">
        <v>7.36</v>
      </c>
      <c r="H807" s="33"/>
    </row>
    <row r="808" spans="2:8" s="1" customFormat="1" ht="16.899999999999999" customHeight="1">
      <c r="B808" s="33"/>
      <c r="C808" s="200" t="s">
        <v>21</v>
      </c>
      <c r="D808" s="200" t="s">
        <v>2347</v>
      </c>
      <c r="E808" s="18" t="s">
        <v>21</v>
      </c>
      <c r="F808" s="201">
        <v>13.44</v>
      </c>
      <c r="H808" s="33"/>
    </row>
    <row r="809" spans="2:8" s="1" customFormat="1" ht="16.899999999999999" customHeight="1">
      <c r="B809" s="33"/>
      <c r="C809" s="200" t="s">
        <v>21</v>
      </c>
      <c r="D809" s="200" t="s">
        <v>2323</v>
      </c>
      <c r="E809" s="18" t="s">
        <v>21</v>
      </c>
      <c r="F809" s="201">
        <v>0</v>
      </c>
      <c r="H809" s="33"/>
    </row>
    <row r="810" spans="2:8" s="1" customFormat="1" ht="16.899999999999999" customHeight="1">
      <c r="B810" s="33"/>
      <c r="C810" s="200" t="s">
        <v>21</v>
      </c>
      <c r="D810" s="200" t="s">
        <v>2348</v>
      </c>
      <c r="E810" s="18" t="s">
        <v>21</v>
      </c>
      <c r="F810" s="201">
        <v>14.36</v>
      </c>
      <c r="H810" s="33"/>
    </row>
    <row r="811" spans="2:8" s="1" customFormat="1" ht="16.899999999999999" customHeight="1">
      <c r="B811" s="33"/>
      <c r="C811" s="200" t="s">
        <v>21</v>
      </c>
      <c r="D811" s="200" t="s">
        <v>2349</v>
      </c>
      <c r="E811" s="18" t="s">
        <v>21</v>
      </c>
      <c r="F811" s="201">
        <v>25.76</v>
      </c>
      <c r="H811" s="33"/>
    </row>
    <row r="812" spans="2:8" s="1" customFormat="1" ht="16.899999999999999" customHeight="1">
      <c r="B812" s="33"/>
      <c r="C812" s="200" t="s">
        <v>21</v>
      </c>
      <c r="D812" s="200" t="s">
        <v>2350</v>
      </c>
      <c r="E812" s="18" t="s">
        <v>21</v>
      </c>
      <c r="F812" s="201">
        <v>0</v>
      </c>
      <c r="H812" s="33"/>
    </row>
    <row r="813" spans="2:8" s="1" customFormat="1" ht="16.899999999999999" customHeight="1">
      <c r="B813" s="33"/>
      <c r="C813" s="200" t="s">
        <v>21</v>
      </c>
      <c r="D813" s="200" t="s">
        <v>2351</v>
      </c>
      <c r="E813" s="18" t="s">
        <v>21</v>
      </c>
      <c r="F813" s="201">
        <v>1.056</v>
      </c>
      <c r="H813" s="33"/>
    </row>
    <row r="814" spans="2:8" s="1" customFormat="1" ht="16.899999999999999" customHeight="1">
      <c r="B814" s="33"/>
      <c r="C814" s="200" t="s">
        <v>21</v>
      </c>
      <c r="D814" s="200" t="s">
        <v>2352</v>
      </c>
      <c r="E814" s="18" t="s">
        <v>21</v>
      </c>
      <c r="F814" s="201">
        <v>0</v>
      </c>
      <c r="H814" s="33"/>
    </row>
    <row r="815" spans="2:8" s="1" customFormat="1" ht="16.899999999999999" customHeight="1">
      <c r="B815" s="33"/>
      <c r="C815" s="200" t="s">
        <v>21</v>
      </c>
      <c r="D815" s="200" t="s">
        <v>2353</v>
      </c>
      <c r="E815" s="18" t="s">
        <v>21</v>
      </c>
      <c r="F815" s="201">
        <v>0</v>
      </c>
      <c r="H815" s="33"/>
    </row>
    <row r="816" spans="2:8" s="1" customFormat="1" ht="16.899999999999999" customHeight="1">
      <c r="B816" s="33"/>
      <c r="C816" s="200" t="s">
        <v>21</v>
      </c>
      <c r="D816" s="200" t="s">
        <v>2354</v>
      </c>
      <c r="E816" s="18" t="s">
        <v>21</v>
      </c>
      <c r="F816" s="201">
        <v>52.8</v>
      </c>
      <c r="H816" s="33"/>
    </row>
    <row r="817" spans="2:8" s="1" customFormat="1" ht="16.899999999999999" customHeight="1">
      <c r="B817" s="33"/>
      <c r="C817" s="200" t="s">
        <v>1921</v>
      </c>
      <c r="D817" s="200" t="s">
        <v>280</v>
      </c>
      <c r="E817" s="18" t="s">
        <v>21</v>
      </c>
      <c r="F817" s="201">
        <v>306.39999999999998</v>
      </c>
      <c r="H817" s="33"/>
    </row>
    <row r="818" spans="2:8" s="1" customFormat="1" ht="16.899999999999999" customHeight="1">
      <c r="B818" s="33"/>
      <c r="C818" s="202" t="s">
        <v>3076</v>
      </c>
      <c r="H818" s="33"/>
    </row>
    <row r="819" spans="2:8" s="1" customFormat="1" ht="16.899999999999999" customHeight="1">
      <c r="B819" s="33"/>
      <c r="C819" s="200" t="s">
        <v>1097</v>
      </c>
      <c r="D819" s="200" t="s">
        <v>1098</v>
      </c>
      <c r="E819" s="18" t="s">
        <v>196</v>
      </c>
      <c r="F819" s="201">
        <v>306.39999999999998</v>
      </c>
      <c r="H819" s="33"/>
    </row>
    <row r="820" spans="2:8" s="1" customFormat="1" ht="16.899999999999999" customHeight="1">
      <c r="B820" s="33"/>
      <c r="C820" s="200" t="s">
        <v>1121</v>
      </c>
      <c r="D820" s="200" t="s">
        <v>1122</v>
      </c>
      <c r="E820" s="18" t="s">
        <v>196</v>
      </c>
      <c r="F820" s="201">
        <v>306.39999999999998</v>
      </c>
      <c r="H820" s="33"/>
    </row>
    <row r="821" spans="2:8" s="1" customFormat="1" ht="16.899999999999999" customHeight="1">
      <c r="B821" s="33"/>
      <c r="C821" s="196" t="s">
        <v>1924</v>
      </c>
      <c r="D821" s="197" t="s">
        <v>1925</v>
      </c>
      <c r="E821" s="198" t="s">
        <v>196</v>
      </c>
      <c r="F821" s="199">
        <v>9.16</v>
      </c>
      <c r="H821" s="33"/>
    </row>
    <row r="822" spans="2:8" s="1" customFormat="1" ht="16.899999999999999" customHeight="1">
      <c r="B822" s="33"/>
      <c r="C822" s="200" t="s">
        <v>21</v>
      </c>
      <c r="D822" s="200" t="s">
        <v>2303</v>
      </c>
      <c r="E822" s="18" t="s">
        <v>21</v>
      </c>
      <c r="F822" s="201">
        <v>0</v>
      </c>
      <c r="H822" s="33"/>
    </row>
    <row r="823" spans="2:8" s="1" customFormat="1" ht="16.899999999999999" customHeight="1">
      <c r="B823" s="33"/>
      <c r="C823" s="200" t="s">
        <v>21</v>
      </c>
      <c r="D823" s="200" t="s">
        <v>2304</v>
      </c>
      <c r="E823" s="18" t="s">
        <v>21</v>
      </c>
      <c r="F823" s="201">
        <v>2</v>
      </c>
      <c r="H823" s="33"/>
    </row>
    <row r="824" spans="2:8" s="1" customFormat="1" ht="16.899999999999999" customHeight="1">
      <c r="B824" s="33"/>
      <c r="C824" s="200" t="s">
        <v>21</v>
      </c>
      <c r="D824" s="200" t="s">
        <v>2305</v>
      </c>
      <c r="E824" s="18" t="s">
        <v>21</v>
      </c>
      <c r="F824" s="201">
        <v>2</v>
      </c>
      <c r="H824" s="33"/>
    </row>
    <row r="825" spans="2:8" s="1" customFormat="1" ht="16.899999999999999" customHeight="1">
      <c r="B825" s="33"/>
      <c r="C825" s="200" t="s">
        <v>21</v>
      </c>
      <c r="D825" s="200" t="s">
        <v>2306</v>
      </c>
      <c r="E825" s="18" t="s">
        <v>21</v>
      </c>
      <c r="F825" s="201">
        <v>2.2400000000000002</v>
      </c>
      <c r="H825" s="33"/>
    </row>
    <row r="826" spans="2:8" s="1" customFormat="1" ht="16.899999999999999" customHeight="1">
      <c r="B826" s="33"/>
      <c r="C826" s="200" t="s">
        <v>21</v>
      </c>
      <c r="D826" s="200" t="s">
        <v>2307</v>
      </c>
      <c r="E826" s="18" t="s">
        <v>21</v>
      </c>
      <c r="F826" s="201">
        <v>1.28</v>
      </c>
      <c r="H826" s="33"/>
    </row>
    <row r="827" spans="2:8" s="1" customFormat="1" ht="16.899999999999999" customHeight="1">
      <c r="B827" s="33"/>
      <c r="C827" s="200" t="s">
        <v>21</v>
      </c>
      <c r="D827" s="200" t="s">
        <v>2308</v>
      </c>
      <c r="E827" s="18" t="s">
        <v>21</v>
      </c>
      <c r="F827" s="201">
        <v>1</v>
      </c>
      <c r="H827" s="33"/>
    </row>
    <row r="828" spans="2:8" s="1" customFormat="1" ht="16.899999999999999" customHeight="1">
      <c r="B828" s="33"/>
      <c r="C828" s="200" t="s">
        <v>21</v>
      </c>
      <c r="D828" s="200" t="s">
        <v>2309</v>
      </c>
      <c r="E828" s="18" t="s">
        <v>21</v>
      </c>
      <c r="F828" s="201">
        <v>0.64</v>
      </c>
      <c r="H828" s="33"/>
    </row>
    <row r="829" spans="2:8" s="1" customFormat="1" ht="16.899999999999999" customHeight="1">
      <c r="B829" s="33"/>
      <c r="C829" s="200" t="s">
        <v>1924</v>
      </c>
      <c r="D829" s="200" t="s">
        <v>280</v>
      </c>
      <c r="E829" s="18" t="s">
        <v>21</v>
      </c>
      <c r="F829" s="201">
        <v>9.16</v>
      </c>
      <c r="H829" s="33"/>
    </row>
    <row r="830" spans="2:8" s="1" customFormat="1" ht="16.899999999999999" customHeight="1">
      <c r="B830" s="33"/>
      <c r="C830" s="202" t="s">
        <v>3076</v>
      </c>
      <c r="H830" s="33"/>
    </row>
    <row r="831" spans="2:8" s="1" customFormat="1" ht="16.899999999999999" customHeight="1">
      <c r="B831" s="33"/>
      <c r="C831" s="200" t="s">
        <v>2298</v>
      </c>
      <c r="D831" s="200" t="s">
        <v>2299</v>
      </c>
      <c r="E831" s="18" t="s">
        <v>196</v>
      </c>
      <c r="F831" s="201">
        <v>9.16</v>
      </c>
      <c r="H831" s="33"/>
    </row>
    <row r="832" spans="2:8" s="1" customFormat="1" ht="16.899999999999999" customHeight="1">
      <c r="B832" s="33"/>
      <c r="C832" s="200" t="s">
        <v>2310</v>
      </c>
      <c r="D832" s="200" t="s">
        <v>2311</v>
      </c>
      <c r="E832" s="18" t="s">
        <v>196</v>
      </c>
      <c r="F832" s="201">
        <v>9.16</v>
      </c>
      <c r="H832" s="33"/>
    </row>
    <row r="833" spans="2:8" s="1" customFormat="1" ht="16.899999999999999" customHeight="1">
      <c r="B833" s="33"/>
      <c r="C833" s="196" t="s">
        <v>1927</v>
      </c>
      <c r="D833" s="197" t="s">
        <v>1928</v>
      </c>
      <c r="E833" s="198" t="s">
        <v>196</v>
      </c>
      <c r="F833" s="199">
        <v>19.8</v>
      </c>
      <c r="H833" s="33"/>
    </row>
    <row r="834" spans="2:8" s="1" customFormat="1" ht="16.899999999999999" customHeight="1">
      <c r="B834" s="33"/>
      <c r="C834" s="200" t="s">
        <v>21</v>
      </c>
      <c r="D834" s="200" t="s">
        <v>2360</v>
      </c>
      <c r="E834" s="18" t="s">
        <v>21</v>
      </c>
      <c r="F834" s="201">
        <v>0</v>
      </c>
      <c r="H834" s="33"/>
    </row>
    <row r="835" spans="2:8" s="1" customFormat="1" ht="16.899999999999999" customHeight="1">
      <c r="B835" s="33"/>
      <c r="C835" s="200" t="s">
        <v>21</v>
      </c>
      <c r="D835" s="200" t="s">
        <v>2361</v>
      </c>
      <c r="E835" s="18" t="s">
        <v>21</v>
      </c>
      <c r="F835" s="201">
        <v>0</v>
      </c>
      <c r="H835" s="33"/>
    </row>
    <row r="836" spans="2:8" s="1" customFormat="1" ht="16.899999999999999" customHeight="1">
      <c r="B836" s="33"/>
      <c r="C836" s="200" t="s">
        <v>21</v>
      </c>
      <c r="D836" s="200" t="s">
        <v>2362</v>
      </c>
      <c r="E836" s="18" t="s">
        <v>21</v>
      </c>
      <c r="F836" s="201">
        <v>6.6</v>
      </c>
      <c r="H836" s="33"/>
    </row>
    <row r="837" spans="2:8" s="1" customFormat="1" ht="16.899999999999999" customHeight="1">
      <c r="B837" s="33"/>
      <c r="C837" s="200" t="s">
        <v>21</v>
      </c>
      <c r="D837" s="200" t="s">
        <v>2363</v>
      </c>
      <c r="E837" s="18" t="s">
        <v>21</v>
      </c>
      <c r="F837" s="201">
        <v>13.2</v>
      </c>
      <c r="H837" s="33"/>
    </row>
    <row r="838" spans="2:8" s="1" customFormat="1" ht="16.899999999999999" customHeight="1">
      <c r="B838" s="33"/>
      <c r="C838" s="200" t="s">
        <v>1927</v>
      </c>
      <c r="D838" s="200" t="s">
        <v>280</v>
      </c>
      <c r="E838" s="18" t="s">
        <v>21</v>
      </c>
      <c r="F838" s="201">
        <v>19.8</v>
      </c>
      <c r="H838" s="33"/>
    </row>
    <row r="839" spans="2:8" s="1" customFormat="1" ht="16.899999999999999" customHeight="1">
      <c r="B839" s="33"/>
      <c r="C839" s="202" t="s">
        <v>3076</v>
      </c>
      <c r="H839" s="33"/>
    </row>
    <row r="840" spans="2:8" s="1" customFormat="1" ht="16.899999999999999" customHeight="1">
      <c r="B840" s="33"/>
      <c r="C840" s="200" t="s">
        <v>2355</v>
      </c>
      <c r="D840" s="200" t="s">
        <v>2356</v>
      </c>
      <c r="E840" s="18" t="s">
        <v>196</v>
      </c>
      <c r="F840" s="201">
        <v>19.8</v>
      </c>
      <c r="H840" s="33"/>
    </row>
    <row r="841" spans="2:8" s="1" customFormat="1" ht="16.899999999999999" customHeight="1">
      <c r="B841" s="33"/>
      <c r="C841" s="200" t="s">
        <v>2365</v>
      </c>
      <c r="D841" s="200" t="s">
        <v>2366</v>
      </c>
      <c r="E841" s="18" t="s">
        <v>196</v>
      </c>
      <c r="F841" s="201">
        <v>19.8</v>
      </c>
      <c r="H841" s="33"/>
    </row>
    <row r="842" spans="2:8" s="1" customFormat="1" ht="16.899999999999999" customHeight="1">
      <c r="B842" s="33"/>
      <c r="C842" s="196" t="s">
        <v>2019</v>
      </c>
      <c r="D842" s="197" t="s">
        <v>2020</v>
      </c>
      <c r="E842" s="198" t="s">
        <v>569</v>
      </c>
      <c r="F842" s="199">
        <v>24.75</v>
      </c>
      <c r="H842" s="33"/>
    </row>
    <row r="843" spans="2:8" s="1" customFormat="1" ht="16.899999999999999" customHeight="1">
      <c r="B843" s="33"/>
      <c r="C843" s="200" t="s">
        <v>21</v>
      </c>
      <c r="D843" s="200" t="s">
        <v>2319</v>
      </c>
      <c r="E843" s="18" t="s">
        <v>21</v>
      </c>
      <c r="F843" s="201">
        <v>0</v>
      </c>
      <c r="H843" s="33"/>
    </row>
    <row r="844" spans="2:8" s="1" customFormat="1" ht="16.899999999999999" customHeight="1">
      <c r="B844" s="33"/>
      <c r="C844" s="200" t="s">
        <v>21</v>
      </c>
      <c r="D844" s="200" t="s">
        <v>2320</v>
      </c>
      <c r="E844" s="18" t="s">
        <v>21</v>
      </c>
      <c r="F844" s="201">
        <v>24.75</v>
      </c>
      <c r="H844" s="33"/>
    </row>
    <row r="845" spans="2:8" s="1" customFormat="1" ht="16.899999999999999" customHeight="1">
      <c r="B845" s="33"/>
      <c r="C845" s="200" t="s">
        <v>2019</v>
      </c>
      <c r="D845" s="200" t="s">
        <v>280</v>
      </c>
      <c r="E845" s="18" t="s">
        <v>21</v>
      </c>
      <c r="F845" s="201">
        <v>24.75</v>
      </c>
      <c r="H845" s="33"/>
    </row>
    <row r="846" spans="2:8" s="1" customFormat="1" ht="16.899999999999999" customHeight="1">
      <c r="B846" s="33"/>
      <c r="C846" s="202" t="s">
        <v>3076</v>
      </c>
      <c r="H846" s="33"/>
    </row>
    <row r="847" spans="2:8" s="1" customFormat="1" ht="16.899999999999999" customHeight="1">
      <c r="B847" s="33"/>
      <c r="C847" s="200" t="s">
        <v>2315</v>
      </c>
      <c r="D847" s="200" t="s">
        <v>2316</v>
      </c>
      <c r="E847" s="18" t="s">
        <v>569</v>
      </c>
      <c r="F847" s="201">
        <v>24.75</v>
      </c>
      <c r="H847" s="33"/>
    </row>
    <row r="848" spans="2:8" s="1" customFormat="1" ht="16.899999999999999" customHeight="1">
      <c r="B848" s="33"/>
      <c r="C848" s="200" t="s">
        <v>1724</v>
      </c>
      <c r="D848" s="200" t="s">
        <v>1725</v>
      </c>
      <c r="E848" s="18" t="s">
        <v>569</v>
      </c>
      <c r="F848" s="201">
        <v>323.88</v>
      </c>
      <c r="H848" s="33"/>
    </row>
    <row r="849" spans="2:8" s="1" customFormat="1" ht="16.899999999999999" customHeight="1">
      <c r="B849" s="33"/>
      <c r="C849" s="196" t="s">
        <v>1933</v>
      </c>
      <c r="D849" s="197" t="s">
        <v>1934</v>
      </c>
      <c r="E849" s="198" t="s">
        <v>228</v>
      </c>
      <c r="F849" s="199">
        <v>35</v>
      </c>
      <c r="H849" s="33"/>
    </row>
    <row r="850" spans="2:8" s="1" customFormat="1" ht="16.899999999999999" customHeight="1">
      <c r="B850" s="33"/>
      <c r="C850" s="200" t="s">
        <v>1933</v>
      </c>
      <c r="D850" s="200" t="s">
        <v>2618</v>
      </c>
      <c r="E850" s="18" t="s">
        <v>21</v>
      </c>
      <c r="F850" s="201">
        <v>35</v>
      </c>
      <c r="H850" s="33"/>
    </row>
    <row r="851" spans="2:8" s="1" customFormat="1" ht="16.899999999999999" customHeight="1">
      <c r="B851" s="33"/>
      <c r="C851" s="202" t="s">
        <v>3076</v>
      </c>
      <c r="H851" s="33"/>
    </row>
    <row r="852" spans="2:8" s="1" customFormat="1" ht="16.899999999999999" customHeight="1">
      <c r="B852" s="33"/>
      <c r="C852" s="200" t="s">
        <v>2614</v>
      </c>
      <c r="D852" s="200" t="s">
        <v>2615</v>
      </c>
      <c r="E852" s="18" t="s">
        <v>228</v>
      </c>
      <c r="F852" s="201">
        <v>35</v>
      </c>
      <c r="H852" s="33"/>
    </row>
    <row r="853" spans="2:8" s="1" customFormat="1" ht="16.899999999999999" customHeight="1">
      <c r="B853" s="33"/>
      <c r="C853" s="200" t="s">
        <v>1669</v>
      </c>
      <c r="D853" s="200" t="s">
        <v>1670</v>
      </c>
      <c r="E853" s="18" t="s">
        <v>763</v>
      </c>
      <c r="F853" s="201">
        <v>95.204999999999998</v>
      </c>
      <c r="H853" s="33"/>
    </row>
    <row r="854" spans="2:8" s="1" customFormat="1" ht="16.899999999999999" customHeight="1">
      <c r="B854" s="33"/>
      <c r="C854" s="196" t="s">
        <v>1935</v>
      </c>
      <c r="D854" s="197" t="s">
        <v>1931</v>
      </c>
      <c r="E854" s="198" t="s">
        <v>228</v>
      </c>
      <c r="F854" s="199">
        <v>14.7</v>
      </c>
      <c r="H854" s="33"/>
    </row>
    <row r="855" spans="2:8" s="1" customFormat="1" ht="16.899999999999999" customHeight="1">
      <c r="B855" s="33"/>
      <c r="C855" s="200" t="s">
        <v>1935</v>
      </c>
      <c r="D855" s="200" t="s">
        <v>2624</v>
      </c>
      <c r="E855" s="18" t="s">
        <v>21</v>
      </c>
      <c r="F855" s="201">
        <v>14.7</v>
      </c>
      <c r="H855" s="33"/>
    </row>
    <row r="856" spans="2:8" s="1" customFormat="1" ht="16.899999999999999" customHeight="1">
      <c r="B856" s="33"/>
      <c r="C856" s="202" t="s">
        <v>3076</v>
      </c>
      <c r="H856" s="33"/>
    </row>
    <row r="857" spans="2:8" s="1" customFormat="1" ht="16.899999999999999" customHeight="1">
      <c r="B857" s="33"/>
      <c r="C857" s="200" t="s">
        <v>2619</v>
      </c>
      <c r="D857" s="200" t="s">
        <v>2620</v>
      </c>
      <c r="E857" s="18" t="s">
        <v>228</v>
      </c>
      <c r="F857" s="201">
        <v>14.7</v>
      </c>
      <c r="H857" s="33"/>
    </row>
    <row r="858" spans="2:8" s="1" customFormat="1" ht="16.899999999999999" customHeight="1">
      <c r="B858" s="33"/>
      <c r="C858" s="200" t="s">
        <v>1669</v>
      </c>
      <c r="D858" s="200" t="s">
        <v>1670</v>
      </c>
      <c r="E858" s="18" t="s">
        <v>763</v>
      </c>
      <c r="F858" s="201">
        <v>95.204999999999998</v>
      </c>
      <c r="H858" s="33"/>
    </row>
    <row r="859" spans="2:8" s="1" customFormat="1" ht="16.899999999999999" customHeight="1">
      <c r="B859" s="33"/>
      <c r="C859" s="196" t="s">
        <v>1930</v>
      </c>
      <c r="D859" s="197" t="s">
        <v>1931</v>
      </c>
      <c r="E859" s="198" t="s">
        <v>569</v>
      </c>
      <c r="F859" s="199">
        <v>35.863</v>
      </c>
      <c r="H859" s="33"/>
    </row>
    <row r="860" spans="2:8" s="1" customFormat="1" ht="16.899999999999999" customHeight="1">
      <c r="B860" s="33"/>
      <c r="C860" s="200" t="s">
        <v>21</v>
      </c>
      <c r="D860" s="200" t="s">
        <v>2326</v>
      </c>
      <c r="E860" s="18" t="s">
        <v>21</v>
      </c>
      <c r="F860" s="201">
        <v>0</v>
      </c>
      <c r="H860" s="33"/>
    </row>
    <row r="861" spans="2:8" s="1" customFormat="1" ht="16.899999999999999" customHeight="1">
      <c r="B861" s="33"/>
      <c r="C861" s="200" t="s">
        <v>21</v>
      </c>
      <c r="D861" s="200" t="s">
        <v>2610</v>
      </c>
      <c r="E861" s="18" t="s">
        <v>21</v>
      </c>
      <c r="F861" s="201">
        <v>7.0650000000000004</v>
      </c>
      <c r="H861" s="33"/>
    </row>
    <row r="862" spans="2:8" s="1" customFormat="1" ht="16.899999999999999" customHeight="1">
      <c r="B862" s="33"/>
      <c r="C862" s="200" t="s">
        <v>21</v>
      </c>
      <c r="D862" s="200" t="s">
        <v>2611</v>
      </c>
      <c r="E862" s="18" t="s">
        <v>21</v>
      </c>
      <c r="F862" s="201">
        <v>0.35799999999999998</v>
      </c>
      <c r="H862" s="33"/>
    </row>
    <row r="863" spans="2:8" s="1" customFormat="1" ht="16.899999999999999" customHeight="1">
      <c r="B863" s="33"/>
      <c r="C863" s="200" t="s">
        <v>21</v>
      </c>
      <c r="D863" s="200" t="s">
        <v>2352</v>
      </c>
      <c r="E863" s="18" t="s">
        <v>21</v>
      </c>
      <c r="F863" s="201">
        <v>0</v>
      </c>
      <c r="H863" s="33"/>
    </row>
    <row r="864" spans="2:8" s="1" customFormat="1" ht="16.899999999999999" customHeight="1">
      <c r="B864" s="33"/>
      <c r="C864" s="200" t="s">
        <v>21</v>
      </c>
      <c r="D864" s="200" t="s">
        <v>2612</v>
      </c>
      <c r="E864" s="18" t="s">
        <v>21</v>
      </c>
      <c r="F864" s="201">
        <v>0</v>
      </c>
      <c r="H864" s="33"/>
    </row>
    <row r="865" spans="2:8" s="1" customFormat="1" ht="16.899999999999999" customHeight="1">
      <c r="B865" s="33"/>
      <c r="C865" s="200" t="s">
        <v>21</v>
      </c>
      <c r="D865" s="200" t="s">
        <v>2613</v>
      </c>
      <c r="E865" s="18" t="s">
        <v>21</v>
      </c>
      <c r="F865" s="201">
        <v>28.44</v>
      </c>
      <c r="H865" s="33"/>
    </row>
    <row r="866" spans="2:8" s="1" customFormat="1" ht="16.899999999999999" customHeight="1">
      <c r="B866" s="33"/>
      <c r="C866" s="200" t="s">
        <v>1930</v>
      </c>
      <c r="D866" s="200" t="s">
        <v>280</v>
      </c>
      <c r="E866" s="18" t="s">
        <v>21</v>
      </c>
      <c r="F866" s="201">
        <v>35.863</v>
      </c>
      <c r="H866" s="33"/>
    </row>
    <row r="867" spans="2:8" s="1" customFormat="1" ht="16.899999999999999" customHeight="1">
      <c r="B867" s="33"/>
      <c r="C867" s="202" t="s">
        <v>3076</v>
      </c>
      <c r="H867" s="33"/>
    </row>
    <row r="868" spans="2:8" s="1" customFormat="1" ht="16.899999999999999" customHeight="1">
      <c r="B868" s="33"/>
      <c r="C868" s="200" t="s">
        <v>2605</v>
      </c>
      <c r="D868" s="200" t="s">
        <v>2606</v>
      </c>
      <c r="E868" s="18" t="s">
        <v>569</v>
      </c>
      <c r="F868" s="201">
        <v>35.863</v>
      </c>
      <c r="H868" s="33"/>
    </row>
    <row r="869" spans="2:8" s="1" customFormat="1" ht="16.899999999999999" customHeight="1">
      <c r="B869" s="33"/>
      <c r="C869" s="200" t="s">
        <v>1669</v>
      </c>
      <c r="D869" s="200" t="s">
        <v>1670</v>
      </c>
      <c r="E869" s="18" t="s">
        <v>763</v>
      </c>
      <c r="F869" s="201">
        <v>95.204999999999998</v>
      </c>
      <c r="H869" s="33"/>
    </row>
    <row r="870" spans="2:8" s="1" customFormat="1" ht="16.899999999999999" customHeight="1">
      <c r="B870" s="33"/>
      <c r="C870" s="196" t="s">
        <v>724</v>
      </c>
      <c r="D870" s="197" t="s">
        <v>2044</v>
      </c>
      <c r="E870" s="198" t="s">
        <v>196</v>
      </c>
      <c r="F870" s="199">
        <v>9</v>
      </c>
      <c r="H870" s="33"/>
    </row>
    <row r="871" spans="2:8" s="1" customFormat="1" ht="16.899999999999999" customHeight="1">
      <c r="B871" s="33"/>
      <c r="C871" s="200" t="s">
        <v>21</v>
      </c>
      <c r="D871" s="200" t="s">
        <v>2446</v>
      </c>
      <c r="E871" s="18" t="s">
        <v>21</v>
      </c>
      <c r="F871" s="201">
        <v>4.8600000000000003</v>
      </c>
      <c r="H871" s="33"/>
    </row>
    <row r="872" spans="2:8" s="1" customFormat="1" ht="16.899999999999999" customHeight="1">
      <c r="B872" s="33"/>
      <c r="C872" s="200" t="s">
        <v>21</v>
      </c>
      <c r="D872" s="200" t="s">
        <v>2447</v>
      </c>
      <c r="E872" s="18" t="s">
        <v>21</v>
      </c>
      <c r="F872" s="201">
        <v>4.1399999999999997</v>
      </c>
      <c r="H872" s="33"/>
    </row>
    <row r="873" spans="2:8" s="1" customFormat="1" ht="16.899999999999999" customHeight="1">
      <c r="B873" s="33"/>
      <c r="C873" s="200" t="s">
        <v>724</v>
      </c>
      <c r="D873" s="200" t="s">
        <v>280</v>
      </c>
      <c r="E873" s="18" t="s">
        <v>21</v>
      </c>
      <c r="F873" s="201">
        <v>9</v>
      </c>
      <c r="H873" s="33"/>
    </row>
    <row r="874" spans="2:8" s="1" customFormat="1" ht="16.899999999999999" customHeight="1">
      <c r="B874" s="33"/>
      <c r="C874" s="202" t="s">
        <v>3076</v>
      </c>
      <c r="H874" s="33"/>
    </row>
    <row r="875" spans="2:8" s="1" customFormat="1" ht="16.899999999999999" customHeight="1">
      <c r="B875" s="33"/>
      <c r="C875" s="200" t="s">
        <v>2441</v>
      </c>
      <c r="D875" s="200" t="s">
        <v>2442</v>
      </c>
      <c r="E875" s="18" t="s">
        <v>196</v>
      </c>
      <c r="F875" s="201">
        <v>9</v>
      </c>
      <c r="H875" s="33"/>
    </row>
    <row r="876" spans="2:8" s="1" customFormat="1" ht="16.899999999999999" customHeight="1">
      <c r="B876" s="33"/>
      <c r="C876" s="200" t="s">
        <v>1724</v>
      </c>
      <c r="D876" s="200" t="s">
        <v>1725</v>
      </c>
      <c r="E876" s="18" t="s">
        <v>569</v>
      </c>
      <c r="F876" s="201">
        <v>323.88</v>
      </c>
      <c r="H876" s="33"/>
    </row>
    <row r="877" spans="2:8" s="1" customFormat="1" ht="16.899999999999999" customHeight="1">
      <c r="B877" s="33"/>
      <c r="C877" s="196" t="s">
        <v>727</v>
      </c>
      <c r="D877" s="197" t="s">
        <v>2045</v>
      </c>
      <c r="E877" s="198" t="s">
        <v>196</v>
      </c>
      <c r="F877" s="199">
        <v>16.64</v>
      </c>
      <c r="H877" s="33"/>
    </row>
    <row r="878" spans="2:8" s="1" customFormat="1" ht="16.899999999999999" customHeight="1">
      <c r="B878" s="33"/>
      <c r="C878" s="200" t="s">
        <v>21</v>
      </c>
      <c r="D878" s="200" t="s">
        <v>2453</v>
      </c>
      <c r="E878" s="18" t="s">
        <v>21</v>
      </c>
      <c r="F878" s="201">
        <v>0</v>
      </c>
      <c r="H878" s="33"/>
    </row>
    <row r="879" spans="2:8" s="1" customFormat="1" ht="16.899999999999999" customHeight="1">
      <c r="B879" s="33"/>
      <c r="C879" s="200" t="s">
        <v>727</v>
      </c>
      <c r="D879" s="200" t="s">
        <v>2454</v>
      </c>
      <c r="E879" s="18" t="s">
        <v>21</v>
      </c>
      <c r="F879" s="201">
        <v>16.64</v>
      </c>
      <c r="H879" s="33"/>
    </row>
    <row r="880" spans="2:8" s="1" customFormat="1" ht="16.899999999999999" customHeight="1">
      <c r="B880" s="33"/>
      <c r="C880" s="202" t="s">
        <v>3076</v>
      </c>
      <c r="H880" s="33"/>
    </row>
    <row r="881" spans="2:8" s="1" customFormat="1" ht="16.899999999999999" customHeight="1">
      <c r="B881" s="33"/>
      <c r="C881" s="200" t="s">
        <v>2448</v>
      </c>
      <c r="D881" s="200" t="s">
        <v>2449</v>
      </c>
      <c r="E881" s="18" t="s">
        <v>196</v>
      </c>
      <c r="F881" s="201">
        <v>16.64</v>
      </c>
      <c r="H881" s="33"/>
    </row>
    <row r="882" spans="2:8" s="1" customFormat="1" ht="16.899999999999999" customHeight="1">
      <c r="B882" s="33"/>
      <c r="C882" s="200" t="s">
        <v>1724</v>
      </c>
      <c r="D882" s="200" t="s">
        <v>1725</v>
      </c>
      <c r="E882" s="18" t="s">
        <v>569</v>
      </c>
      <c r="F882" s="201">
        <v>323.88</v>
      </c>
      <c r="H882" s="33"/>
    </row>
    <row r="883" spans="2:8" s="1" customFormat="1" ht="16.899999999999999" customHeight="1">
      <c r="B883" s="33"/>
      <c r="C883" s="196" t="s">
        <v>576</v>
      </c>
      <c r="D883" s="197" t="s">
        <v>576</v>
      </c>
      <c r="E883" s="198" t="s">
        <v>21</v>
      </c>
      <c r="F883" s="199">
        <v>15.571999999999999</v>
      </c>
      <c r="H883" s="33"/>
    </row>
    <row r="884" spans="2:8" s="1" customFormat="1" ht="16.899999999999999" customHeight="1">
      <c r="B884" s="33"/>
      <c r="C884" s="200" t="s">
        <v>21</v>
      </c>
      <c r="D884" s="200" t="s">
        <v>2323</v>
      </c>
      <c r="E884" s="18" t="s">
        <v>21</v>
      </c>
      <c r="F884" s="201">
        <v>0</v>
      </c>
      <c r="H884" s="33"/>
    </row>
    <row r="885" spans="2:8" s="1" customFormat="1" ht="16.899999999999999" customHeight="1">
      <c r="B885" s="33"/>
      <c r="C885" s="200" t="s">
        <v>21</v>
      </c>
      <c r="D885" s="200" t="s">
        <v>2324</v>
      </c>
      <c r="E885" s="18" t="s">
        <v>21</v>
      </c>
      <c r="F885" s="201">
        <v>7.8239999999999998</v>
      </c>
      <c r="H885" s="33"/>
    </row>
    <row r="886" spans="2:8" s="1" customFormat="1" ht="16.899999999999999" customHeight="1">
      <c r="B886" s="33"/>
      <c r="C886" s="200" t="s">
        <v>21</v>
      </c>
      <c r="D886" s="200" t="s">
        <v>2325</v>
      </c>
      <c r="E886" s="18" t="s">
        <v>21</v>
      </c>
      <c r="F886" s="201">
        <v>7.7480000000000002</v>
      </c>
      <c r="H886" s="33"/>
    </row>
    <row r="887" spans="2:8" s="1" customFormat="1" ht="16.899999999999999" customHeight="1">
      <c r="B887" s="33"/>
      <c r="C887" s="200" t="s">
        <v>576</v>
      </c>
      <c r="D887" s="200" t="s">
        <v>851</v>
      </c>
      <c r="E887" s="18" t="s">
        <v>21</v>
      </c>
      <c r="F887" s="201">
        <v>15.571999999999999</v>
      </c>
      <c r="H887" s="33"/>
    </row>
    <row r="888" spans="2:8" s="1" customFormat="1" ht="16.899999999999999" customHeight="1">
      <c r="B888" s="33"/>
      <c r="C888" s="202" t="s">
        <v>3076</v>
      </c>
      <c r="H888" s="33"/>
    </row>
    <row r="889" spans="2:8" s="1" customFormat="1" ht="16.899999999999999" customHeight="1">
      <c r="B889" s="33"/>
      <c r="C889" s="200" t="s">
        <v>1062</v>
      </c>
      <c r="D889" s="200" t="s">
        <v>1063</v>
      </c>
      <c r="E889" s="18" t="s">
        <v>569</v>
      </c>
      <c r="F889" s="201">
        <v>258.05200000000002</v>
      </c>
      <c r="H889" s="33"/>
    </row>
    <row r="890" spans="2:8" s="1" customFormat="1" ht="16.899999999999999" customHeight="1">
      <c r="B890" s="33"/>
      <c r="C890" s="200" t="s">
        <v>1126</v>
      </c>
      <c r="D890" s="200" t="s">
        <v>1127</v>
      </c>
      <c r="E890" s="18" t="s">
        <v>763</v>
      </c>
      <c r="F890" s="201">
        <v>10.196999999999999</v>
      </c>
      <c r="H890" s="33"/>
    </row>
    <row r="891" spans="2:8" s="1" customFormat="1" ht="16.899999999999999" customHeight="1">
      <c r="B891" s="33"/>
      <c r="C891" s="196" t="s">
        <v>1939</v>
      </c>
      <c r="D891" s="197" t="s">
        <v>1939</v>
      </c>
      <c r="E891" s="198" t="s">
        <v>21</v>
      </c>
      <c r="F891" s="199">
        <v>86.403999999999996</v>
      </c>
      <c r="H891" s="33"/>
    </row>
    <row r="892" spans="2:8" s="1" customFormat="1" ht="16.899999999999999" customHeight="1">
      <c r="B892" s="33"/>
      <c r="C892" s="200" t="s">
        <v>21</v>
      </c>
      <c r="D892" s="200" t="s">
        <v>2330</v>
      </c>
      <c r="E892" s="18" t="s">
        <v>21</v>
      </c>
      <c r="F892" s="201">
        <v>0</v>
      </c>
      <c r="H892" s="33"/>
    </row>
    <row r="893" spans="2:8" s="1" customFormat="1" ht="16.899999999999999" customHeight="1">
      <c r="B893" s="33"/>
      <c r="C893" s="200" t="s">
        <v>21</v>
      </c>
      <c r="D893" s="200" t="s">
        <v>2237</v>
      </c>
      <c r="E893" s="18" t="s">
        <v>21</v>
      </c>
      <c r="F893" s="201">
        <v>0</v>
      </c>
      <c r="H893" s="33"/>
    </row>
    <row r="894" spans="2:8" s="1" customFormat="1" ht="16.899999999999999" customHeight="1">
      <c r="B894" s="33"/>
      <c r="C894" s="200" t="s">
        <v>21</v>
      </c>
      <c r="D894" s="200" t="s">
        <v>2331</v>
      </c>
      <c r="E894" s="18" t="s">
        <v>21</v>
      </c>
      <c r="F894" s="201">
        <v>8.8680000000000003</v>
      </c>
      <c r="H894" s="33"/>
    </row>
    <row r="895" spans="2:8" s="1" customFormat="1" ht="16.899999999999999" customHeight="1">
      <c r="B895" s="33"/>
      <c r="C895" s="200" t="s">
        <v>21</v>
      </c>
      <c r="D895" s="200" t="s">
        <v>2332</v>
      </c>
      <c r="E895" s="18" t="s">
        <v>21</v>
      </c>
      <c r="F895" s="201">
        <v>8.8680000000000003</v>
      </c>
      <c r="H895" s="33"/>
    </row>
    <row r="896" spans="2:8" s="1" customFormat="1" ht="16.899999999999999" customHeight="1">
      <c r="B896" s="33"/>
      <c r="C896" s="200" t="s">
        <v>21</v>
      </c>
      <c r="D896" s="200" t="s">
        <v>2333</v>
      </c>
      <c r="E896" s="18" t="s">
        <v>21</v>
      </c>
      <c r="F896" s="201">
        <v>29.173999999999999</v>
      </c>
      <c r="H896" s="33"/>
    </row>
    <row r="897" spans="2:8" s="1" customFormat="1" ht="16.899999999999999" customHeight="1">
      <c r="B897" s="33"/>
      <c r="C897" s="200" t="s">
        <v>21</v>
      </c>
      <c r="D897" s="200" t="s">
        <v>2334</v>
      </c>
      <c r="E897" s="18" t="s">
        <v>21</v>
      </c>
      <c r="F897" s="201">
        <v>29.173999999999999</v>
      </c>
      <c r="H897" s="33"/>
    </row>
    <row r="898" spans="2:8" s="1" customFormat="1" ht="16.899999999999999" customHeight="1">
      <c r="B898" s="33"/>
      <c r="C898" s="200" t="s">
        <v>21</v>
      </c>
      <c r="D898" s="200" t="s">
        <v>2335</v>
      </c>
      <c r="E898" s="18" t="s">
        <v>21</v>
      </c>
      <c r="F898" s="201">
        <v>5.16</v>
      </c>
      <c r="H898" s="33"/>
    </row>
    <row r="899" spans="2:8" s="1" customFormat="1" ht="16.899999999999999" customHeight="1">
      <c r="B899" s="33"/>
      <c r="C899" s="200" t="s">
        <v>21</v>
      </c>
      <c r="D899" s="200" t="s">
        <v>2336</v>
      </c>
      <c r="E899" s="18" t="s">
        <v>21</v>
      </c>
      <c r="F899" s="201">
        <v>5.16</v>
      </c>
      <c r="H899" s="33"/>
    </row>
    <row r="900" spans="2:8" s="1" customFormat="1" ht="16.899999999999999" customHeight="1">
      <c r="B900" s="33"/>
      <c r="C900" s="200" t="s">
        <v>1939</v>
      </c>
      <c r="D900" s="200" t="s">
        <v>851</v>
      </c>
      <c r="E900" s="18" t="s">
        <v>21</v>
      </c>
      <c r="F900" s="201">
        <v>86.403999999999996</v>
      </c>
      <c r="H900" s="33"/>
    </row>
    <row r="901" spans="2:8" s="1" customFormat="1" ht="16.899999999999999" customHeight="1">
      <c r="B901" s="33"/>
      <c r="C901" s="202" t="s">
        <v>3076</v>
      </c>
      <c r="H901" s="33"/>
    </row>
    <row r="902" spans="2:8" s="1" customFormat="1" ht="16.899999999999999" customHeight="1">
      <c r="B902" s="33"/>
      <c r="C902" s="200" t="s">
        <v>1062</v>
      </c>
      <c r="D902" s="200" t="s">
        <v>1063</v>
      </c>
      <c r="E902" s="18" t="s">
        <v>569</v>
      </c>
      <c r="F902" s="201">
        <v>258.05200000000002</v>
      </c>
      <c r="H902" s="33"/>
    </row>
    <row r="903" spans="2:8" s="1" customFormat="1" ht="16.899999999999999" customHeight="1">
      <c r="B903" s="33"/>
      <c r="C903" s="200" t="s">
        <v>1126</v>
      </c>
      <c r="D903" s="200" t="s">
        <v>1127</v>
      </c>
      <c r="E903" s="18" t="s">
        <v>763</v>
      </c>
      <c r="F903" s="201">
        <v>10.196999999999999</v>
      </c>
      <c r="H903" s="33"/>
    </row>
    <row r="904" spans="2:8" s="1" customFormat="1" ht="16.899999999999999" customHeight="1">
      <c r="B904" s="33"/>
      <c r="C904" s="196" t="s">
        <v>1941</v>
      </c>
      <c r="D904" s="197" t="s">
        <v>1942</v>
      </c>
      <c r="E904" s="198" t="s">
        <v>141</v>
      </c>
      <c r="F904" s="199">
        <v>17797.883999999998</v>
      </c>
      <c r="H904" s="33"/>
    </row>
    <row r="905" spans="2:8" s="1" customFormat="1" ht="16.899999999999999" customHeight="1">
      <c r="B905" s="33"/>
      <c r="C905" s="200" t="s">
        <v>21</v>
      </c>
      <c r="D905" s="200" t="s">
        <v>2923</v>
      </c>
      <c r="E905" s="18" t="s">
        <v>21</v>
      </c>
      <c r="F905" s="201">
        <v>1681.434</v>
      </c>
      <c r="H905" s="33"/>
    </row>
    <row r="906" spans="2:8" s="1" customFormat="1" ht="16.899999999999999" customHeight="1">
      <c r="B906" s="33"/>
      <c r="C906" s="200" t="s">
        <v>21</v>
      </c>
      <c r="D906" s="200" t="s">
        <v>2924</v>
      </c>
      <c r="E906" s="18" t="s">
        <v>21</v>
      </c>
      <c r="F906" s="201">
        <v>12735.45</v>
      </c>
      <c r="H906" s="33"/>
    </row>
    <row r="907" spans="2:8" s="1" customFormat="1" ht="16.899999999999999" customHeight="1">
      <c r="B907" s="33"/>
      <c r="C907" s="200" t="s">
        <v>21</v>
      </c>
      <c r="D907" s="200" t="s">
        <v>2925</v>
      </c>
      <c r="E907" s="18" t="s">
        <v>21</v>
      </c>
      <c r="F907" s="201">
        <v>393</v>
      </c>
      <c r="H907" s="33"/>
    </row>
    <row r="908" spans="2:8" s="1" customFormat="1" ht="16.899999999999999" customHeight="1">
      <c r="B908" s="33"/>
      <c r="C908" s="200" t="s">
        <v>21</v>
      </c>
      <c r="D908" s="200" t="s">
        <v>2926</v>
      </c>
      <c r="E908" s="18" t="s">
        <v>21</v>
      </c>
      <c r="F908" s="201">
        <v>468</v>
      </c>
      <c r="H908" s="33"/>
    </row>
    <row r="909" spans="2:8" s="1" customFormat="1" ht="16.899999999999999" customHeight="1">
      <c r="B909" s="33"/>
      <c r="C909" s="200" t="s">
        <v>21</v>
      </c>
      <c r="D909" s="200" t="s">
        <v>2927</v>
      </c>
      <c r="E909" s="18" t="s">
        <v>21</v>
      </c>
      <c r="F909" s="201">
        <v>0</v>
      </c>
      <c r="H909" s="33"/>
    </row>
    <row r="910" spans="2:8" s="1" customFormat="1" ht="16.899999999999999" customHeight="1">
      <c r="B910" s="33"/>
      <c r="C910" s="200" t="s">
        <v>21</v>
      </c>
      <c r="D910" s="200" t="s">
        <v>2928</v>
      </c>
      <c r="E910" s="18" t="s">
        <v>21</v>
      </c>
      <c r="F910" s="201">
        <v>2520</v>
      </c>
      <c r="H910" s="33"/>
    </row>
    <row r="911" spans="2:8" s="1" customFormat="1" ht="16.899999999999999" customHeight="1">
      <c r="B911" s="33"/>
      <c r="C911" s="200" t="s">
        <v>1941</v>
      </c>
      <c r="D911" s="200" t="s">
        <v>280</v>
      </c>
      <c r="E911" s="18" t="s">
        <v>21</v>
      </c>
      <c r="F911" s="201">
        <v>17797.883999999998</v>
      </c>
      <c r="H911" s="33"/>
    </row>
    <row r="912" spans="2:8" s="1" customFormat="1" ht="16.899999999999999" customHeight="1">
      <c r="B912" s="33"/>
      <c r="C912" s="202" t="s">
        <v>3076</v>
      </c>
      <c r="H912" s="33"/>
    </row>
    <row r="913" spans="2:8" s="1" customFormat="1" ht="16.899999999999999" customHeight="1">
      <c r="B913" s="33"/>
      <c r="C913" s="200" t="s">
        <v>1857</v>
      </c>
      <c r="D913" s="200" t="s">
        <v>1858</v>
      </c>
      <c r="E913" s="18" t="s">
        <v>141</v>
      </c>
      <c r="F913" s="201">
        <v>17797.883999999998</v>
      </c>
      <c r="H913" s="33"/>
    </row>
    <row r="914" spans="2:8" s="1" customFormat="1" ht="16.899999999999999" customHeight="1">
      <c r="B914" s="33"/>
      <c r="C914" s="200" t="s">
        <v>1635</v>
      </c>
      <c r="D914" s="200" t="s">
        <v>1636</v>
      </c>
      <c r="E914" s="18" t="s">
        <v>763</v>
      </c>
      <c r="F914" s="201">
        <v>22.213999999999999</v>
      </c>
      <c r="H914" s="33"/>
    </row>
    <row r="915" spans="2:8" s="1" customFormat="1" ht="16.899999999999999" customHeight="1">
      <c r="B915" s="33"/>
      <c r="C915" s="196" t="s">
        <v>594</v>
      </c>
      <c r="D915" s="197" t="s">
        <v>595</v>
      </c>
      <c r="E915" s="198" t="s">
        <v>196</v>
      </c>
      <c r="F915" s="199">
        <v>32.76</v>
      </c>
      <c r="H915" s="33"/>
    </row>
    <row r="916" spans="2:8" s="1" customFormat="1" ht="16.899999999999999" customHeight="1">
      <c r="B916" s="33"/>
      <c r="C916" s="200" t="s">
        <v>21</v>
      </c>
      <c r="D916" s="200" t="s">
        <v>2091</v>
      </c>
      <c r="E916" s="18" t="s">
        <v>21</v>
      </c>
      <c r="F916" s="201">
        <v>0</v>
      </c>
      <c r="H916" s="33"/>
    </row>
    <row r="917" spans="2:8" s="1" customFormat="1" ht="16.899999999999999" customHeight="1">
      <c r="B917" s="33"/>
      <c r="C917" s="200" t="s">
        <v>21</v>
      </c>
      <c r="D917" s="200" t="s">
        <v>2461</v>
      </c>
      <c r="E917" s="18" t="s">
        <v>21</v>
      </c>
      <c r="F917" s="201">
        <v>0</v>
      </c>
      <c r="H917" s="33"/>
    </row>
    <row r="918" spans="2:8" s="1" customFormat="1" ht="16.899999999999999" customHeight="1">
      <c r="B918" s="33"/>
      <c r="C918" s="200" t="s">
        <v>21</v>
      </c>
      <c r="D918" s="200" t="s">
        <v>2462</v>
      </c>
      <c r="E918" s="18" t="s">
        <v>21</v>
      </c>
      <c r="F918" s="201">
        <v>32.76</v>
      </c>
      <c r="H918" s="33"/>
    </row>
    <row r="919" spans="2:8" s="1" customFormat="1" ht="16.899999999999999" customHeight="1">
      <c r="B919" s="33"/>
      <c r="C919" s="200" t="s">
        <v>594</v>
      </c>
      <c r="D919" s="200" t="s">
        <v>280</v>
      </c>
      <c r="E919" s="18" t="s">
        <v>21</v>
      </c>
      <c r="F919" s="201">
        <v>32.76</v>
      </c>
      <c r="H919" s="33"/>
    </row>
    <row r="920" spans="2:8" s="1" customFormat="1" ht="16.899999999999999" customHeight="1">
      <c r="B920" s="33"/>
      <c r="C920" s="202" t="s">
        <v>3076</v>
      </c>
      <c r="H920" s="33"/>
    </row>
    <row r="921" spans="2:8" s="1" customFormat="1" ht="16.899999999999999" customHeight="1">
      <c r="B921" s="33"/>
      <c r="C921" s="200" t="s">
        <v>1222</v>
      </c>
      <c r="D921" s="200" t="s">
        <v>1223</v>
      </c>
      <c r="E921" s="18" t="s">
        <v>196</v>
      </c>
      <c r="F921" s="201">
        <v>32.76</v>
      </c>
      <c r="H921" s="33"/>
    </row>
    <row r="922" spans="2:8" s="1" customFormat="1" ht="16.899999999999999" customHeight="1">
      <c r="B922" s="33"/>
      <c r="C922" s="200" t="s">
        <v>2455</v>
      </c>
      <c r="D922" s="200" t="s">
        <v>2456</v>
      </c>
      <c r="E922" s="18" t="s">
        <v>196</v>
      </c>
      <c r="F922" s="201">
        <v>32.76</v>
      </c>
      <c r="H922" s="33"/>
    </row>
    <row r="923" spans="2:8" s="1" customFormat="1" ht="16.899999999999999" customHeight="1">
      <c r="B923" s="33"/>
      <c r="C923" s="200" t="s">
        <v>1724</v>
      </c>
      <c r="D923" s="200" t="s">
        <v>1725</v>
      </c>
      <c r="E923" s="18" t="s">
        <v>569</v>
      </c>
      <c r="F923" s="201">
        <v>323.88</v>
      </c>
      <c r="H923" s="33"/>
    </row>
    <row r="924" spans="2:8" s="1" customFormat="1" ht="16.899999999999999" customHeight="1">
      <c r="B924" s="33"/>
      <c r="C924" s="196" t="s">
        <v>1951</v>
      </c>
      <c r="D924" s="197" t="s">
        <v>1952</v>
      </c>
      <c r="E924" s="198" t="s">
        <v>763</v>
      </c>
      <c r="F924" s="199">
        <v>42.031999999999996</v>
      </c>
      <c r="H924" s="33"/>
    </row>
    <row r="925" spans="2:8" s="1" customFormat="1" ht="16.899999999999999" customHeight="1">
      <c r="B925" s="33"/>
      <c r="C925" s="200" t="s">
        <v>1951</v>
      </c>
      <c r="D925" s="200" t="s">
        <v>2179</v>
      </c>
      <c r="E925" s="18" t="s">
        <v>21</v>
      </c>
      <c r="F925" s="201">
        <v>42.031999999999996</v>
      </c>
      <c r="H925" s="33"/>
    </row>
    <row r="926" spans="2:8" s="1" customFormat="1" ht="16.899999999999999" customHeight="1">
      <c r="B926" s="33"/>
      <c r="C926" s="202" t="s">
        <v>3076</v>
      </c>
      <c r="H926" s="33"/>
    </row>
    <row r="927" spans="2:8" s="1" customFormat="1" ht="16.899999999999999" customHeight="1">
      <c r="B927" s="33"/>
      <c r="C927" s="200" t="s">
        <v>2176</v>
      </c>
      <c r="D927" s="200" t="s">
        <v>2177</v>
      </c>
      <c r="E927" s="18" t="s">
        <v>763</v>
      </c>
      <c r="F927" s="201">
        <v>42.031999999999996</v>
      </c>
      <c r="H927" s="33"/>
    </row>
    <row r="928" spans="2:8" s="1" customFormat="1" ht="16.899999999999999" customHeight="1">
      <c r="B928" s="33"/>
      <c r="C928" s="200" t="s">
        <v>2167</v>
      </c>
      <c r="D928" s="200" t="s">
        <v>2168</v>
      </c>
      <c r="E928" s="18" t="s">
        <v>141</v>
      </c>
      <c r="F928" s="201">
        <v>55802</v>
      </c>
      <c r="H928" s="33"/>
    </row>
    <row r="929" spans="2:8" s="1" customFormat="1" ht="16.899999999999999" customHeight="1">
      <c r="B929" s="33"/>
      <c r="C929" s="200" t="s">
        <v>2180</v>
      </c>
      <c r="D929" s="200" t="s">
        <v>2181</v>
      </c>
      <c r="E929" s="18" t="s">
        <v>763</v>
      </c>
      <c r="F929" s="201">
        <v>8.4060000000000006</v>
      </c>
      <c r="H929" s="33"/>
    </row>
    <row r="930" spans="2:8" s="1" customFormat="1" ht="16.899999999999999" customHeight="1">
      <c r="B930" s="33"/>
      <c r="C930" s="196" t="s">
        <v>1945</v>
      </c>
      <c r="D930" s="197" t="s">
        <v>1946</v>
      </c>
      <c r="E930" s="198" t="s">
        <v>196</v>
      </c>
      <c r="F930" s="199">
        <v>114.29</v>
      </c>
      <c r="H930" s="33"/>
    </row>
    <row r="931" spans="2:8" s="1" customFormat="1" ht="16.899999999999999" customHeight="1">
      <c r="B931" s="33"/>
      <c r="C931" s="200" t="s">
        <v>21</v>
      </c>
      <c r="D931" s="200" t="s">
        <v>2756</v>
      </c>
      <c r="E931" s="18" t="s">
        <v>21</v>
      </c>
      <c r="F931" s="201">
        <v>0</v>
      </c>
      <c r="H931" s="33"/>
    </row>
    <row r="932" spans="2:8" s="1" customFormat="1" ht="16.899999999999999" customHeight="1">
      <c r="B932" s="33"/>
      <c r="C932" s="200" t="s">
        <v>21</v>
      </c>
      <c r="D932" s="200" t="s">
        <v>2034</v>
      </c>
      <c r="E932" s="18" t="s">
        <v>21</v>
      </c>
      <c r="F932" s="201">
        <v>114.29</v>
      </c>
      <c r="H932" s="33"/>
    </row>
    <row r="933" spans="2:8" s="1" customFormat="1" ht="16.899999999999999" customHeight="1">
      <c r="B933" s="33"/>
      <c r="C933" s="200" t="s">
        <v>1945</v>
      </c>
      <c r="D933" s="200" t="s">
        <v>280</v>
      </c>
      <c r="E933" s="18" t="s">
        <v>21</v>
      </c>
      <c r="F933" s="201">
        <v>114.29</v>
      </c>
      <c r="H933" s="33"/>
    </row>
    <row r="934" spans="2:8" s="1" customFormat="1" ht="16.899999999999999" customHeight="1">
      <c r="B934" s="33"/>
      <c r="C934" s="202" t="s">
        <v>3076</v>
      </c>
      <c r="H934" s="33"/>
    </row>
    <row r="935" spans="2:8" s="1" customFormat="1" ht="16.899999999999999" customHeight="1">
      <c r="B935" s="33"/>
      <c r="C935" s="200" t="s">
        <v>2751</v>
      </c>
      <c r="D935" s="200" t="s">
        <v>2752</v>
      </c>
      <c r="E935" s="18" t="s">
        <v>196</v>
      </c>
      <c r="F935" s="201">
        <v>114.29</v>
      </c>
      <c r="H935" s="33"/>
    </row>
    <row r="936" spans="2:8" s="1" customFormat="1" ht="16.899999999999999" customHeight="1">
      <c r="B936" s="33"/>
      <c r="C936" s="200" t="s">
        <v>2757</v>
      </c>
      <c r="D936" s="200" t="s">
        <v>2758</v>
      </c>
      <c r="E936" s="18" t="s">
        <v>141</v>
      </c>
      <c r="F936" s="201">
        <v>171.435</v>
      </c>
      <c r="H936" s="33"/>
    </row>
    <row r="937" spans="2:8" s="1" customFormat="1" ht="16.899999999999999" customHeight="1">
      <c r="B937" s="33"/>
      <c r="C937" s="196" t="s">
        <v>1948</v>
      </c>
      <c r="D937" s="197" t="s">
        <v>1949</v>
      </c>
      <c r="E937" s="198" t="s">
        <v>196</v>
      </c>
      <c r="F937" s="199">
        <v>34.468000000000004</v>
      </c>
      <c r="H937" s="33"/>
    </row>
    <row r="938" spans="2:8" s="1" customFormat="1" ht="16.899999999999999" customHeight="1">
      <c r="B938" s="33"/>
      <c r="C938" s="200" t="s">
        <v>21</v>
      </c>
      <c r="D938" s="200" t="s">
        <v>2728</v>
      </c>
      <c r="E938" s="18" t="s">
        <v>21</v>
      </c>
      <c r="F938" s="201">
        <v>0</v>
      </c>
      <c r="H938" s="33"/>
    </row>
    <row r="939" spans="2:8" s="1" customFormat="1" ht="16.899999999999999" customHeight="1">
      <c r="B939" s="33"/>
      <c r="C939" s="200" t="s">
        <v>21</v>
      </c>
      <c r="D939" s="200" t="s">
        <v>2729</v>
      </c>
      <c r="E939" s="18" t="s">
        <v>21</v>
      </c>
      <c r="F939" s="201">
        <v>34.468000000000004</v>
      </c>
      <c r="H939" s="33"/>
    </row>
    <row r="940" spans="2:8" s="1" customFormat="1" ht="16.899999999999999" customHeight="1">
      <c r="B940" s="33"/>
      <c r="C940" s="200" t="s">
        <v>1948</v>
      </c>
      <c r="D940" s="200" t="s">
        <v>280</v>
      </c>
      <c r="E940" s="18" t="s">
        <v>21</v>
      </c>
      <c r="F940" s="201">
        <v>34.468000000000004</v>
      </c>
      <c r="H940" s="33"/>
    </row>
    <row r="941" spans="2:8" s="1" customFormat="1" ht="16.899999999999999" customHeight="1">
      <c r="B941" s="33"/>
      <c r="C941" s="202" t="s">
        <v>3076</v>
      </c>
      <c r="H941" s="33"/>
    </row>
    <row r="942" spans="2:8" s="1" customFormat="1" ht="16.899999999999999" customHeight="1">
      <c r="B942" s="33"/>
      <c r="C942" s="200" t="s">
        <v>2723</v>
      </c>
      <c r="D942" s="200" t="s">
        <v>2724</v>
      </c>
      <c r="E942" s="18" t="s">
        <v>196</v>
      </c>
      <c r="F942" s="201">
        <v>34.468000000000004</v>
      </c>
      <c r="H942" s="33"/>
    </row>
    <row r="943" spans="2:8" s="1" customFormat="1" ht="16.899999999999999" customHeight="1">
      <c r="B943" s="33"/>
      <c r="C943" s="200" t="s">
        <v>2734</v>
      </c>
      <c r="D943" s="200" t="s">
        <v>2735</v>
      </c>
      <c r="E943" s="18" t="s">
        <v>196</v>
      </c>
      <c r="F943" s="201">
        <v>34.468000000000004</v>
      </c>
      <c r="H943" s="33"/>
    </row>
    <row r="944" spans="2:8" s="1" customFormat="1" ht="16.899999999999999" customHeight="1">
      <c r="B944" s="33"/>
      <c r="C944" s="200" t="s">
        <v>2743</v>
      </c>
      <c r="D944" s="200" t="s">
        <v>2744</v>
      </c>
      <c r="E944" s="18" t="s">
        <v>196</v>
      </c>
      <c r="F944" s="201">
        <v>34.468000000000004</v>
      </c>
      <c r="H944" s="33"/>
    </row>
    <row r="945" spans="2:8" s="1" customFormat="1" ht="16.899999999999999" customHeight="1">
      <c r="B945" s="33"/>
      <c r="C945" s="200" t="s">
        <v>2730</v>
      </c>
      <c r="D945" s="200" t="s">
        <v>2731</v>
      </c>
      <c r="E945" s="18" t="s">
        <v>763</v>
      </c>
      <c r="F945" s="201">
        <v>1.2E-2</v>
      </c>
      <c r="H945" s="33"/>
    </row>
    <row r="946" spans="2:8" s="1" customFormat="1" ht="16.899999999999999" customHeight="1">
      <c r="B946" s="33"/>
      <c r="C946" s="200" t="s">
        <v>2748</v>
      </c>
      <c r="D946" s="200" t="s">
        <v>2749</v>
      </c>
      <c r="E946" s="18" t="s">
        <v>196</v>
      </c>
      <c r="F946" s="201">
        <v>42.085000000000001</v>
      </c>
      <c r="H946" s="33"/>
    </row>
    <row r="947" spans="2:8" s="1" customFormat="1" ht="16.899999999999999" customHeight="1">
      <c r="B947" s="33"/>
      <c r="C947" s="200" t="s">
        <v>2739</v>
      </c>
      <c r="D947" s="200" t="s">
        <v>2740</v>
      </c>
      <c r="E947" s="18" t="s">
        <v>196</v>
      </c>
      <c r="F947" s="201">
        <v>42.085000000000001</v>
      </c>
      <c r="H947" s="33"/>
    </row>
    <row r="948" spans="2:8" s="1" customFormat="1" ht="16.899999999999999" customHeight="1">
      <c r="B948" s="33"/>
      <c r="C948" s="196" t="s">
        <v>619</v>
      </c>
      <c r="D948" s="197" t="s">
        <v>620</v>
      </c>
      <c r="E948" s="198" t="s">
        <v>569</v>
      </c>
      <c r="F948" s="199">
        <v>38.351999999999997</v>
      </c>
      <c r="H948" s="33"/>
    </row>
    <row r="949" spans="2:8" s="1" customFormat="1" ht="16.899999999999999" customHeight="1">
      <c r="B949" s="33"/>
      <c r="C949" s="200" t="s">
        <v>21</v>
      </c>
      <c r="D949" s="200" t="s">
        <v>2075</v>
      </c>
      <c r="E949" s="18" t="s">
        <v>21</v>
      </c>
      <c r="F949" s="201">
        <v>0</v>
      </c>
      <c r="H949" s="33"/>
    </row>
    <row r="950" spans="2:8" s="1" customFormat="1" ht="16.899999999999999" customHeight="1">
      <c r="B950" s="33"/>
      <c r="C950" s="200" t="s">
        <v>21</v>
      </c>
      <c r="D950" s="200" t="s">
        <v>2076</v>
      </c>
      <c r="E950" s="18" t="s">
        <v>21</v>
      </c>
      <c r="F950" s="201">
        <v>28.29</v>
      </c>
      <c r="H950" s="33"/>
    </row>
    <row r="951" spans="2:8" s="1" customFormat="1" ht="16.899999999999999" customHeight="1">
      <c r="B951" s="33"/>
      <c r="C951" s="200" t="s">
        <v>21</v>
      </c>
      <c r="D951" s="200" t="s">
        <v>2077</v>
      </c>
      <c r="E951" s="18" t="s">
        <v>21</v>
      </c>
      <c r="F951" s="201">
        <v>10.061999999999999</v>
      </c>
      <c r="H951" s="33"/>
    </row>
    <row r="952" spans="2:8" s="1" customFormat="1" ht="16.899999999999999" customHeight="1">
      <c r="B952" s="33"/>
      <c r="C952" s="200" t="s">
        <v>619</v>
      </c>
      <c r="D952" s="200" t="s">
        <v>280</v>
      </c>
      <c r="E952" s="18" t="s">
        <v>21</v>
      </c>
      <c r="F952" s="201">
        <v>38.351999999999997</v>
      </c>
      <c r="H952" s="33"/>
    </row>
    <row r="953" spans="2:8" s="1" customFormat="1" ht="16.899999999999999" customHeight="1">
      <c r="B953" s="33"/>
      <c r="C953" s="202" t="s">
        <v>3076</v>
      </c>
      <c r="H953" s="33"/>
    </row>
    <row r="954" spans="2:8" s="1" customFormat="1" ht="16.899999999999999" customHeight="1">
      <c r="B954" s="33"/>
      <c r="C954" s="200" t="s">
        <v>2070</v>
      </c>
      <c r="D954" s="200" t="s">
        <v>2071</v>
      </c>
      <c r="E954" s="18" t="s">
        <v>569</v>
      </c>
      <c r="F954" s="201">
        <v>38.351999999999997</v>
      </c>
      <c r="H954" s="33"/>
    </row>
    <row r="955" spans="2:8" s="1" customFormat="1" ht="16.899999999999999" customHeight="1">
      <c r="B955" s="33"/>
      <c r="C955" s="200" t="s">
        <v>891</v>
      </c>
      <c r="D955" s="200" t="s">
        <v>2201</v>
      </c>
      <c r="E955" s="18" t="s">
        <v>763</v>
      </c>
      <c r="F955" s="201">
        <v>793.89800000000002</v>
      </c>
      <c r="H955" s="33"/>
    </row>
    <row r="956" spans="2:8" s="1" customFormat="1" ht="16.899999999999999" customHeight="1">
      <c r="B956" s="33"/>
      <c r="C956" s="200" t="s">
        <v>883</v>
      </c>
      <c r="D956" s="200" t="s">
        <v>884</v>
      </c>
      <c r="E956" s="18" t="s">
        <v>569</v>
      </c>
      <c r="F956" s="201">
        <v>243.602</v>
      </c>
      <c r="H956" s="33"/>
    </row>
    <row r="957" spans="2:8" s="1" customFormat="1" ht="16.899999999999999" customHeight="1">
      <c r="B957" s="33"/>
      <c r="C957" s="196" t="s">
        <v>1955</v>
      </c>
      <c r="D957" s="197" t="s">
        <v>1955</v>
      </c>
      <c r="E957" s="198" t="s">
        <v>569</v>
      </c>
      <c r="F957" s="199">
        <v>13.103999999999999</v>
      </c>
      <c r="H957" s="33"/>
    </row>
    <row r="958" spans="2:8" s="1" customFormat="1" ht="16.899999999999999" customHeight="1">
      <c r="B958" s="33"/>
      <c r="C958" s="200" t="s">
        <v>21</v>
      </c>
      <c r="D958" s="200" t="s">
        <v>2061</v>
      </c>
      <c r="E958" s="18" t="s">
        <v>21</v>
      </c>
      <c r="F958" s="201">
        <v>0</v>
      </c>
      <c r="H958" s="33"/>
    </row>
    <row r="959" spans="2:8" s="1" customFormat="1" ht="16.899999999999999" customHeight="1">
      <c r="B959" s="33"/>
      <c r="C959" s="200" t="s">
        <v>1955</v>
      </c>
      <c r="D959" s="200" t="s">
        <v>2062</v>
      </c>
      <c r="E959" s="18" t="s">
        <v>21</v>
      </c>
      <c r="F959" s="201">
        <v>13.103999999999999</v>
      </c>
      <c r="H959" s="33"/>
    </row>
    <row r="960" spans="2:8" s="1" customFormat="1" ht="16.899999999999999" customHeight="1">
      <c r="B960" s="33"/>
      <c r="C960" s="202" t="s">
        <v>3076</v>
      </c>
      <c r="H960" s="33"/>
    </row>
    <row r="961" spans="2:8" s="1" customFormat="1" ht="16.899999999999999" customHeight="1">
      <c r="B961" s="33"/>
      <c r="C961" s="200" t="s">
        <v>2056</v>
      </c>
      <c r="D961" s="200" t="s">
        <v>2057</v>
      </c>
      <c r="E961" s="18" t="s">
        <v>569</v>
      </c>
      <c r="F961" s="201">
        <v>13.103999999999999</v>
      </c>
      <c r="H961" s="33"/>
    </row>
    <row r="962" spans="2:8" s="1" customFormat="1" ht="16.899999999999999" customHeight="1">
      <c r="B962" s="33"/>
      <c r="C962" s="200" t="s">
        <v>1707</v>
      </c>
      <c r="D962" s="200" t="s">
        <v>1708</v>
      </c>
      <c r="E962" s="18" t="s">
        <v>763</v>
      </c>
      <c r="F962" s="201">
        <v>25.937000000000001</v>
      </c>
      <c r="H962" s="33"/>
    </row>
    <row r="963" spans="2:8" s="1" customFormat="1" ht="16.899999999999999" customHeight="1">
      <c r="B963" s="33"/>
      <c r="C963" s="196" t="s">
        <v>1957</v>
      </c>
      <c r="D963" s="197" t="s">
        <v>1958</v>
      </c>
      <c r="E963" s="198" t="s">
        <v>141</v>
      </c>
      <c r="F963" s="199">
        <v>2273.4699999999998</v>
      </c>
      <c r="H963" s="33"/>
    </row>
    <row r="964" spans="2:8" s="1" customFormat="1" ht="16.899999999999999" customHeight="1">
      <c r="B964" s="33"/>
      <c r="C964" s="200" t="s">
        <v>21</v>
      </c>
      <c r="D964" s="200" t="s">
        <v>2863</v>
      </c>
      <c r="E964" s="18" t="s">
        <v>21</v>
      </c>
      <c r="F964" s="201">
        <v>0</v>
      </c>
      <c r="H964" s="33"/>
    </row>
    <row r="965" spans="2:8" s="1" customFormat="1" ht="16.899999999999999" customHeight="1">
      <c r="B965" s="33"/>
      <c r="C965" s="200" t="s">
        <v>21</v>
      </c>
      <c r="D965" s="200" t="s">
        <v>1959</v>
      </c>
      <c r="E965" s="18" t="s">
        <v>21</v>
      </c>
      <c r="F965" s="201">
        <v>2273.4699999999998</v>
      </c>
      <c r="H965" s="33"/>
    </row>
    <row r="966" spans="2:8" s="1" customFormat="1" ht="16.899999999999999" customHeight="1">
      <c r="B966" s="33"/>
      <c r="C966" s="200" t="s">
        <v>1957</v>
      </c>
      <c r="D966" s="200" t="s">
        <v>280</v>
      </c>
      <c r="E966" s="18" t="s">
        <v>21</v>
      </c>
      <c r="F966" s="201">
        <v>2273.4699999999998</v>
      </c>
      <c r="H966" s="33"/>
    </row>
    <row r="967" spans="2:8" s="1" customFormat="1" ht="16.899999999999999" customHeight="1">
      <c r="B967" s="33"/>
      <c r="C967" s="202" t="s">
        <v>3076</v>
      </c>
      <c r="H967" s="33"/>
    </row>
    <row r="968" spans="2:8" s="1" customFormat="1" ht="16.899999999999999" customHeight="1">
      <c r="B968" s="33"/>
      <c r="C968" s="200" t="s">
        <v>2858</v>
      </c>
      <c r="D968" s="200" t="s">
        <v>2859</v>
      </c>
      <c r="E968" s="18" t="s">
        <v>141</v>
      </c>
      <c r="F968" s="201">
        <v>2273.4699999999998</v>
      </c>
      <c r="H968" s="33"/>
    </row>
    <row r="969" spans="2:8" s="1" customFormat="1" ht="16.899999999999999" customHeight="1">
      <c r="B969" s="33"/>
      <c r="C969" s="200" t="s">
        <v>1800</v>
      </c>
      <c r="D969" s="200" t="s">
        <v>1801</v>
      </c>
      <c r="E969" s="18" t="s">
        <v>141</v>
      </c>
      <c r="F969" s="201">
        <v>19587.66</v>
      </c>
      <c r="H969" s="33"/>
    </row>
    <row r="970" spans="2:8" s="1" customFormat="1" ht="16.899999999999999" customHeight="1">
      <c r="B970" s="33"/>
      <c r="C970" s="196" t="s">
        <v>1960</v>
      </c>
      <c r="D970" s="197" t="s">
        <v>1961</v>
      </c>
      <c r="E970" s="198" t="s">
        <v>492</v>
      </c>
      <c r="F970" s="199">
        <v>8</v>
      </c>
      <c r="H970" s="33"/>
    </row>
    <row r="971" spans="2:8" s="1" customFormat="1" ht="16.899999999999999" customHeight="1">
      <c r="B971" s="33"/>
      <c r="C971" s="200" t="s">
        <v>21</v>
      </c>
      <c r="D971" s="200" t="s">
        <v>2558</v>
      </c>
      <c r="E971" s="18" t="s">
        <v>21</v>
      </c>
      <c r="F971" s="201">
        <v>0</v>
      </c>
      <c r="H971" s="33"/>
    </row>
    <row r="972" spans="2:8" s="1" customFormat="1" ht="16.899999999999999" customHeight="1">
      <c r="B972" s="33"/>
      <c r="C972" s="200" t="s">
        <v>21</v>
      </c>
      <c r="D972" s="200" t="s">
        <v>2559</v>
      </c>
      <c r="E972" s="18" t="s">
        <v>21</v>
      </c>
      <c r="F972" s="201">
        <v>8</v>
      </c>
      <c r="H972" s="33"/>
    </row>
    <row r="973" spans="2:8" s="1" customFormat="1" ht="16.899999999999999" customHeight="1">
      <c r="B973" s="33"/>
      <c r="C973" s="200" t="s">
        <v>1960</v>
      </c>
      <c r="D973" s="200" t="s">
        <v>280</v>
      </c>
      <c r="E973" s="18" t="s">
        <v>21</v>
      </c>
      <c r="F973" s="201">
        <v>8</v>
      </c>
      <c r="H973" s="33"/>
    </row>
    <row r="974" spans="2:8" s="1" customFormat="1" ht="16.899999999999999" customHeight="1">
      <c r="B974" s="33"/>
      <c r="C974" s="202" t="s">
        <v>3076</v>
      </c>
      <c r="H974" s="33"/>
    </row>
    <row r="975" spans="2:8" s="1" customFormat="1" ht="16.899999999999999" customHeight="1">
      <c r="B975" s="33"/>
      <c r="C975" s="200" t="s">
        <v>2554</v>
      </c>
      <c r="D975" s="200" t="s">
        <v>2555</v>
      </c>
      <c r="E975" s="18" t="s">
        <v>492</v>
      </c>
      <c r="F975" s="201">
        <v>8</v>
      </c>
      <c r="H975" s="33"/>
    </row>
    <row r="976" spans="2:8" s="1" customFormat="1" ht="16.899999999999999" customHeight="1">
      <c r="B976" s="33"/>
      <c r="C976" s="200" t="s">
        <v>2576</v>
      </c>
      <c r="D976" s="200" t="s">
        <v>2577</v>
      </c>
      <c r="E976" s="18" t="s">
        <v>492</v>
      </c>
      <c r="F976" s="201">
        <v>8</v>
      </c>
      <c r="H976" s="33"/>
    </row>
    <row r="977" spans="2:8" s="1" customFormat="1" ht="16.899999999999999" customHeight="1">
      <c r="B977" s="33"/>
      <c r="C977" s="196" t="s">
        <v>1962</v>
      </c>
      <c r="D977" s="197" t="s">
        <v>1963</v>
      </c>
      <c r="E977" s="198" t="s">
        <v>492</v>
      </c>
      <c r="F977" s="199">
        <v>392</v>
      </c>
      <c r="H977" s="33"/>
    </row>
    <row r="978" spans="2:8" s="1" customFormat="1" ht="16.899999999999999" customHeight="1">
      <c r="B978" s="33"/>
      <c r="C978" s="200" t="s">
        <v>21</v>
      </c>
      <c r="D978" s="200" t="s">
        <v>2549</v>
      </c>
      <c r="E978" s="18" t="s">
        <v>21</v>
      </c>
      <c r="F978" s="201">
        <v>0</v>
      </c>
      <c r="H978" s="33"/>
    </row>
    <row r="979" spans="2:8" s="1" customFormat="1" ht="16.899999999999999" customHeight="1">
      <c r="B979" s="33"/>
      <c r="C979" s="200" t="s">
        <v>21</v>
      </c>
      <c r="D979" s="200" t="s">
        <v>2550</v>
      </c>
      <c r="E979" s="18" t="s">
        <v>21</v>
      </c>
      <c r="F979" s="201">
        <v>24</v>
      </c>
      <c r="H979" s="33"/>
    </row>
    <row r="980" spans="2:8" s="1" customFormat="1" ht="16.899999999999999" customHeight="1">
      <c r="B980" s="33"/>
      <c r="C980" s="200" t="s">
        <v>21</v>
      </c>
      <c r="D980" s="200" t="s">
        <v>2551</v>
      </c>
      <c r="E980" s="18" t="s">
        <v>21</v>
      </c>
      <c r="F980" s="201">
        <v>280</v>
      </c>
      <c r="H980" s="33"/>
    </row>
    <row r="981" spans="2:8" s="1" customFormat="1" ht="16.899999999999999" customHeight="1">
      <c r="B981" s="33"/>
      <c r="C981" s="200" t="s">
        <v>21</v>
      </c>
      <c r="D981" s="200" t="s">
        <v>2552</v>
      </c>
      <c r="E981" s="18" t="s">
        <v>21</v>
      </c>
      <c r="F981" s="201">
        <v>40</v>
      </c>
      <c r="H981" s="33"/>
    </row>
    <row r="982" spans="2:8" s="1" customFormat="1" ht="16.899999999999999" customHeight="1">
      <c r="B982" s="33"/>
      <c r="C982" s="200" t="s">
        <v>21</v>
      </c>
      <c r="D982" s="200" t="s">
        <v>2553</v>
      </c>
      <c r="E982" s="18" t="s">
        <v>21</v>
      </c>
      <c r="F982" s="201">
        <v>48</v>
      </c>
      <c r="H982" s="33"/>
    </row>
    <row r="983" spans="2:8" s="1" customFormat="1" ht="16.899999999999999" customHeight="1">
      <c r="B983" s="33"/>
      <c r="C983" s="200" t="s">
        <v>1962</v>
      </c>
      <c r="D983" s="200" t="s">
        <v>280</v>
      </c>
      <c r="E983" s="18" t="s">
        <v>21</v>
      </c>
      <c r="F983" s="201">
        <v>392</v>
      </c>
      <c r="H983" s="33"/>
    </row>
    <row r="984" spans="2:8" s="1" customFormat="1" ht="16.899999999999999" customHeight="1">
      <c r="B984" s="33"/>
      <c r="C984" s="202" t="s">
        <v>3076</v>
      </c>
      <c r="H984" s="33"/>
    </row>
    <row r="985" spans="2:8" s="1" customFormat="1" ht="16.899999999999999" customHeight="1">
      <c r="B985" s="33"/>
      <c r="C985" s="200" t="s">
        <v>2544</v>
      </c>
      <c r="D985" s="200" t="s">
        <v>2545</v>
      </c>
      <c r="E985" s="18" t="s">
        <v>492</v>
      </c>
      <c r="F985" s="201">
        <v>392</v>
      </c>
      <c r="H985" s="33"/>
    </row>
    <row r="986" spans="2:8" s="1" customFormat="1" ht="16.899999999999999" customHeight="1">
      <c r="B986" s="33"/>
      <c r="C986" s="200" t="s">
        <v>2572</v>
      </c>
      <c r="D986" s="200" t="s">
        <v>2573</v>
      </c>
      <c r="E986" s="18" t="s">
        <v>492</v>
      </c>
      <c r="F986" s="201">
        <v>392</v>
      </c>
      <c r="H986" s="33"/>
    </row>
    <row r="987" spans="2:8" s="1" customFormat="1" ht="16.899999999999999" customHeight="1">
      <c r="B987" s="33"/>
      <c r="C987" s="196" t="s">
        <v>1965</v>
      </c>
      <c r="D987" s="197" t="s">
        <v>1966</v>
      </c>
      <c r="E987" s="198" t="s">
        <v>141</v>
      </c>
      <c r="F987" s="199">
        <v>14150.5</v>
      </c>
      <c r="H987" s="33"/>
    </row>
    <row r="988" spans="2:8" s="1" customFormat="1" ht="16.899999999999999" customHeight="1">
      <c r="B988" s="33"/>
      <c r="C988" s="200" t="s">
        <v>21</v>
      </c>
      <c r="D988" s="200" t="s">
        <v>2856</v>
      </c>
      <c r="E988" s="18" t="s">
        <v>21</v>
      </c>
      <c r="F988" s="201">
        <v>7199.5</v>
      </c>
      <c r="H988" s="33"/>
    </row>
    <row r="989" spans="2:8" s="1" customFormat="1" ht="16.899999999999999" customHeight="1">
      <c r="B989" s="33"/>
      <c r="C989" s="200" t="s">
        <v>21</v>
      </c>
      <c r="D989" s="200" t="s">
        <v>2857</v>
      </c>
      <c r="E989" s="18" t="s">
        <v>21</v>
      </c>
      <c r="F989" s="201">
        <v>6951</v>
      </c>
      <c r="H989" s="33"/>
    </row>
    <row r="990" spans="2:8" s="1" customFormat="1" ht="16.899999999999999" customHeight="1">
      <c r="B990" s="33"/>
      <c r="C990" s="200" t="s">
        <v>1965</v>
      </c>
      <c r="D990" s="200" t="s">
        <v>280</v>
      </c>
      <c r="E990" s="18" t="s">
        <v>21</v>
      </c>
      <c r="F990" s="201">
        <v>14150.5</v>
      </c>
      <c r="H990" s="33"/>
    </row>
    <row r="991" spans="2:8" s="1" customFormat="1" ht="16.899999999999999" customHeight="1">
      <c r="B991" s="33"/>
      <c r="C991" s="202" t="s">
        <v>3076</v>
      </c>
      <c r="H991" s="33"/>
    </row>
    <row r="992" spans="2:8" s="1" customFormat="1" ht="16.899999999999999" customHeight="1">
      <c r="B992" s="33"/>
      <c r="C992" s="200" t="s">
        <v>2851</v>
      </c>
      <c r="D992" s="200" t="s">
        <v>2852</v>
      </c>
      <c r="E992" s="18" t="s">
        <v>141</v>
      </c>
      <c r="F992" s="201">
        <v>14150.5</v>
      </c>
      <c r="H992" s="33"/>
    </row>
    <row r="993" spans="2:8" s="1" customFormat="1" ht="16.899999999999999" customHeight="1">
      <c r="B993" s="33"/>
      <c r="C993" s="200" t="s">
        <v>1800</v>
      </c>
      <c r="D993" s="200" t="s">
        <v>1801</v>
      </c>
      <c r="E993" s="18" t="s">
        <v>141</v>
      </c>
      <c r="F993" s="201">
        <v>19587.66</v>
      </c>
      <c r="H993" s="33"/>
    </row>
    <row r="994" spans="2:8" s="1" customFormat="1" ht="16.899999999999999" customHeight="1">
      <c r="B994" s="33"/>
      <c r="C994" s="200" t="s">
        <v>1857</v>
      </c>
      <c r="D994" s="200" t="s">
        <v>1858</v>
      </c>
      <c r="E994" s="18" t="s">
        <v>141</v>
      </c>
      <c r="F994" s="201">
        <v>17797.883999999998</v>
      </c>
      <c r="H994" s="33"/>
    </row>
    <row r="995" spans="2:8" s="1" customFormat="1" ht="16.899999999999999" customHeight="1">
      <c r="B995" s="33"/>
      <c r="C995" s="196" t="s">
        <v>2012</v>
      </c>
      <c r="D995" s="197" t="s">
        <v>2013</v>
      </c>
      <c r="E995" s="198" t="s">
        <v>141</v>
      </c>
      <c r="F995" s="199">
        <v>105.96</v>
      </c>
      <c r="H995" s="33"/>
    </row>
    <row r="996" spans="2:8" s="1" customFormat="1" ht="16.899999999999999" customHeight="1">
      <c r="B996" s="33"/>
      <c r="C996" s="200" t="s">
        <v>21</v>
      </c>
      <c r="D996" s="200" t="s">
        <v>2836</v>
      </c>
      <c r="E996" s="18" t="s">
        <v>21</v>
      </c>
      <c r="F996" s="201">
        <v>0</v>
      </c>
      <c r="H996" s="33"/>
    </row>
    <row r="997" spans="2:8" s="1" customFormat="1" ht="16.899999999999999" customHeight="1">
      <c r="B997" s="33"/>
      <c r="C997" s="200" t="s">
        <v>2012</v>
      </c>
      <c r="D997" s="200" t="s">
        <v>2837</v>
      </c>
      <c r="E997" s="18" t="s">
        <v>21</v>
      </c>
      <c r="F997" s="201">
        <v>105.96</v>
      </c>
      <c r="H997" s="33"/>
    </row>
    <row r="998" spans="2:8" s="1" customFormat="1" ht="16.899999999999999" customHeight="1">
      <c r="B998" s="33"/>
      <c r="C998" s="202" t="s">
        <v>3076</v>
      </c>
      <c r="H998" s="33"/>
    </row>
    <row r="999" spans="2:8" s="1" customFormat="1" ht="16.899999999999999" customHeight="1">
      <c r="B999" s="33"/>
      <c r="C999" s="200" t="s">
        <v>2832</v>
      </c>
      <c r="D999" s="200" t="s">
        <v>2833</v>
      </c>
      <c r="E999" s="18" t="s">
        <v>141</v>
      </c>
      <c r="F999" s="201">
        <v>105.96</v>
      </c>
      <c r="H999" s="33"/>
    </row>
    <row r="1000" spans="2:8" s="1" customFormat="1" ht="16.899999999999999" customHeight="1">
      <c r="B1000" s="33"/>
      <c r="C1000" s="200" t="s">
        <v>1800</v>
      </c>
      <c r="D1000" s="200" t="s">
        <v>1801</v>
      </c>
      <c r="E1000" s="18" t="s">
        <v>141</v>
      </c>
      <c r="F1000" s="201">
        <v>19587.66</v>
      </c>
      <c r="H1000" s="33"/>
    </row>
    <row r="1001" spans="2:8" s="1" customFormat="1" ht="16.899999999999999" customHeight="1">
      <c r="B1001" s="33"/>
      <c r="C1001" s="196" t="s">
        <v>2015</v>
      </c>
      <c r="D1001" s="197" t="s">
        <v>2016</v>
      </c>
      <c r="E1001" s="198" t="s">
        <v>141</v>
      </c>
      <c r="F1001" s="199">
        <v>117.66</v>
      </c>
      <c r="H1001" s="33"/>
    </row>
    <row r="1002" spans="2:8" s="1" customFormat="1" ht="16.899999999999999" customHeight="1">
      <c r="B1002" s="33"/>
      <c r="C1002" s="200" t="s">
        <v>21</v>
      </c>
      <c r="D1002" s="200" t="s">
        <v>2836</v>
      </c>
      <c r="E1002" s="18" t="s">
        <v>21</v>
      </c>
      <c r="F1002" s="201">
        <v>0</v>
      </c>
      <c r="H1002" s="33"/>
    </row>
    <row r="1003" spans="2:8" s="1" customFormat="1" ht="16.899999999999999" customHeight="1">
      <c r="B1003" s="33"/>
      <c r="C1003" s="200" t="s">
        <v>2015</v>
      </c>
      <c r="D1003" s="200" t="s">
        <v>2841</v>
      </c>
      <c r="E1003" s="18" t="s">
        <v>21</v>
      </c>
      <c r="F1003" s="201">
        <v>117.66</v>
      </c>
      <c r="H1003" s="33"/>
    </row>
    <row r="1004" spans="2:8" s="1" customFormat="1" ht="16.899999999999999" customHeight="1">
      <c r="B1004" s="33"/>
      <c r="C1004" s="202" t="s">
        <v>3076</v>
      </c>
      <c r="H1004" s="33"/>
    </row>
    <row r="1005" spans="2:8" s="1" customFormat="1" ht="16.899999999999999" customHeight="1">
      <c r="B1005" s="33"/>
      <c r="C1005" s="200" t="s">
        <v>1796</v>
      </c>
      <c r="D1005" s="200" t="s">
        <v>2838</v>
      </c>
      <c r="E1005" s="18" t="s">
        <v>141</v>
      </c>
      <c r="F1005" s="201">
        <v>117.66</v>
      </c>
      <c r="H1005" s="33"/>
    </row>
    <row r="1006" spans="2:8" s="1" customFormat="1" ht="16.899999999999999" customHeight="1">
      <c r="B1006" s="33"/>
      <c r="C1006" s="200" t="s">
        <v>1800</v>
      </c>
      <c r="D1006" s="200" t="s">
        <v>1801</v>
      </c>
      <c r="E1006" s="18" t="s">
        <v>141</v>
      </c>
      <c r="F1006" s="201">
        <v>19587.66</v>
      </c>
      <c r="H1006" s="33"/>
    </row>
    <row r="1007" spans="2:8" s="1" customFormat="1" ht="16.899999999999999" customHeight="1">
      <c r="B1007" s="33"/>
      <c r="C1007" s="196" t="s">
        <v>2009</v>
      </c>
      <c r="D1007" s="197" t="s">
        <v>2010</v>
      </c>
      <c r="E1007" s="198" t="s">
        <v>141</v>
      </c>
      <c r="F1007" s="199">
        <v>1502.55</v>
      </c>
      <c r="H1007" s="33"/>
    </row>
    <row r="1008" spans="2:8" s="1" customFormat="1" ht="16.899999999999999" customHeight="1">
      <c r="B1008" s="33"/>
      <c r="C1008" s="200" t="s">
        <v>21</v>
      </c>
      <c r="D1008" s="200" t="s">
        <v>2845</v>
      </c>
      <c r="E1008" s="18" t="s">
        <v>21</v>
      </c>
      <c r="F1008" s="201">
        <v>0</v>
      </c>
      <c r="H1008" s="33"/>
    </row>
    <row r="1009" spans="2:8" s="1" customFormat="1" ht="16.899999999999999" customHeight="1">
      <c r="B1009" s="33"/>
      <c r="C1009" s="200" t="s">
        <v>21</v>
      </c>
      <c r="D1009" s="200" t="s">
        <v>2846</v>
      </c>
      <c r="E1009" s="18" t="s">
        <v>21</v>
      </c>
      <c r="F1009" s="201">
        <v>1502.55</v>
      </c>
      <c r="H1009" s="33"/>
    </row>
    <row r="1010" spans="2:8" s="1" customFormat="1" ht="16.899999999999999" customHeight="1">
      <c r="B1010" s="33"/>
      <c r="C1010" s="200" t="s">
        <v>2009</v>
      </c>
      <c r="D1010" s="200" t="s">
        <v>280</v>
      </c>
      <c r="E1010" s="18" t="s">
        <v>21</v>
      </c>
      <c r="F1010" s="201">
        <v>1502.55</v>
      </c>
      <c r="H1010" s="33"/>
    </row>
    <row r="1011" spans="2:8" s="1" customFormat="1" ht="16.899999999999999" customHeight="1">
      <c r="B1011" s="33"/>
      <c r="C1011" s="202" t="s">
        <v>3076</v>
      </c>
      <c r="H1011" s="33"/>
    </row>
    <row r="1012" spans="2:8" s="1" customFormat="1" ht="16.899999999999999" customHeight="1">
      <c r="B1012" s="33"/>
      <c r="C1012" s="200" t="s">
        <v>1817</v>
      </c>
      <c r="D1012" s="200" t="s">
        <v>2842</v>
      </c>
      <c r="E1012" s="18" t="s">
        <v>141</v>
      </c>
      <c r="F1012" s="201">
        <v>1502.55</v>
      </c>
      <c r="H1012" s="33"/>
    </row>
    <row r="1013" spans="2:8" s="1" customFormat="1" ht="16.899999999999999" customHeight="1">
      <c r="B1013" s="33"/>
      <c r="C1013" s="200" t="s">
        <v>1800</v>
      </c>
      <c r="D1013" s="200" t="s">
        <v>1801</v>
      </c>
      <c r="E1013" s="18" t="s">
        <v>141</v>
      </c>
      <c r="F1013" s="201">
        <v>19587.66</v>
      </c>
      <c r="H1013" s="33"/>
    </row>
    <row r="1014" spans="2:8" s="1" customFormat="1" ht="16.899999999999999" customHeight="1">
      <c r="B1014" s="33"/>
      <c r="C1014" s="196" t="s">
        <v>2041</v>
      </c>
      <c r="D1014" s="197" t="s">
        <v>2041</v>
      </c>
      <c r="E1014" s="198" t="s">
        <v>141</v>
      </c>
      <c r="F1014" s="199">
        <v>2.37</v>
      </c>
      <c r="H1014" s="33"/>
    </row>
    <row r="1015" spans="2:8" s="1" customFormat="1" ht="16.899999999999999" customHeight="1">
      <c r="B1015" s="33"/>
      <c r="C1015" s="200" t="s">
        <v>21</v>
      </c>
      <c r="D1015" s="200" t="s">
        <v>2845</v>
      </c>
      <c r="E1015" s="18" t="s">
        <v>21</v>
      </c>
      <c r="F1015" s="201">
        <v>0</v>
      </c>
      <c r="H1015" s="33"/>
    </row>
    <row r="1016" spans="2:8" s="1" customFormat="1" ht="16.899999999999999" customHeight="1">
      <c r="B1016" s="33"/>
      <c r="C1016" s="200" t="s">
        <v>21</v>
      </c>
      <c r="D1016" s="200" t="s">
        <v>2850</v>
      </c>
      <c r="E1016" s="18" t="s">
        <v>21</v>
      </c>
      <c r="F1016" s="201">
        <v>2.37</v>
      </c>
      <c r="H1016" s="33"/>
    </row>
    <row r="1017" spans="2:8" s="1" customFormat="1" ht="16.899999999999999" customHeight="1">
      <c r="B1017" s="33"/>
      <c r="C1017" s="200" t="s">
        <v>2041</v>
      </c>
      <c r="D1017" s="200" t="s">
        <v>280</v>
      </c>
      <c r="E1017" s="18" t="s">
        <v>21</v>
      </c>
      <c r="F1017" s="201">
        <v>2.37</v>
      </c>
      <c r="H1017" s="33"/>
    </row>
    <row r="1018" spans="2:8" s="1" customFormat="1" ht="16.899999999999999" customHeight="1">
      <c r="B1018" s="33"/>
      <c r="C1018" s="202" t="s">
        <v>3076</v>
      </c>
      <c r="H1018" s="33"/>
    </row>
    <row r="1019" spans="2:8" s="1" customFormat="1" ht="16.899999999999999" customHeight="1">
      <c r="B1019" s="33"/>
      <c r="C1019" s="200" t="s">
        <v>1784</v>
      </c>
      <c r="D1019" s="200" t="s">
        <v>2847</v>
      </c>
      <c r="E1019" s="18" t="s">
        <v>141</v>
      </c>
      <c r="F1019" s="201">
        <v>2.37</v>
      </c>
      <c r="H1019" s="33"/>
    </row>
    <row r="1020" spans="2:8" s="1" customFormat="1" ht="16.899999999999999" customHeight="1">
      <c r="B1020" s="33"/>
      <c r="C1020" s="200" t="s">
        <v>1800</v>
      </c>
      <c r="D1020" s="200" t="s">
        <v>1801</v>
      </c>
      <c r="E1020" s="18" t="s">
        <v>141</v>
      </c>
      <c r="F1020" s="201">
        <v>19587.66</v>
      </c>
      <c r="H1020" s="33"/>
    </row>
    <row r="1021" spans="2:8" s="1" customFormat="1" ht="16.899999999999999" customHeight="1">
      <c r="B1021" s="33"/>
      <c r="C1021" s="196" t="s">
        <v>2004</v>
      </c>
      <c r="D1021" s="197" t="s">
        <v>2005</v>
      </c>
      <c r="E1021" s="198" t="s">
        <v>569</v>
      </c>
      <c r="F1021" s="199">
        <v>84.031999999999996</v>
      </c>
      <c r="H1021" s="33"/>
    </row>
    <row r="1022" spans="2:8" s="1" customFormat="1" ht="16.899999999999999" customHeight="1">
      <c r="B1022" s="33"/>
      <c r="C1022" s="200" t="s">
        <v>21</v>
      </c>
      <c r="D1022" s="200" t="s">
        <v>2091</v>
      </c>
      <c r="E1022" s="18" t="s">
        <v>21</v>
      </c>
      <c r="F1022" s="201">
        <v>0</v>
      </c>
      <c r="H1022" s="33"/>
    </row>
    <row r="1023" spans="2:8" s="1" customFormat="1" ht="16.899999999999999" customHeight="1">
      <c r="B1023" s="33"/>
      <c r="C1023" s="200" t="s">
        <v>2004</v>
      </c>
      <c r="D1023" s="200" t="s">
        <v>2487</v>
      </c>
      <c r="E1023" s="18" t="s">
        <v>21</v>
      </c>
      <c r="F1023" s="201">
        <v>84.031999999999996</v>
      </c>
      <c r="H1023" s="33"/>
    </row>
    <row r="1024" spans="2:8" s="1" customFormat="1" ht="16.899999999999999" customHeight="1">
      <c r="B1024" s="33"/>
      <c r="C1024" s="202" t="s">
        <v>3076</v>
      </c>
      <c r="H1024" s="33"/>
    </row>
    <row r="1025" spans="2:8" s="1" customFormat="1" ht="16.899999999999999" customHeight="1">
      <c r="B1025" s="33"/>
      <c r="C1025" s="200" t="s">
        <v>2482</v>
      </c>
      <c r="D1025" s="200" t="s">
        <v>2483</v>
      </c>
      <c r="E1025" s="18" t="s">
        <v>569</v>
      </c>
      <c r="F1025" s="201">
        <v>84.031999999999996</v>
      </c>
      <c r="H1025" s="33"/>
    </row>
    <row r="1026" spans="2:8" s="1" customFormat="1" ht="16.899999999999999" customHeight="1">
      <c r="B1026" s="33"/>
      <c r="C1026" s="200" t="s">
        <v>2488</v>
      </c>
      <c r="D1026" s="200" t="s">
        <v>2489</v>
      </c>
      <c r="E1026" s="18" t="s">
        <v>569</v>
      </c>
      <c r="F1026" s="201">
        <v>84.031999999999996</v>
      </c>
      <c r="H1026" s="33"/>
    </row>
    <row r="1027" spans="2:8" s="1" customFormat="1" ht="16.899999999999999" customHeight="1">
      <c r="B1027" s="33"/>
      <c r="C1027" s="200" t="s">
        <v>2493</v>
      </c>
      <c r="D1027" s="200" t="s">
        <v>2494</v>
      </c>
      <c r="E1027" s="18" t="s">
        <v>569</v>
      </c>
      <c r="F1027" s="201">
        <v>5041.92</v>
      </c>
      <c r="H1027" s="33"/>
    </row>
    <row r="1028" spans="2:8" s="1" customFormat="1" ht="16.899999999999999" customHeight="1">
      <c r="B1028" s="33"/>
      <c r="C1028" s="200" t="s">
        <v>2499</v>
      </c>
      <c r="D1028" s="200" t="s">
        <v>2500</v>
      </c>
      <c r="E1028" s="18" t="s">
        <v>569</v>
      </c>
      <c r="F1028" s="201">
        <v>84.031999999999996</v>
      </c>
      <c r="H1028" s="33"/>
    </row>
    <row r="1029" spans="2:8" s="1" customFormat="1" ht="16.899999999999999" customHeight="1">
      <c r="B1029" s="33"/>
      <c r="C1029" s="196" t="s">
        <v>646</v>
      </c>
      <c r="D1029" s="197" t="s">
        <v>647</v>
      </c>
      <c r="E1029" s="198" t="s">
        <v>196</v>
      </c>
      <c r="F1029" s="199">
        <v>138.71</v>
      </c>
      <c r="H1029" s="33"/>
    </row>
    <row r="1030" spans="2:8" s="1" customFormat="1" ht="16.899999999999999" customHeight="1">
      <c r="B1030" s="33"/>
      <c r="C1030" s="200" t="s">
        <v>21</v>
      </c>
      <c r="D1030" s="200" t="s">
        <v>2476</v>
      </c>
      <c r="E1030" s="18" t="s">
        <v>21</v>
      </c>
      <c r="F1030" s="201">
        <v>0</v>
      </c>
      <c r="H1030" s="33"/>
    </row>
    <row r="1031" spans="2:8" s="1" customFormat="1" ht="16.899999999999999" customHeight="1">
      <c r="B1031" s="33"/>
      <c r="C1031" s="200" t="s">
        <v>21</v>
      </c>
      <c r="D1031" s="200" t="s">
        <v>2477</v>
      </c>
      <c r="E1031" s="18" t="s">
        <v>21</v>
      </c>
      <c r="F1031" s="201">
        <v>15.51</v>
      </c>
      <c r="H1031" s="33"/>
    </row>
    <row r="1032" spans="2:8" s="1" customFormat="1" ht="16.899999999999999" customHeight="1">
      <c r="B1032" s="33"/>
      <c r="C1032" s="200" t="s">
        <v>21</v>
      </c>
      <c r="D1032" s="200" t="s">
        <v>2478</v>
      </c>
      <c r="E1032" s="18" t="s">
        <v>21</v>
      </c>
      <c r="F1032" s="201">
        <v>123.2</v>
      </c>
      <c r="H1032" s="33"/>
    </row>
    <row r="1033" spans="2:8" s="1" customFormat="1" ht="16.899999999999999" customHeight="1">
      <c r="B1033" s="33"/>
      <c r="C1033" s="200" t="s">
        <v>646</v>
      </c>
      <c r="D1033" s="200" t="s">
        <v>280</v>
      </c>
      <c r="E1033" s="18" t="s">
        <v>21</v>
      </c>
      <c r="F1033" s="201">
        <v>138.71</v>
      </c>
      <c r="H1033" s="33"/>
    </row>
    <row r="1034" spans="2:8" s="1" customFormat="1" ht="16.899999999999999" customHeight="1">
      <c r="B1034" s="33"/>
      <c r="C1034" s="202" t="s">
        <v>3076</v>
      </c>
      <c r="H1034" s="33"/>
    </row>
    <row r="1035" spans="2:8" s="1" customFormat="1" ht="16.899999999999999" customHeight="1">
      <c r="B1035" s="33"/>
      <c r="C1035" s="200" t="s">
        <v>1443</v>
      </c>
      <c r="D1035" s="200" t="s">
        <v>1444</v>
      </c>
      <c r="E1035" s="18" t="s">
        <v>196</v>
      </c>
      <c r="F1035" s="201">
        <v>138.71</v>
      </c>
      <c r="H1035" s="33"/>
    </row>
    <row r="1036" spans="2:8" s="1" customFormat="1" ht="16.899999999999999" customHeight="1">
      <c r="B1036" s="33"/>
      <c r="C1036" s="200" t="s">
        <v>1449</v>
      </c>
      <c r="D1036" s="200" t="s">
        <v>1450</v>
      </c>
      <c r="E1036" s="18" t="s">
        <v>196</v>
      </c>
      <c r="F1036" s="201">
        <v>8322.6</v>
      </c>
      <c r="H1036" s="33"/>
    </row>
    <row r="1037" spans="2:8" s="1" customFormat="1" ht="16.899999999999999" customHeight="1">
      <c r="B1037" s="33"/>
      <c r="C1037" s="200" t="s">
        <v>1455</v>
      </c>
      <c r="D1037" s="200" t="s">
        <v>1456</v>
      </c>
      <c r="E1037" s="18" t="s">
        <v>196</v>
      </c>
      <c r="F1037" s="201">
        <v>138.71</v>
      </c>
      <c r="H1037" s="33"/>
    </row>
    <row r="1038" spans="2:8" s="1" customFormat="1" ht="16.899999999999999" customHeight="1">
      <c r="B1038" s="33"/>
      <c r="C1038" s="196" t="s">
        <v>1972</v>
      </c>
      <c r="D1038" s="197" t="s">
        <v>1972</v>
      </c>
      <c r="E1038" s="198" t="s">
        <v>492</v>
      </c>
      <c r="F1038" s="199">
        <v>16</v>
      </c>
      <c r="H1038" s="33"/>
    </row>
    <row r="1039" spans="2:8" s="1" customFormat="1" ht="16.899999999999999" customHeight="1">
      <c r="B1039" s="33"/>
      <c r="C1039" s="200" t="s">
        <v>21</v>
      </c>
      <c r="D1039" s="200" t="s">
        <v>2570</v>
      </c>
      <c r="E1039" s="18" t="s">
        <v>21</v>
      </c>
      <c r="F1039" s="201">
        <v>0</v>
      </c>
      <c r="H1039" s="33"/>
    </row>
    <row r="1040" spans="2:8" s="1" customFormat="1" ht="16.899999999999999" customHeight="1">
      <c r="B1040" s="33"/>
      <c r="C1040" s="200" t="s">
        <v>21</v>
      </c>
      <c r="D1040" s="200" t="s">
        <v>2571</v>
      </c>
      <c r="E1040" s="18" t="s">
        <v>21</v>
      </c>
      <c r="F1040" s="201">
        <v>16</v>
      </c>
      <c r="H1040" s="33"/>
    </row>
    <row r="1041" spans="2:8" s="1" customFormat="1" ht="16.899999999999999" customHeight="1">
      <c r="B1041" s="33"/>
      <c r="C1041" s="200" t="s">
        <v>1972</v>
      </c>
      <c r="D1041" s="200" t="s">
        <v>280</v>
      </c>
      <c r="E1041" s="18" t="s">
        <v>21</v>
      </c>
      <c r="F1041" s="201">
        <v>16</v>
      </c>
      <c r="H1041" s="33"/>
    </row>
    <row r="1042" spans="2:8" s="1" customFormat="1" ht="16.899999999999999" customHeight="1">
      <c r="B1042" s="33"/>
      <c r="C1042" s="202" t="s">
        <v>3076</v>
      </c>
      <c r="H1042" s="33"/>
    </row>
    <row r="1043" spans="2:8" s="1" customFormat="1" ht="16.899999999999999" customHeight="1">
      <c r="B1043" s="33"/>
      <c r="C1043" s="200" t="s">
        <v>2566</v>
      </c>
      <c r="D1043" s="200" t="s">
        <v>2567</v>
      </c>
      <c r="E1043" s="18" t="s">
        <v>492</v>
      </c>
      <c r="F1043" s="201">
        <v>16</v>
      </c>
      <c r="H1043" s="33"/>
    </row>
    <row r="1044" spans="2:8" s="1" customFormat="1" ht="16.899999999999999" customHeight="1">
      <c r="B1044" s="33"/>
      <c r="C1044" s="200" t="s">
        <v>2585</v>
      </c>
      <c r="D1044" s="200" t="s">
        <v>2586</v>
      </c>
      <c r="E1044" s="18" t="s">
        <v>492</v>
      </c>
      <c r="F1044" s="201">
        <v>16</v>
      </c>
      <c r="H1044" s="33"/>
    </row>
    <row r="1045" spans="2:8" s="1" customFormat="1" ht="16.899999999999999" customHeight="1">
      <c r="B1045" s="33"/>
      <c r="C1045" s="196" t="s">
        <v>1970</v>
      </c>
      <c r="D1045" s="197" t="s">
        <v>1970</v>
      </c>
      <c r="E1045" s="198" t="s">
        <v>492</v>
      </c>
      <c r="F1045" s="199">
        <v>8</v>
      </c>
      <c r="H1045" s="33"/>
    </row>
    <row r="1046" spans="2:8" s="1" customFormat="1" ht="16.899999999999999" customHeight="1">
      <c r="B1046" s="33"/>
      <c r="C1046" s="200" t="s">
        <v>21</v>
      </c>
      <c r="D1046" s="200" t="s">
        <v>2541</v>
      </c>
      <c r="E1046" s="18" t="s">
        <v>21</v>
      </c>
      <c r="F1046" s="201">
        <v>0</v>
      </c>
      <c r="H1046" s="33"/>
    </row>
    <row r="1047" spans="2:8" s="1" customFormat="1" ht="16.899999999999999" customHeight="1">
      <c r="B1047" s="33"/>
      <c r="C1047" s="200" t="s">
        <v>21</v>
      </c>
      <c r="D1047" s="200" t="s">
        <v>2542</v>
      </c>
      <c r="E1047" s="18" t="s">
        <v>21</v>
      </c>
      <c r="F1047" s="201">
        <v>4</v>
      </c>
      <c r="H1047" s="33"/>
    </row>
    <row r="1048" spans="2:8" s="1" customFormat="1" ht="16.899999999999999" customHeight="1">
      <c r="B1048" s="33"/>
      <c r="C1048" s="200" t="s">
        <v>21</v>
      </c>
      <c r="D1048" s="200" t="s">
        <v>2543</v>
      </c>
      <c r="E1048" s="18" t="s">
        <v>21</v>
      </c>
      <c r="F1048" s="201">
        <v>4</v>
      </c>
      <c r="H1048" s="33"/>
    </row>
    <row r="1049" spans="2:8" s="1" customFormat="1" ht="16.899999999999999" customHeight="1">
      <c r="B1049" s="33"/>
      <c r="C1049" s="200" t="s">
        <v>1970</v>
      </c>
      <c r="D1049" s="200" t="s">
        <v>280</v>
      </c>
      <c r="E1049" s="18" t="s">
        <v>21</v>
      </c>
      <c r="F1049" s="201">
        <v>8</v>
      </c>
      <c r="H1049" s="33"/>
    </row>
    <row r="1050" spans="2:8" s="1" customFormat="1" ht="16.899999999999999" customHeight="1">
      <c r="B1050" s="33"/>
      <c r="C1050" s="202" t="s">
        <v>3076</v>
      </c>
      <c r="H1050" s="33"/>
    </row>
    <row r="1051" spans="2:8" s="1" customFormat="1" ht="16.899999999999999" customHeight="1">
      <c r="B1051" s="33"/>
      <c r="C1051" s="200" t="s">
        <v>2536</v>
      </c>
      <c r="D1051" s="200" t="s">
        <v>2537</v>
      </c>
      <c r="E1051" s="18" t="s">
        <v>492</v>
      </c>
      <c r="F1051" s="201">
        <v>8</v>
      </c>
      <c r="H1051" s="33"/>
    </row>
    <row r="1052" spans="2:8" s="1" customFormat="1" ht="16.899999999999999" customHeight="1">
      <c r="B1052" s="33"/>
      <c r="C1052" s="200" t="s">
        <v>2589</v>
      </c>
      <c r="D1052" s="200" t="s">
        <v>2590</v>
      </c>
      <c r="E1052" s="18" t="s">
        <v>492</v>
      </c>
      <c r="F1052" s="201">
        <v>8</v>
      </c>
      <c r="H1052" s="33"/>
    </row>
    <row r="1053" spans="2:8" s="1" customFormat="1" ht="16.899999999999999" customHeight="1">
      <c r="B1053" s="33"/>
      <c r="C1053" s="196" t="s">
        <v>1968</v>
      </c>
      <c r="D1053" s="197" t="s">
        <v>1968</v>
      </c>
      <c r="E1053" s="198" t="s">
        <v>569</v>
      </c>
      <c r="F1053" s="199">
        <v>17.033999999999999</v>
      </c>
      <c r="H1053" s="33"/>
    </row>
    <row r="1054" spans="2:8" s="1" customFormat="1" ht="16.899999999999999" customHeight="1">
      <c r="B1054" s="33"/>
      <c r="C1054" s="200" t="s">
        <v>21</v>
      </c>
      <c r="D1054" s="200" t="s">
        <v>2227</v>
      </c>
      <c r="E1054" s="18" t="s">
        <v>21</v>
      </c>
      <c r="F1054" s="201">
        <v>0</v>
      </c>
      <c r="H1054" s="33"/>
    </row>
    <row r="1055" spans="2:8" s="1" customFormat="1" ht="16.899999999999999" customHeight="1">
      <c r="B1055" s="33"/>
      <c r="C1055" s="200" t="s">
        <v>21</v>
      </c>
      <c r="D1055" s="200" t="s">
        <v>2228</v>
      </c>
      <c r="E1055" s="18" t="s">
        <v>21</v>
      </c>
      <c r="F1055" s="201">
        <v>6.9160000000000004</v>
      </c>
      <c r="H1055" s="33"/>
    </row>
    <row r="1056" spans="2:8" s="1" customFormat="1" ht="16.899999999999999" customHeight="1">
      <c r="B1056" s="33"/>
      <c r="C1056" s="200" t="s">
        <v>21</v>
      </c>
      <c r="D1056" s="200" t="s">
        <v>2229</v>
      </c>
      <c r="E1056" s="18" t="s">
        <v>21</v>
      </c>
      <c r="F1056" s="201">
        <v>10.118</v>
      </c>
      <c r="H1056" s="33"/>
    </row>
    <row r="1057" spans="2:8" s="1" customFormat="1" ht="16.899999999999999" customHeight="1">
      <c r="B1057" s="33"/>
      <c r="C1057" s="200" t="s">
        <v>1968</v>
      </c>
      <c r="D1057" s="200" t="s">
        <v>280</v>
      </c>
      <c r="E1057" s="18" t="s">
        <v>21</v>
      </c>
      <c r="F1057" s="201">
        <v>17.033999999999999</v>
      </c>
      <c r="H1057" s="33"/>
    </row>
    <row r="1058" spans="2:8" s="1" customFormat="1" ht="16.899999999999999" customHeight="1">
      <c r="B1058" s="33"/>
      <c r="C1058" s="202" t="s">
        <v>3076</v>
      </c>
      <c r="H1058" s="33"/>
    </row>
    <row r="1059" spans="2:8" s="1" customFormat="1" ht="16.899999999999999" customHeight="1">
      <c r="B1059" s="33"/>
      <c r="C1059" s="200" t="s">
        <v>2222</v>
      </c>
      <c r="D1059" s="200" t="s">
        <v>2223</v>
      </c>
      <c r="E1059" s="18" t="s">
        <v>569</v>
      </c>
      <c r="F1059" s="201">
        <v>17.033999999999999</v>
      </c>
      <c r="H1059" s="33"/>
    </row>
    <row r="1060" spans="2:8" s="1" customFormat="1" ht="16.899999999999999" customHeight="1">
      <c r="B1060" s="33"/>
      <c r="C1060" s="200" t="s">
        <v>2208</v>
      </c>
      <c r="D1060" s="200" t="s">
        <v>2209</v>
      </c>
      <c r="E1060" s="18" t="s">
        <v>569</v>
      </c>
      <c r="F1060" s="201">
        <v>34.067999999999998</v>
      </c>
      <c r="H1060" s="33"/>
    </row>
    <row r="1061" spans="2:8" s="1" customFormat="1" ht="16.899999999999999" customHeight="1">
      <c r="B1061" s="33"/>
      <c r="C1061" s="200" t="s">
        <v>891</v>
      </c>
      <c r="D1061" s="200" t="s">
        <v>2201</v>
      </c>
      <c r="E1061" s="18" t="s">
        <v>763</v>
      </c>
      <c r="F1061" s="201">
        <v>793.89800000000002</v>
      </c>
      <c r="H1061" s="33"/>
    </row>
    <row r="1062" spans="2:8" s="1" customFormat="1" ht="16.899999999999999" customHeight="1">
      <c r="B1062" s="33"/>
      <c r="C1062" s="200" t="s">
        <v>883</v>
      </c>
      <c r="D1062" s="200" t="s">
        <v>884</v>
      </c>
      <c r="E1062" s="18" t="s">
        <v>569</v>
      </c>
      <c r="F1062" s="201">
        <v>243.602</v>
      </c>
      <c r="H1062" s="33"/>
    </row>
    <row r="1063" spans="2:8" s="1" customFormat="1" ht="16.899999999999999" customHeight="1">
      <c r="B1063" s="33"/>
      <c r="C1063" s="200" t="s">
        <v>2217</v>
      </c>
      <c r="D1063" s="200" t="s">
        <v>2218</v>
      </c>
      <c r="E1063" s="18" t="s">
        <v>569</v>
      </c>
      <c r="F1063" s="201">
        <v>17.033999999999999</v>
      </c>
      <c r="H1063" s="33"/>
    </row>
    <row r="1064" spans="2:8" s="1" customFormat="1" ht="16.899999999999999" customHeight="1">
      <c r="B1064" s="33"/>
      <c r="C1064" s="200" t="s">
        <v>905</v>
      </c>
      <c r="D1064" s="200" t="s">
        <v>906</v>
      </c>
      <c r="E1064" s="18" t="s">
        <v>569</v>
      </c>
      <c r="F1064" s="201">
        <v>17.033999999999999</v>
      </c>
      <c r="H1064" s="33"/>
    </row>
    <row r="1065" spans="2:8" s="1" customFormat="1" ht="16.899999999999999" customHeight="1">
      <c r="B1065" s="33"/>
      <c r="C1065" s="196" t="s">
        <v>2047</v>
      </c>
      <c r="D1065" s="197" t="s">
        <v>2047</v>
      </c>
      <c r="E1065" s="198" t="s">
        <v>569</v>
      </c>
      <c r="F1065" s="199">
        <v>27.04</v>
      </c>
      <c r="H1065" s="33"/>
    </row>
    <row r="1066" spans="2:8" s="1" customFormat="1" ht="16.899999999999999" customHeight="1">
      <c r="B1066" s="33"/>
      <c r="C1066" s="200" t="s">
        <v>21</v>
      </c>
      <c r="D1066" s="200" t="s">
        <v>2467</v>
      </c>
      <c r="E1066" s="18" t="s">
        <v>21</v>
      </c>
      <c r="F1066" s="201">
        <v>0</v>
      </c>
      <c r="H1066" s="33"/>
    </row>
    <row r="1067" spans="2:8" s="1" customFormat="1" ht="16.899999999999999" customHeight="1">
      <c r="B1067" s="33"/>
      <c r="C1067" s="200" t="s">
        <v>21</v>
      </c>
      <c r="D1067" s="200" t="s">
        <v>2468</v>
      </c>
      <c r="E1067" s="18" t="s">
        <v>21</v>
      </c>
      <c r="F1067" s="201">
        <v>27.04</v>
      </c>
      <c r="H1067" s="33"/>
    </row>
    <row r="1068" spans="2:8" s="1" customFormat="1" ht="16.899999999999999" customHeight="1">
      <c r="B1068" s="33"/>
      <c r="C1068" s="200" t="s">
        <v>2047</v>
      </c>
      <c r="D1068" s="200" t="s">
        <v>280</v>
      </c>
      <c r="E1068" s="18" t="s">
        <v>21</v>
      </c>
      <c r="F1068" s="201">
        <v>27.04</v>
      </c>
      <c r="H1068" s="33"/>
    </row>
    <row r="1069" spans="2:8" s="1" customFormat="1" ht="16.899999999999999" customHeight="1">
      <c r="B1069" s="33"/>
      <c r="C1069" s="202" t="s">
        <v>3076</v>
      </c>
      <c r="H1069" s="33"/>
    </row>
    <row r="1070" spans="2:8" s="1" customFormat="1" ht="16.899999999999999" customHeight="1">
      <c r="B1070" s="33"/>
      <c r="C1070" s="200" t="s">
        <v>2463</v>
      </c>
      <c r="D1070" s="200" t="s">
        <v>2464</v>
      </c>
      <c r="E1070" s="18" t="s">
        <v>569</v>
      </c>
      <c r="F1070" s="201">
        <v>27.04</v>
      </c>
      <c r="H1070" s="33"/>
    </row>
    <row r="1071" spans="2:8" s="1" customFormat="1" ht="16.899999999999999" customHeight="1">
      <c r="B1071" s="33"/>
      <c r="C1071" s="200" t="s">
        <v>1724</v>
      </c>
      <c r="D1071" s="200" t="s">
        <v>1725</v>
      </c>
      <c r="E1071" s="18" t="s">
        <v>569</v>
      </c>
      <c r="F1071" s="201">
        <v>323.88</v>
      </c>
      <c r="H1071" s="33"/>
    </row>
    <row r="1072" spans="2:8" s="1" customFormat="1" ht="16.899999999999999" customHeight="1">
      <c r="B1072" s="33"/>
      <c r="C1072" s="196" t="s">
        <v>1973</v>
      </c>
      <c r="D1072" s="197" t="s">
        <v>1974</v>
      </c>
      <c r="E1072" s="198" t="s">
        <v>141</v>
      </c>
      <c r="F1072" s="199">
        <v>1304.682</v>
      </c>
      <c r="H1072" s="33"/>
    </row>
    <row r="1073" spans="2:8" s="1" customFormat="1" ht="16.899999999999999" customHeight="1">
      <c r="B1073" s="33"/>
      <c r="C1073" s="200" t="s">
        <v>21</v>
      </c>
      <c r="D1073" s="200" t="s">
        <v>2868</v>
      </c>
      <c r="E1073" s="18" t="s">
        <v>21</v>
      </c>
      <c r="F1073" s="201">
        <v>0</v>
      </c>
      <c r="H1073" s="33"/>
    </row>
    <row r="1074" spans="2:8" s="1" customFormat="1" ht="16.899999999999999" customHeight="1">
      <c r="B1074" s="33"/>
      <c r="C1074" s="200" t="s">
        <v>21</v>
      </c>
      <c r="D1074" s="200" t="s">
        <v>2869</v>
      </c>
      <c r="E1074" s="18" t="s">
        <v>21</v>
      </c>
      <c r="F1074" s="201">
        <v>487.47500000000002</v>
      </c>
      <c r="H1074" s="33"/>
    </row>
    <row r="1075" spans="2:8" s="1" customFormat="1" ht="16.899999999999999" customHeight="1">
      <c r="B1075" s="33"/>
      <c r="C1075" s="200" t="s">
        <v>21</v>
      </c>
      <c r="D1075" s="200" t="s">
        <v>2870</v>
      </c>
      <c r="E1075" s="18" t="s">
        <v>21</v>
      </c>
      <c r="F1075" s="201">
        <v>82.817999999999998</v>
      </c>
      <c r="H1075" s="33"/>
    </row>
    <row r="1076" spans="2:8" s="1" customFormat="1" ht="16.899999999999999" customHeight="1">
      <c r="B1076" s="33"/>
      <c r="C1076" s="200" t="s">
        <v>21</v>
      </c>
      <c r="D1076" s="200" t="s">
        <v>2871</v>
      </c>
      <c r="E1076" s="18" t="s">
        <v>21</v>
      </c>
      <c r="F1076" s="201">
        <v>131.93600000000001</v>
      </c>
      <c r="H1076" s="33"/>
    </row>
    <row r="1077" spans="2:8" s="1" customFormat="1" ht="16.899999999999999" customHeight="1">
      <c r="B1077" s="33"/>
      <c r="C1077" s="200" t="s">
        <v>21</v>
      </c>
      <c r="D1077" s="200" t="s">
        <v>2872</v>
      </c>
      <c r="E1077" s="18" t="s">
        <v>21</v>
      </c>
      <c r="F1077" s="201">
        <v>6.28</v>
      </c>
      <c r="H1077" s="33"/>
    </row>
    <row r="1078" spans="2:8" s="1" customFormat="1" ht="16.899999999999999" customHeight="1">
      <c r="B1078" s="33"/>
      <c r="C1078" s="200" t="s">
        <v>21</v>
      </c>
      <c r="D1078" s="200" t="s">
        <v>2873</v>
      </c>
      <c r="E1078" s="18" t="s">
        <v>21</v>
      </c>
      <c r="F1078" s="201">
        <v>14.523</v>
      </c>
      <c r="H1078" s="33"/>
    </row>
    <row r="1079" spans="2:8" s="1" customFormat="1" ht="16.899999999999999" customHeight="1">
      <c r="B1079" s="33"/>
      <c r="C1079" s="200" t="s">
        <v>21</v>
      </c>
      <c r="D1079" s="200" t="s">
        <v>2874</v>
      </c>
      <c r="E1079" s="18" t="s">
        <v>21</v>
      </c>
      <c r="F1079" s="201">
        <v>14.718999999999999</v>
      </c>
      <c r="H1079" s="33"/>
    </row>
    <row r="1080" spans="2:8" s="1" customFormat="1" ht="16.899999999999999" customHeight="1">
      <c r="B1080" s="33"/>
      <c r="C1080" s="200" t="s">
        <v>21</v>
      </c>
      <c r="D1080" s="200" t="s">
        <v>2875</v>
      </c>
      <c r="E1080" s="18" t="s">
        <v>21</v>
      </c>
      <c r="F1080" s="201">
        <v>138.41499999999999</v>
      </c>
      <c r="H1080" s="33"/>
    </row>
    <row r="1081" spans="2:8" s="1" customFormat="1" ht="16.899999999999999" customHeight="1">
      <c r="B1081" s="33"/>
      <c r="C1081" s="200" t="s">
        <v>21</v>
      </c>
      <c r="D1081" s="200" t="s">
        <v>2876</v>
      </c>
      <c r="E1081" s="18" t="s">
        <v>21</v>
      </c>
      <c r="F1081" s="201">
        <v>10.662000000000001</v>
      </c>
      <c r="H1081" s="33"/>
    </row>
    <row r="1082" spans="2:8" s="1" customFormat="1" ht="16.899999999999999" customHeight="1">
      <c r="B1082" s="33"/>
      <c r="C1082" s="200" t="s">
        <v>21</v>
      </c>
      <c r="D1082" s="200" t="s">
        <v>2877</v>
      </c>
      <c r="E1082" s="18" t="s">
        <v>21</v>
      </c>
      <c r="F1082" s="201">
        <v>2.36</v>
      </c>
      <c r="H1082" s="33"/>
    </row>
    <row r="1083" spans="2:8" s="1" customFormat="1" ht="16.899999999999999" customHeight="1">
      <c r="B1083" s="33"/>
      <c r="C1083" s="200" t="s">
        <v>21</v>
      </c>
      <c r="D1083" s="200" t="s">
        <v>2878</v>
      </c>
      <c r="E1083" s="18" t="s">
        <v>21</v>
      </c>
      <c r="F1083" s="201">
        <v>14.13</v>
      </c>
      <c r="H1083" s="33"/>
    </row>
    <row r="1084" spans="2:8" s="1" customFormat="1" ht="16.899999999999999" customHeight="1">
      <c r="B1084" s="33"/>
      <c r="C1084" s="200" t="s">
        <v>21</v>
      </c>
      <c r="D1084" s="200" t="s">
        <v>2879</v>
      </c>
      <c r="E1084" s="18" t="s">
        <v>21</v>
      </c>
      <c r="F1084" s="201">
        <v>401.36399999999998</v>
      </c>
      <c r="H1084" s="33"/>
    </row>
    <row r="1085" spans="2:8" s="1" customFormat="1" ht="16.899999999999999" customHeight="1">
      <c r="B1085" s="33"/>
      <c r="C1085" s="200" t="s">
        <v>1973</v>
      </c>
      <c r="D1085" s="200" t="s">
        <v>851</v>
      </c>
      <c r="E1085" s="18" t="s">
        <v>21</v>
      </c>
      <c r="F1085" s="201">
        <v>1304.682</v>
      </c>
      <c r="H1085" s="33"/>
    </row>
    <row r="1086" spans="2:8" s="1" customFormat="1" ht="16.899999999999999" customHeight="1">
      <c r="B1086" s="33"/>
      <c r="C1086" s="202" t="s">
        <v>3076</v>
      </c>
      <c r="H1086" s="33"/>
    </row>
    <row r="1087" spans="2:8" s="1" customFormat="1" ht="16.899999999999999" customHeight="1">
      <c r="B1087" s="33"/>
      <c r="C1087" s="200" t="s">
        <v>2864</v>
      </c>
      <c r="D1087" s="200" t="s">
        <v>2865</v>
      </c>
      <c r="E1087" s="18" t="s">
        <v>141</v>
      </c>
      <c r="F1087" s="201">
        <v>1435.15</v>
      </c>
      <c r="H1087" s="33"/>
    </row>
    <row r="1088" spans="2:8" s="1" customFormat="1" ht="16.899999999999999" customHeight="1">
      <c r="B1088" s="33"/>
      <c r="C1088" s="196" t="s">
        <v>1976</v>
      </c>
      <c r="D1088" s="197" t="s">
        <v>1977</v>
      </c>
      <c r="E1088" s="198" t="s">
        <v>141</v>
      </c>
      <c r="F1088" s="199">
        <v>1435.15</v>
      </c>
      <c r="H1088" s="33"/>
    </row>
    <row r="1089" spans="2:8" s="1" customFormat="1" ht="16.899999999999999" customHeight="1">
      <c r="B1089" s="33"/>
      <c r="C1089" s="200" t="s">
        <v>21</v>
      </c>
      <c r="D1089" s="200" t="s">
        <v>2868</v>
      </c>
      <c r="E1089" s="18" t="s">
        <v>21</v>
      </c>
      <c r="F1089" s="201">
        <v>0</v>
      </c>
      <c r="H1089" s="33"/>
    </row>
    <row r="1090" spans="2:8" s="1" customFormat="1" ht="16.899999999999999" customHeight="1">
      <c r="B1090" s="33"/>
      <c r="C1090" s="200" t="s">
        <v>21</v>
      </c>
      <c r="D1090" s="200" t="s">
        <v>2869</v>
      </c>
      <c r="E1090" s="18" t="s">
        <v>21</v>
      </c>
      <c r="F1090" s="201">
        <v>487.47500000000002</v>
      </c>
      <c r="H1090" s="33"/>
    </row>
    <row r="1091" spans="2:8" s="1" customFormat="1" ht="16.899999999999999" customHeight="1">
      <c r="B1091" s="33"/>
      <c r="C1091" s="200" t="s">
        <v>21</v>
      </c>
      <c r="D1091" s="200" t="s">
        <v>2870</v>
      </c>
      <c r="E1091" s="18" t="s">
        <v>21</v>
      </c>
      <c r="F1091" s="201">
        <v>82.817999999999998</v>
      </c>
      <c r="H1091" s="33"/>
    </row>
    <row r="1092" spans="2:8" s="1" customFormat="1" ht="16.899999999999999" customHeight="1">
      <c r="B1092" s="33"/>
      <c r="C1092" s="200" t="s">
        <v>21</v>
      </c>
      <c r="D1092" s="200" t="s">
        <v>2871</v>
      </c>
      <c r="E1092" s="18" t="s">
        <v>21</v>
      </c>
      <c r="F1092" s="201">
        <v>131.93600000000001</v>
      </c>
      <c r="H1092" s="33"/>
    </row>
    <row r="1093" spans="2:8" s="1" customFormat="1" ht="16.899999999999999" customHeight="1">
      <c r="B1093" s="33"/>
      <c r="C1093" s="200" t="s">
        <v>21</v>
      </c>
      <c r="D1093" s="200" t="s">
        <v>2872</v>
      </c>
      <c r="E1093" s="18" t="s">
        <v>21</v>
      </c>
      <c r="F1093" s="201">
        <v>6.28</v>
      </c>
      <c r="H1093" s="33"/>
    </row>
    <row r="1094" spans="2:8" s="1" customFormat="1" ht="16.899999999999999" customHeight="1">
      <c r="B1094" s="33"/>
      <c r="C1094" s="200" t="s">
        <v>21</v>
      </c>
      <c r="D1094" s="200" t="s">
        <v>2873</v>
      </c>
      <c r="E1094" s="18" t="s">
        <v>21</v>
      </c>
      <c r="F1094" s="201">
        <v>14.523</v>
      </c>
      <c r="H1094" s="33"/>
    </row>
    <row r="1095" spans="2:8" s="1" customFormat="1" ht="16.899999999999999" customHeight="1">
      <c r="B1095" s="33"/>
      <c r="C1095" s="200" t="s">
        <v>21</v>
      </c>
      <c r="D1095" s="200" t="s">
        <v>2874</v>
      </c>
      <c r="E1095" s="18" t="s">
        <v>21</v>
      </c>
      <c r="F1095" s="201">
        <v>14.718999999999999</v>
      </c>
      <c r="H1095" s="33"/>
    </row>
    <row r="1096" spans="2:8" s="1" customFormat="1" ht="16.899999999999999" customHeight="1">
      <c r="B1096" s="33"/>
      <c r="C1096" s="200" t="s">
        <v>21</v>
      </c>
      <c r="D1096" s="200" t="s">
        <v>2875</v>
      </c>
      <c r="E1096" s="18" t="s">
        <v>21</v>
      </c>
      <c r="F1096" s="201">
        <v>138.41499999999999</v>
      </c>
      <c r="H1096" s="33"/>
    </row>
    <row r="1097" spans="2:8" s="1" customFormat="1" ht="16.899999999999999" customHeight="1">
      <c r="B1097" s="33"/>
      <c r="C1097" s="200" t="s">
        <v>21</v>
      </c>
      <c r="D1097" s="200" t="s">
        <v>2876</v>
      </c>
      <c r="E1097" s="18" t="s">
        <v>21</v>
      </c>
      <c r="F1097" s="201">
        <v>10.662000000000001</v>
      </c>
      <c r="H1097" s="33"/>
    </row>
    <row r="1098" spans="2:8" s="1" customFormat="1" ht="16.899999999999999" customHeight="1">
      <c r="B1098" s="33"/>
      <c r="C1098" s="200" t="s">
        <v>21</v>
      </c>
      <c r="D1098" s="200" t="s">
        <v>2877</v>
      </c>
      <c r="E1098" s="18" t="s">
        <v>21</v>
      </c>
      <c r="F1098" s="201">
        <v>2.36</v>
      </c>
      <c r="H1098" s="33"/>
    </row>
    <row r="1099" spans="2:8" s="1" customFormat="1" ht="16.899999999999999" customHeight="1">
      <c r="B1099" s="33"/>
      <c r="C1099" s="200" t="s">
        <v>21</v>
      </c>
      <c r="D1099" s="200" t="s">
        <v>2878</v>
      </c>
      <c r="E1099" s="18" t="s">
        <v>21</v>
      </c>
      <c r="F1099" s="201">
        <v>14.13</v>
      </c>
      <c r="H1099" s="33"/>
    </row>
    <row r="1100" spans="2:8" s="1" customFormat="1" ht="16.899999999999999" customHeight="1">
      <c r="B1100" s="33"/>
      <c r="C1100" s="200" t="s">
        <v>21</v>
      </c>
      <c r="D1100" s="200" t="s">
        <v>2879</v>
      </c>
      <c r="E1100" s="18" t="s">
        <v>21</v>
      </c>
      <c r="F1100" s="201">
        <v>401.36399999999998</v>
      </c>
      <c r="H1100" s="33"/>
    </row>
    <row r="1101" spans="2:8" s="1" customFormat="1" ht="16.899999999999999" customHeight="1">
      <c r="B1101" s="33"/>
      <c r="C1101" s="200" t="s">
        <v>21</v>
      </c>
      <c r="D1101" s="200" t="s">
        <v>2880</v>
      </c>
      <c r="E1101" s="18" t="s">
        <v>21</v>
      </c>
      <c r="F1101" s="201">
        <v>130.46799999999999</v>
      </c>
      <c r="H1101" s="33"/>
    </row>
    <row r="1102" spans="2:8" s="1" customFormat="1" ht="16.899999999999999" customHeight="1">
      <c r="B1102" s="33"/>
      <c r="C1102" s="200" t="s">
        <v>1976</v>
      </c>
      <c r="D1102" s="200" t="s">
        <v>280</v>
      </c>
      <c r="E1102" s="18" t="s">
        <v>21</v>
      </c>
      <c r="F1102" s="201">
        <v>1435.15</v>
      </c>
      <c r="H1102" s="33"/>
    </row>
    <row r="1103" spans="2:8" s="1" customFormat="1" ht="16.899999999999999" customHeight="1">
      <c r="B1103" s="33"/>
      <c r="C1103" s="202" t="s">
        <v>3076</v>
      </c>
      <c r="H1103" s="33"/>
    </row>
    <row r="1104" spans="2:8" s="1" customFormat="1" ht="16.899999999999999" customHeight="1">
      <c r="B1104" s="33"/>
      <c r="C1104" s="200" t="s">
        <v>2864</v>
      </c>
      <c r="D1104" s="200" t="s">
        <v>2865</v>
      </c>
      <c r="E1104" s="18" t="s">
        <v>141</v>
      </c>
      <c r="F1104" s="201">
        <v>1435.15</v>
      </c>
      <c r="H1104" s="33"/>
    </row>
    <row r="1105" spans="2:8" s="1" customFormat="1" ht="16.899999999999999" customHeight="1">
      <c r="B1105" s="33"/>
      <c r="C1105" s="200" t="s">
        <v>1800</v>
      </c>
      <c r="D1105" s="200" t="s">
        <v>1801</v>
      </c>
      <c r="E1105" s="18" t="s">
        <v>141</v>
      </c>
      <c r="F1105" s="201">
        <v>19587.66</v>
      </c>
      <c r="H1105" s="33"/>
    </row>
    <row r="1106" spans="2:8" s="1" customFormat="1" ht="16.899999999999999" customHeight="1">
      <c r="B1106" s="33"/>
      <c r="C1106" s="196" t="s">
        <v>2050</v>
      </c>
      <c r="D1106" s="197" t="s">
        <v>2051</v>
      </c>
      <c r="E1106" s="198" t="s">
        <v>569</v>
      </c>
      <c r="F1106" s="199">
        <v>17.835000000000001</v>
      </c>
      <c r="H1106" s="33"/>
    </row>
    <row r="1107" spans="2:8" s="1" customFormat="1" ht="16.899999999999999" customHeight="1">
      <c r="B1107" s="33"/>
      <c r="C1107" s="200" t="s">
        <v>21</v>
      </c>
      <c r="D1107" s="200" t="s">
        <v>2068</v>
      </c>
      <c r="E1107" s="18" t="s">
        <v>21</v>
      </c>
      <c r="F1107" s="201">
        <v>0</v>
      </c>
      <c r="H1107" s="33"/>
    </row>
    <row r="1108" spans="2:8" s="1" customFormat="1" ht="16.899999999999999" customHeight="1">
      <c r="B1108" s="33"/>
      <c r="C1108" s="200" t="s">
        <v>2050</v>
      </c>
      <c r="D1108" s="200" t="s">
        <v>2069</v>
      </c>
      <c r="E1108" s="18" t="s">
        <v>21</v>
      </c>
      <c r="F1108" s="201">
        <v>17.835000000000001</v>
      </c>
      <c r="H1108" s="33"/>
    </row>
    <row r="1109" spans="2:8" s="1" customFormat="1" ht="16.899999999999999" customHeight="1">
      <c r="B1109" s="33"/>
      <c r="C1109" s="202" t="s">
        <v>3076</v>
      </c>
      <c r="H1109" s="33"/>
    </row>
    <row r="1110" spans="2:8" s="1" customFormat="1" ht="16.899999999999999" customHeight="1">
      <c r="B1110" s="33"/>
      <c r="C1110" s="200" t="s">
        <v>2063</v>
      </c>
      <c r="D1110" s="200" t="s">
        <v>2064</v>
      </c>
      <c r="E1110" s="18" t="s">
        <v>569</v>
      </c>
      <c r="F1110" s="201">
        <v>17.835000000000001</v>
      </c>
      <c r="H1110" s="33"/>
    </row>
    <row r="1111" spans="2:8" s="1" customFormat="1" ht="16.899999999999999" customHeight="1">
      <c r="B1111" s="33"/>
      <c r="C1111" s="200" t="s">
        <v>891</v>
      </c>
      <c r="D1111" s="200" t="s">
        <v>2201</v>
      </c>
      <c r="E1111" s="18" t="s">
        <v>763</v>
      </c>
      <c r="F1111" s="201">
        <v>793.89800000000002</v>
      </c>
      <c r="H1111" s="33"/>
    </row>
    <row r="1112" spans="2:8" s="1" customFormat="1" ht="16.899999999999999" customHeight="1">
      <c r="B1112" s="33"/>
      <c r="C1112" s="200" t="s">
        <v>883</v>
      </c>
      <c r="D1112" s="200" t="s">
        <v>884</v>
      </c>
      <c r="E1112" s="18" t="s">
        <v>569</v>
      </c>
      <c r="F1112" s="201">
        <v>243.602</v>
      </c>
      <c r="H1112" s="33"/>
    </row>
    <row r="1113" spans="2:8" s="1" customFormat="1" ht="16.899999999999999" customHeight="1">
      <c r="B1113" s="33"/>
      <c r="C1113" s="196" t="s">
        <v>1979</v>
      </c>
      <c r="D1113" s="197" t="s">
        <v>1980</v>
      </c>
      <c r="E1113" s="198" t="s">
        <v>763</v>
      </c>
      <c r="F1113" s="199">
        <v>8.4060000000000006</v>
      </c>
      <c r="H1113" s="33"/>
    </row>
    <row r="1114" spans="2:8" s="1" customFormat="1" ht="16.899999999999999" customHeight="1">
      <c r="B1114" s="33"/>
      <c r="C1114" s="200" t="s">
        <v>1979</v>
      </c>
      <c r="D1114" s="200" t="s">
        <v>2183</v>
      </c>
      <c r="E1114" s="18" t="s">
        <v>21</v>
      </c>
      <c r="F1114" s="201">
        <v>8.4060000000000006</v>
      </c>
      <c r="H1114" s="33"/>
    </row>
    <row r="1115" spans="2:8" s="1" customFormat="1" ht="16.899999999999999" customHeight="1">
      <c r="B1115" s="33"/>
      <c r="C1115" s="202" t="s">
        <v>3076</v>
      </c>
      <c r="H1115" s="33"/>
    </row>
    <row r="1116" spans="2:8" s="1" customFormat="1" ht="16.899999999999999" customHeight="1">
      <c r="B1116" s="33"/>
      <c r="C1116" s="200" t="s">
        <v>2180</v>
      </c>
      <c r="D1116" s="200" t="s">
        <v>2181</v>
      </c>
      <c r="E1116" s="18" t="s">
        <v>763</v>
      </c>
      <c r="F1116" s="201">
        <v>8.4060000000000006</v>
      </c>
      <c r="H1116" s="33"/>
    </row>
    <row r="1117" spans="2:8" s="1" customFormat="1" ht="16.899999999999999" customHeight="1">
      <c r="B1117" s="33"/>
      <c r="C1117" s="200" t="s">
        <v>2167</v>
      </c>
      <c r="D1117" s="200" t="s">
        <v>2168</v>
      </c>
      <c r="E1117" s="18" t="s">
        <v>141</v>
      </c>
      <c r="F1117" s="201">
        <v>55802</v>
      </c>
      <c r="H1117" s="33"/>
    </row>
    <row r="1118" spans="2:8" s="1" customFormat="1" ht="16.899999999999999" customHeight="1">
      <c r="B1118" s="33"/>
      <c r="C1118" s="196" t="s">
        <v>1982</v>
      </c>
      <c r="D1118" s="197" t="s">
        <v>1983</v>
      </c>
      <c r="E1118" s="198" t="s">
        <v>763</v>
      </c>
      <c r="F1118" s="199">
        <v>0.7</v>
      </c>
      <c r="H1118" s="33"/>
    </row>
    <row r="1119" spans="2:8" s="1" customFormat="1" ht="16.899999999999999" customHeight="1">
      <c r="B1119" s="33"/>
      <c r="C1119" s="200" t="s">
        <v>1982</v>
      </c>
      <c r="D1119" s="200" t="s">
        <v>2194</v>
      </c>
      <c r="E1119" s="18" t="s">
        <v>21</v>
      </c>
      <c r="F1119" s="201">
        <v>0.7</v>
      </c>
      <c r="H1119" s="33"/>
    </row>
    <row r="1120" spans="2:8" s="1" customFormat="1" ht="16.899999999999999" customHeight="1">
      <c r="B1120" s="33"/>
      <c r="C1120" s="202" t="s">
        <v>3076</v>
      </c>
      <c r="H1120" s="33"/>
    </row>
    <row r="1121" spans="2:8" s="1" customFormat="1" ht="16.899999999999999" customHeight="1">
      <c r="B1121" s="33"/>
      <c r="C1121" s="200" t="s">
        <v>2190</v>
      </c>
      <c r="D1121" s="200" t="s">
        <v>2191</v>
      </c>
      <c r="E1121" s="18" t="s">
        <v>763</v>
      </c>
      <c r="F1121" s="201">
        <v>0.7</v>
      </c>
      <c r="H1121" s="33"/>
    </row>
    <row r="1122" spans="2:8" s="1" customFormat="1" ht="16.899999999999999" customHeight="1">
      <c r="B1122" s="33"/>
      <c r="C1122" s="200" t="s">
        <v>2167</v>
      </c>
      <c r="D1122" s="200" t="s">
        <v>2168</v>
      </c>
      <c r="E1122" s="18" t="s">
        <v>141</v>
      </c>
      <c r="F1122" s="201">
        <v>55802</v>
      </c>
      <c r="H1122" s="33"/>
    </row>
    <row r="1123" spans="2:8" s="1" customFormat="1" ht="16.899999999999999" customHeight="1">
      <c r="B1123" s="33"/>
      <c r="C1123" s="200" t="s">
        <v>2195</v>
      </c>
      <c r="D1123" s="200" t="s">
        <v>2196</v>
      </c>
      <c r="E1123" s="18" t="s">
        <v>141</v>
      </c>
      <c r="F1123" s="201">
        <v>5364</v>
      </c>
      <c r="H1123" s="33"/>
    </row>
    <row r="1124" spans="2:8" s="1" customFormat="1" ht="16.899999999999999" customHeight="1">
      <c r="B1124" s="33"/>
      <c r="C1124" s="196" t="s">
        <v>1985</v>
      </c>
      <c r="D1124" s="197" t="s">
        <v>1985</v>
      </c>
      <c r="E1124" s="198" t="s">
        <v>141</v>
      </c>
      <c r="F1124" s="199">
        <v>3769.8</v>
      </c>
      <c r="H1124" s="33"/>
    </row>
    <row r="1125" spans="2:8" s="1" customFormat="1" ht="16.899999999999999" customHeight="1">
      <c r="B1125" s="33"/>
      <c r="C1125" s="200" t="s">
        <v>21</v>
      </c>
      <c r="D1125" s="200" t="s">
        <v>2885</v>
      </c>
      <c r="E1125" s="18" t="s">
        <v>21</v>
      </c>
      <c r="F1125" s="201">
        <v>0</v>
      </c>
      <c r="H1125" s="33"/>
    </row>
    <row r="1126" spans="2:8" s="1" customFormat="1" ht="16.899999999999999" customHeight="1">
      <c r="B1126" s="33"/>
      <c r="C1126" s="200" t="s">
        <v>21</v>
      </c>
      <c r="D1126" s="200" t="s">
        <v>2886</v>
      </c>
      <c r="E1126" s="18" t="s">
        <v>21</v>
      </c>
      <c r="F1126" s="201">
        <v>1884.9</v>
      </c>
      <c r="H1126" s="33"/>
    </row>
    <row r="1127" spans="2:8" s="1" customFormat="1" ht="16.899999999999999" customHeight="1">
      <c r="B1127" s="33"/>
      <c r="C1127" s="200" t="s">
        <v>21</v>
      </c>
      <c r="D1127" s="200" t="s">
        <v>2887</v>
      </c>
      <c r="E1127" s="18" t="s">
        <v>21</v>
      </c>
      <c r="F1127" s="201">
        <v>1884.9</v>
      </c>
      <c r="H1127" s="33"/>
    </row>
    <row r="1128" spans="2:8" s="1" customFormat="1" ht="16.899999999999999" customHeight="1">
      <c r="B1128" s="33"/>
      <c r="C1128" s="200" t="s">
        <v>1985</v>
      </c>
      <c r="D1128" s="200" t="s">
        <v>280</v>
      </c>
      <c r="E1128" s="18" t="s">
        <v>21</v>
      </c>
      <c r="F1128" s="201">
        <v>3769.8</v>
      </c>
      <c r="H1128" s="33"/>
    </row>
    <row r="1129" spans="2:8" s="1" customFormat="1" ht="16.899999999999999" customHeight="1">
      <c r="B1129" s="33"/>
      <c r="C1129" s="202" t="s">
        <v>3076</v>
      </c>
      <c r="H1129" s="33"/>
    </row>
    <row r="1130" spans="2:8" s="1" customFormat="1" ht="16.899999999999999" customHeight="1">
      <c r="B1130" s="33"/>
      <c r="C1130" s="200" t="s">
        <v>1845</v>
      </c>
      <c r="D1130" s="200" t="s">
        <v>2882</v>
      </c>
      <c r="E1130" s="18" t="s">
        <v>141</v>
      </c>
      <c r="F1130" s="201">
        <v>3769.8</v>
      </c>
      <c r="H1130" s="33"/>
    </row>
    <row r="1131" spans="2:8" s="1" customFormat="1" ht="16.899999999999999" customHeight="1">
      <c r="B1131" s="33"/>
      <c r="C1131" s="200" t="s">
        <v>1828</v>
      </c>
      <c r="D1131" s="200" t="s">
        <v>1829</v>
      </c>
      <c r="E1131" s="18" t="s">
        <v>141</v>
      </c>
      <c r="F1131" s="201">
        <v>9757.56</v>
      </c>
      <c r="H1131" s="33"/>
    </row>
    <row r="1132" spans="2:8" s="1" customFormat="1" ht="16.899999999999999" customHeight="1">
      <c r="B1132" s="33"/>
      <c r="C1132" s="196" t="s">
        <v>2007</v>
      </c>
      <c r="D1132" s="197" t="s">
        <v>2007</v>
      </c>
      <c r="E1132" s="198" t="s">
        <v>196</v>
      </c>
      <c r="F1132" s="199">
        <v>33.200000000000003</v>
      </c>
      <c r="H1132" s="33"/>
    </row>
    <row r="1133" spans="2:8" s="1" customFormat="1" ht="16.899999999999999" customHeight="1">
      <c r="B1133" s="33"/>
      <c r="C1133" s="200" t="s">
        <v>21</v>
      </c>
      <c r="D1133" s="200" t="s">
        <v>2091</v>
      </c>
      <c r="E1133" s="18" t="s">
        <v>21</v>
      </c>
      <c r="F1133" s="201">
        <v>0</v>
      </c>
      <c r="H1133" s="33"/>
    </row>
    <row r="1134" spans="2:8" s="1" customFormat="1" ht="16.899999999999999" customHeight="1">
      <c r="B1134" s="33"/>
      <c r="C1134" s="200" t="s">
        <v>2007</v>
      </c>
      <c r="D1134" s="200" t="s">
        <v>2516</v>
      </c>
      <c r="E1134" s="18" t="s">
        <v>21</v>
      </c>
      <c r="F1134" s="201">
        <v>33.200000000000003</v>
      </c>
      <c r="H1134" s="33"/>
    </row>
    <row r="1135" spans="2:8" s="1" customFormat="1" ht="16.899999999999999" customHeight="1">
      <c r="B1135" s="33"/>
      <c r="C1135" s="202" t="s">
        <v>3076</v>
      </c>
      <c r="H1135" s="33"/>
    </row>
    <row r="1136" spans="2:8" s="1" customFormat="1" ht="16.899999999999999" customHeight="1">
      <c r="B1136" s="33"/>
      <c r="C1136" s="200" t="s">
        <v>2511</v>
      </c>
      <c r="D1136" s="200" t="s">
        <v>2512</v>
      </c>
      <c r="E1136" s="18" t="s">
        <v>196</v>
      </c>
      <c r="F1136" s="201">
        <v>33.200000000000003</v>
      </c>
      <c r="H1136" s="33"/>
    </row>
    <row r="1137" spans="2:8" s="1" customFormat="1" ht="16.899999999999999" customHeight="1">
      <c r="B1137" s="33"/>
      <c r="C1137" s="200" t="s">
        <v>2517</v>
      </c>
      <c r="D1137" s="200" t="s">
        <v>2518</v>
      </c>
      <c r="E1137" s="18" t="s">
        <v>196</v>
      </c>
      <c r="F1137" s="201">
        <v>1992</v>
      </c>
      <c r="H1137" s="33"/>
    </row>
    <row r="1138" spans="2:8" s="1" customFormat="1" ht="16.899999999999999" customHeight="1">
      <c r="B1138" s="33"/>
      <c r="C1138" s="200" t="s">
        <v>2523</v>
      </c>
      <c r="D1138" s="200" t="s">
        <v>2524</v>
      </c>
      <c r="E1138" s="18" t="s">
        <v>196</v>
      </c>
      <c r="F1138" s="201">
        <v>33.200000000000003</v>
      </c>
      <c r="H1138" s="33"/>
    </row>
    <row r="1139" spans="2:8" s="1" customFormat="1" ht="16.899999999999999" customHeight="1">
      <c r="B1139" s="33"/>
      <c r="C1139" s="196" t="s">
        <v>1987</v>
      </c>
      <c r="D1139" s="197" t="s">
        <v>1988</v>
      </c>
      <c r="E1139" s="198" t="s">
        <v>141</v>
      </c>
      <c r="F1139" s="199">
        <v>990</v>
      </c>
      <c r="H1139" s="33"/>
    </row>
    <row r="1140" spans="2:8" s="1" customFormat="1" ht="16.899999999999999" customHeight="1">
      <c r="B1140" s="33"/>
      <c r="C1140" s="200" t="s">
        <v>21</v>
      </c>
      <c r="D1140" s="200" t="s">
        <v>2892</v>
      </c>
      <c r="E1140" s="18" t="s">
        <v>21</v>
      </c>
      <c r="F1140" s="201">
        <v>0</v>
      </c>
      <c r="H1140" s="33"/>
    </row>
    <row r="1141" spans="2:8" s="1" customFormat="1" ht="16.899999999999999" customHeight="1">
      <c r="B1141" s="33"/>
      <c r="C1141" s="200" t="s">
        <v>21</v>
      </c>
      <c r="D1141" s="200" t="s">
        <v>2893</v>
      </c>
      <c r="E1141" s="18" t="s">
        <v>21</v>
      </c>
      <c r="F1141" s="201">
        <v>165</v>
      </c>
      <c r="H1141" s="33"/>
    </row>
    <row r="1142" spans="2:8" s="1" customFormat="1" ht="16.899999999999999" customHeight="1">
      <c r="B1142" s="33"/>
      <c r="C1142" s="200" t="s">
        <v>21</v>
      </c>
      <c r="D1142" s="200" t="s">
        <v>2894</v>
      </c>
      <c r="E1142" s="18" t="s">
        <v>21</v>
      </c>
      <c r="F1142" s="201">
        <v>330</v>
      </c>
      <c r="H1142" s="33"/>
    </row>
    <row r="1143" spans="2:8" s="1" customFormat="1" ht="16.899999999999999" customHeight="1">
      <c r="B1143" s="33"/>
      <c r="C1143" s="200" t="s">
        <v>21</v>
      </c>
      <c r="D1143" s="200" t="s">
        <v>2895</v>
      </c>
      <c r="E1143" s="18" t="s">
        <v>21</v>
      </c>
      <c r="F1143" s="201">
        <v>330</v>
      </c>
      <c r="H1143" s="33"/>
    </row>
    <row r="1144" spans="2:8" s="1" customFormat="1" ht="16.899999999999999" customHeight="1">
      <c r="B1144" s="33"/>
      <c r="C1144" s="200" t="s">
        <v>21</v>
      </c>
      <c r="D1144" s="200" t="s">
        <v>2896</v>
      </c>
      <c r="E1144" s="18" t="s">
        <v>21</v>
      </c>
      <c r="F1144" s="201">
        <v>165</v>
      </c>
      <c r="H1144" s="33"/>
    </row>
    <row r="1145" spans="2:8" s="1" customFormat="1" ht="16.899999999999999" customHeight="1">
      <c r="B1145" s="33"/>
      <c r="C1145" s="200" t="s">
        <v>1987</v>
      </c>
      <c r="D1145" s="200" t="s">
        <v>280</v>
      </c>
      <c r="E1145" s="18" t="s">
        <v>21</v>
      </c>
      <c r="F1145" s="201">
        <v>990</v>
      </c>
      <c r="H1145" s="33"/>
    </row>
    <row r="1146" spans="2:8" s="1" customFormat="1" ht="16.899999999999999" customHeight="1">
      <c r="B1146" s="33"/>
      <c r="C1146" s="202" t="s">
        <v>3076</v>
      </c>
      <c r="H1146" s="33"/>
    </row>
    <row r="1147" spans="2:8" s="1" customFormat="1" ht="16.899999999999999" customHeight="1">
      <c r="B1147" s="33"/>
      <c r="C1147" s="200" t="s">
        <v>2888</v>
      </c>
      <c r="D1147" s="200" t="s">
        <v>2889</v>
      </c>
      <c r="E1147" s="18" t="s">
        <v>141</v>
      </c>
      <c r="F1147" s="201">
        <v>990</v>
      </c>
      <c r="H1147" s="33"/>
    </row>
    <row r="1148" spans="2:8" s="1" customFormat="1" ht="16.899999999999999" customHeight="1">
      <c r="B1148" s="33"/>
      <c r="C1148" s="200" t="s">
        <v>1828</v>
      </c>
      <c r="D1148" s="200" t="s">
        <v>1829</v>
      </c>
      <c r="E1148" s="18" t="s">
        <v>141</v>
      </c>
      <c r="F1148" s="201">
        <v>9757.56</v>
      </c>
      <c r="H1148" s="33"/>
    </row>
    <row r="1149" spans="2:8" s="1" customFormat="1" ht="16.899999999999999" customHeight="1">
      <c r="B1149" s="33"/>
      <c r="C1149" s="196" t="s">
        <v>1990</v>
      </c>
      <c r="D1149" s="197" t="s">
        <v>1991</v>
      </c>
      <c r="E1149" s="198" t="s">
        <v>228</v>
      </c>
      <c r="F1149" s="199">
        <v>98.4</v>
      </c>
      <c r="H1149" s="33"/>
    </row>
    <row r="1150" spans="2:8" s="1" customFormat="1" ht="16.899999999999999" customHeight="1">
      <c r="B1150" s="33"/>
      <c r="C1150" s="200" t="s">
        <v>21</v>
      </c>
      <c r="D1150" s="200" t="s">
        <v>2237</v>
      </c>
      <c r="E1150" s="18" t="s">
        <v>21</v>
      </c>
      <c r="F1150" s="201">
        <v>0</v>
      </c>
      <c r="H1150" s="33"/>
    </row>
    <row r="1151" spans="2:8" s="1" customFormat="1" ht="16.899999999999999" customHeight="1">
      <c r="B1151" s="33"/>
      <c r="C1151" s="200" t="s">
        <v>1990</v>
      </c>
      <c r="D1151" s="200" t="s">
        <v>2242</v>
      </c>
      <c r="E1151" s="18" t="s">
        <v>21</v>
      </c>
      <c r="F1151" s="201">
        <v>98.4</v>
      </c>
      <c r="H1151" s="33"/>
    </row>
    <row r="1152" spans="2:8" s="1" customFormat="1" ht="16.899999999999999" customHeight="1">
      <c r="B1152" s="33"/>
      <c r="C1152" s="202" t="s">
        <v>3076</v>
      </c>
      <c r="H1152" s="33"/>
    </row>
    <row r="1153" spans="2:8" s="1" customFormat="1" ht="16.899999999999999" customHeight="1">
      <c r="B1153" s="33"/>
      <c r="C1153" s="200" t="s">
        <v>2239</v>
      </c>
      <c r="D1153" s="200" t="s">
        <v>2240</v>
      </c>
      <c r="E1153" s="18" t="s">
        <v>228</v>
      </c>
      <c r="F1153" s="201">
        <v>98.4</v>
      </c>
      <c r="H1153" s="33"/>
    </row>
    <row r="1154" spans="2:8" s="1" customFormat="1" ht="16.899999999999999" customHeight="1">
      <c r="B1154" s="33"/>
      <c r="C1154" s="200" t="s">
        <v>2937</v>
      </c>
      <c r="D1154" s="200" t="s">
        <v>2240</v>
      </c>
      <c r="E1154" s="18" t="s">
        <v>228</v>
      </c>
      <c r="F1154" s="201">
        <v>50.4</v>
      </c>
      <c r="H1154" s="33"/>
    </row>
    <row r="1155" spans="2:8" s="1" customFormat="1" ht="16.899999999999999" customHeight="1">
      <c r="B1155" s="33"/>
      <c r="C1155" s="196" t="s">
        <v>762</v>
      </c>
      <c r="D1155" s="197" t="s">
        <v>762</v>
      </c>
      <c r="E1155" s="198" t="s">
        <v>763</v>
      </c>
      <c r="F1155" s="199">
        <v>95.204999999999998</v>
      </c>
      <c r="H1155" s="33"/>
    </row>
    <row r="1156" spans="2:8" s="1" customFormat="1" ht="16.899999999999999" customHeight="1">
      <c r="B1156" s="33"/>
      <c r="C1156" s="200" t="s">
        <v>21</v>
      </c>
      <c r="D1156" s="200" t="s">
        <v>1674</v>
      </c>
      <c r="E1156" s="18" t="s">
        <v>21</v>
      </c>
      <c r="F1156" s="201">
        <v>0</v>
      </c>
      <c r="H1156" s="33"/>
    </row>
    <row r="1157" spans="2:8" s="1" customFormat="1" ht="16.899999999999999" customHeight="1">
      <c r="B1157" s="33"/>
      <c r="C1157" s="200" t="s">
        <v>21</v>
      </c>
      <c r="D1157" s="200" t="s">
        <v>2706</v>
      </c>
      <c r="E1157" s="18" t="s">
        <v>21</v>
      </c>
      <c r="F1157" s="201">
        <v>0</v>
      </c>
      <c r="H1157" s="33"/>
    </row>
    <row r="1158" spans="2:8" s="1" customFormat="1" ht="16.899999999999999" customHeight="1">
      <c r="B1158" s="33"/>
      <c r="C1158" s="200" t="s">
        <v>21</v>
      </c>
      <c r="D1158" s="200" t="s">
        <v>1109</v>
      </c>
      <c r="E1158" s="18" t="s">
        <v>21</v>
      </c>
      <c r="F1158" s="201">
        <v>0</v>
      </c>
      <c r="H1158" s="33"/>
    </row>
    <row r="1159" spans="2:8" s="1" customFormat="1" ht="16.899999999999999" customHeight="1">
      <c r="B1159" s="33"/>
      <c r="C1159" s="200" t="s">
        <v>21</v>
      </c>
      <c r="D1159" s="200" t="s">
        <v>2707</v>
      </c>
      <c r="E1159" s="18" t="s">
        <v>21</v>
      </c>
      <c r="F1159" s="201">
        <v>2.4500000000000002</v>
      </c>
      <c r="H1159" s="33"/>
    </row>
    <row r="1160" spans="2:8" s="1" customFormat="1" ht="16.899999999999999" customHeight="1">
      <c r="B1160" s="33"/>
      <c r="C1160" s="200" t="s">
        <v>21</v>
      </c>
      <c r="D1160" s="200" t="s">
        <v>2708</v>
      </c>
      <c r="E1160" s="18" t="s">
        <v>21</v>
      </c>
      <c r="F1160" s="201">
        <v>2.117</v>
      </c>
      <c r="H1160" s="33"/>
    </row>
    <row r="1161" spans="2:8" s="1" customFormat="1" ht="16.899999999999999" customHeight="1">
      <c r="B1161" s="33"/>
      <c r="C1161" s="200" t="s">
        <v>21</v>
      </c>
      <c r="D1161" s="200" t="s">
        <v>2709</v>
      </c>
      <c r="E1161" s="18" t="s">
        <v>21</v>
      </c>
      <c r="F1161" s="201">
        <v>86.070999999999998</v>
      </c>
      <c r="H1161" s="33"/>
    </row>
    <row r="1162" spans="2:8" s="1" customFormat="1" ht="16.899999999999999" customHeight="1">
      <c r="B1162" s="33"/>
      <c r="C1162" s="200" t="s">
        <v>21</v>
      </c>
      <c r="D1162" s="200" t="s">
        <v>2710</v>
      </c>
      <c r="E1162" s="18" t="s">
        <v>21</v>
      </c>
      <c r="F1162" s="201">
        <v>4.5670000000000002</v>
      </c>
      <c r="H1162" s="33"/>
    </row>
    <row r="1163" spans="2:8" s="1" customFormat="1" ht="16.899999999999999" customHeight="1">
      <c r="B1163" s="33"/>
      <c r="C1163" s="200" t="s">
        <v>762</v>
      </c>
      <c r="D1163" s="200" t="s">
        <v>280</v>
      </c>
      <c r="E1163" s="18" t="s">
        <v>21</v>
      </c>
      <c r="F1163" s="201">
        <v>95.204999999999998</v>
      </c>
      <c r="H1163" s="33"/>
    </row>
    <row r="1164" spans="2:8" s="1" customFormat="1" ht="16.899999999999999" customHeight="1">
      <c r="B1164" s="33"/>
      <c r="C1164" s="202" t="s">
        <v>3076</v>
      </c>
      <c r="H1164" s="33"/>
    </row>
    <row r="1165" spans="2:8" s="1" customFormat="1" ht="16.899999999999999" customHeight="1">
      <c r="B1165" s="33"/>
      <c r="C1165" s="200" t="s">
        <v>1669</v>
      </c>
      <c r="D1165" s="200" t="s">
        <v>1670</v>
      </c>
      <c r="E1165" s="18" t="s">
        <v>763</v>
      </c>
      <c r="F1165" s="201">
        <v>95.204999999999998</v>
      </c>
      <c r="H1165" s="33"/>
    </row>
    <row r="1166" spans="2:8" s="1" customFormat="1" ht="16.899999999999999" customHeight="1">
      <c r="B1166" s="33"/>
      <c r="C1166" s="200" t="s">
        <v>1647</v>
      </c>
      <c r="D1166" s="200" t="s">
        <v>1648</v>
      </c>
      <c r="E1166" s="18" t="s">
        <v>763</v>
      </c>
      <c r="F1166" s="201">
        <v>95.204999999999998</v>
      </c>
      <c r="H1166" s="33"/>
    </row>
    <row r="1167" spans="2:8" s="1" customFormat="1" ht="16.899999999999999" customHeight="1">
      <c r="B1167" s="33"/>
      <c r="C1167" s="200" t="s">
        <v>1653</v>
      </c>
      <c r="D1167" s="200" t="s">
        <v>1654</v>
      </c>
      <c r="E1167" s="18" t="s">
        <v>763</v>
      </c>
      <c r="F1167" s="201">
        <v>95.204999999999998</v>
      </c>
      <c r="H1167" s="33"/>
    </row>
    <row r="1168" spans="2:8" s="1" customFormat="1" ht="16.899999999999999" customHeight="1">
      <c r="B1168" s="33"/>
      <c r="C1168" s="200" t="s">
        <v>1658</v>
      </c>
      <c r="D1168" s="200" t="s">
        <v>1659</v>
      </c>
      <c r="E1168" s="18" t="s">
        <v>763</v>
      </c>
      <c r="F1168" s="201">
        <v>95.204999999999998</v>
      </c>
      <c r="H1168" s="33"/>
    </row>
    <row r="1169" spans="2:8" s="1" customFormat="1" ht="16.899999999999999" customHeight="1">
      <c r="B1169" s="33"/>
      <c r="C1169" s="196" t="s">
        <v>1993</v>
      </c>
      <c r="D1169" s="197" t="s">
        <v>1994</v>
      </c>
      <c r="E1169" s="198" t="s">
        <v>763</v>
      </c>
      <c r="F1169" s="199">
        <v>4.6639999999999997</v>
      </c>
      <c r="H1169" s="33"/>
    </row>
    <row r="1170" spans="2:8" s="1" customFormat="1" ht="16.899999999999999" customHeight="1">
      <c r="B1170" s="33"/>
      <c r="C1170" s="200" t="s">
        <v>21</v>
      </c>
      <c r="D1170" s="200" t="s">
        <v>2188</v>
      </c>
      <c r="E1170" s="18" t="s">
        <v>21</v>
      </c>
      <c r="F1170" s="201">
        <v>0</v>
      </c>
      <c r="H1170" s="33"/>
    </row>
    <row r="1171" spans="2:8" s="1" customFormat="1" ht="16.899999999999999" customHeight="1">
      <c r="B1171" s="33"/>
      <c r="C1171" s="200" t="s">
        <v>21</v>
      </c>
      <c r="D1171" s="200" t="s">
        <v>2189</v>
      </c>
      <c r="E1171" s="18" t="s">
        <v>21</v>
      </c>
      <c r="F1171" s="201">
        <v>4.6639999999999997</v>
      </c>
      <c r="H1171" s="33"/>
    </row>
    <row r="1172" spans="2:8" s="1" customFormat="1" ht="16.899999999999999" customHeight="1">
      <c r="B1172" s="33"/>
      <c r="C1172" s="200" t="s">
        <v>1993</v>
      </c>
      <c r="D1172" s="200" t="s">
        <v>280</v>
      </c>
      <c r="E1172" s="18" t="s">
        <v>21</v>
      </c>
      <c r="F1172" s="201">
        <v>4.6639999999999997</v>
      </c>
      <c r="H1172" s="33"/>
    </row>
    <row r="1173" spans="2:8" s="1" customFormat="1" ht="16.899999999999999" customHeight="1">
      <c r="B1173" s="33"/>
      <c r="C1173" s="202" t="s">
        <v>3076</v>
      </c>
      <c r="H1173" s="33"/>
    </row>
    <row r="1174" spans="2:8" s="1" customFormat="1" ht="16.899999999999999" customHeight="1">
      <c r="B1174" s="33"/>
      <c r="C1174" s="200" t="s">
        <v>2184</v>
      </c>
      <c r="D1174" s="200" t="s">
        <v>2185</v>
      </c>
      <c r="E1174" s="18" t="s">
        <v>763</v>
      </c>
      <c r="F1174" s="201">
        <v>4.6639999999999997</v>
      </c>
      <c r="H1174" s="33"/>
    </row>
    <row r="1175" spans="2:8" s="1" customFormat="1" ht="16.899999999999999" customHeight="1">
      <c r="B1175" s="33"/>
      <c r="C1175" s="200" t="s">
        <v>2167</v>
      </c>
      <c r="D1175" s="200" t="s">
        <v>2168</v>
      </c>
      <c r="E1175" s="18" t="s">
        <v>141</v>
      </c>
      <c r="F1175" s="201">
        <v>55802</v>
      </c>
      <c r="H1175" s="33"/>
    </row>
    <row r="1176" spans="2:8" s="1" customFormat="1" ht="16.899999999999999" customHeight="1">
      <c r="B1176" s="33"/>
      <c r="C1176" s="200" t="s">
        <v>2195</v>
      </c>
      <c r="D1176" s="200" t="s">
        <v>2196</v>
      </c>
      <c r="E1176" s="18" t="s">
        <v>141</v>
      </c>
      <c r="F1176" s="201">
        <v>5364</v>
      </c>
      <c r="H1176" s="33"/>
    </row>
    <row r="1177" spans="2:8" s="1" customFormat="1" ht="16.899999999999999" customHeight="1">
      <c r="B1177" s="33"/>
      <c r="C1177" s="200" t="s">
        <v>2190</v>
      </c>
      <c r="D1177" s="200" t="s">
        <v>2191</v>
      </c>
      <c r="E1177" s="18" t="s">
        <v>763</v>
      </c>
      <c r="F1177" s="201">
        <v>0.7</v>
      </c>
      <c r="H1177" s="33"/>
    </row>
    <row r="1178" spans="2:8" s="1" customFormat="1" ht="16.899999999999999" customHeight="1">
      <c r="B1178" s="33"/>
      <c r="C1178" s="196" t="s">
        <v>1996</v>
      </c>
      <c r="D1178" s="197" t="s">
        <v>1997</v>
      </c>
      <c r="E1178" s="198" t="s">
        <v>569</v>
      </c>
      <c r="F1178" s="199">
        <v>36.274999999999999</v>
      </c>
      <c r="H1178" s="33"/>
    </row>
    <row r="1179" spans="2:8" s="1" customFormat="1" ht="16.899999999999999" customHeight="1">
      <c r="B1179" s="33"/>
      <c r="C1179" s="200" t="s">
        <v>21</v>
      </c>
      <c r="D1179" s="200" t="s">
        <v>2083</v>
      </c>
      <c r="E1179" s="18" t="s">
        <v>21</v>
      </c>
      <c r="F1179" s="201">
        <v>0</v>
      </c>
      <c r="H1179" s="33"/>
    </row>
    <row r="1180" spans="2:8" s="1" customFormat="1" ht="16.899999999999999" customHeight="1">
      <c r="B1180" s="33"/>
      <c r="C1180" s="200" t="s">
        <v>21</v>
      </c>
      <c r="D1180" s="200" t="s">
        <v>2084</v>
      </c>
      <c r="E1180" s="18" t="s">
        <v>21</v>
      </c>
      <c r="F1180" s="201">
        <v>36.274999999999999</v>
      </c>
      <c r="H1180" s="33"/>
    </row>
    <row r="1181" spans="2:8" s="1" customFormat="1" ht="16.899999999999999" customHeight="1">
      <c r="B1181" s="33"/>
      <c r="C1181" s="200" t="s">
        <v>1996</v>
      </c>
      <c r="D1181" s="200" t="s">
        <v>280</v>
      </c>
      <c r="E1181" s="18" t="s">
        <v>21</v>
      </c>
      <c r="F1181" s="201">
        <v>36.274999999999999</v>
      </c>
      <c r="H1181" s="33"/>
    </row>
    <row r="1182" spans="2:8" s="1" customFormat="1" ht="16.899999999999999" customHeight="1">
      <c r="B1182" s="33"/>
      <c r="C1182" s="202" t="s">
        <v>3076</v>
      </c>
      <c r="H1182" s="33"/>
    </row>
    <row r="1183" spans="2:8" s="1" customFormat="1" ht="16.899999999999999" customHeight="1">
      <c r="B1183" s="33"/>
      <c r="C1183" s="200" t="s">
        <v>2078</v>
      </c>
      <c r="D1183" s="200" t="s">
        <v>2079</v>
      </c>
      <c r="E1183" s="18" t="s">
        <v>569</v>
      </c>
      <c r="F1183" s="201">
        <v>36.274999999999999</v>
      </c>
      <c r="H1183" s="33"/>
    </row>
    <row r="1184" spans="2:8" s="1" customFormat="1" ht="16.899999999999999" customHeight="1">
      <c r="B1184" s="33"/>
      <c r="C1184" s="200" t="s">
        <v>891</v>
      </c>
      <c r="D1184" s="200" t="s">
        <v>2201</v>
      </c>
      <c r="E1184" s="18" t="s">
        <v>763</v>
      </c>
      <c r="F1184" s="201">
        <v>793.89800000000002</v>
      </c>
      <c r="H1184" s="33"/>
    </row>
    <row r="1185" spans="2:8" s="1" customFormat="1" ht="16.899999999999999" customHeight="1">
      <c r="B1185" s="33"/>
      <c r="C1185" s="196" t="s">
        <v>1999</v>
      </c>
      <c r="D1185" s="197" t="s">
        <v>2000</v>
      </c>
      <c r="E1185" s="198" t="s">
        <v>212</v>
      </c>
      <c r="F1185" s="199">
        <v>26</v>
      </c>
      <c r="H1185" s="33"/>
    </row>
    <row r="1186" spans="2:8" s="1" customFormat="1" ht="16.899999999999999" customHeight="1">
      <c r="B1186" s="33"/>
      <c r="C1186" s="200" t="s">
        <v>1999</v>
      </c>
      <c r="D1186" s="200" t="s">
        <v>2787</v>
      </c>
      <c r="E1186" s="18" t="s">
        <v>21</v>
      </c>
      <c r="F1186" s="201">
        <v>26</v>
      </c>
      <c r="H1186" s="33"/>
    </row>
    <row r="1187" spans="2:8" s="1" customFormat="1" ht="16.899999999999999" customHeight="1">
      <c r="B1187" s="33"/>
      <c r="C1187" s="202" t="s">
        <v>3076</v>
      </c>
      <c r="H1187" s="33"/>
    </row>
    <row r="1188" spans="2:8" s="1" customFormat="1" ht="16.899999999999999" customHeight="1">
      <c r="B1188" s="33"/>
      <c r="C1188" s="200" t="s">
        <v>2782</v>
      </c>
      <c r="D1188" s="200" t="s">
        <v>2783</v>
      </c>
      <c r="E1188" s="18" t="s">
        <v>228</v>
      </c>
      <c r="F1188" s="201">
        <v>26</v>
      </c>
      <c r="H1188" s="33"/>
    </row>
    <row r="1189" spans="2:8" s="1" customFormat="1" ht="16.899999999999999" customHeight="1">
      <c r="B1189" s="33"/>
      <c r="C1189" s="200" t="s">
        <v>2788</v>
      </c>
      <c r="D1189" s="200" t="s">
        <v>2789</v>
      </c>
      <c r="E1189" s="18" t="s">
        <v>492</v>
      </c>
      <c r="F1189" s="201">
        <v>26</v>
      </c>
      <c r="H1189" s="33"/>
    </row>
    <row r="1190" spans="2:8" s="1" customFormat="1" ht="16.899999999999999" customHeight="1">
      <c r="B1190" s="33"/>
      <c r="C1190" s="196" t="s">
        <v>2001</v>
      </c>
      <c r="D1190" s="197" t="s">
        <v>2002</v>
      </c>
      <c r="E1190" s="198" t="s">
        <v>569</v>
      </c>
      <c r="F1190" s="199">
        <v>4.09</v>
      </c>
      <c r="H1190" s="33"/>
    </row>
    <row r="1191" spans="2:8" s="1" customFormat="1" ht="16.899999999999999" customHeight="1">
      <c r="B1191" s="33"/>
      <c r="C1191" s="200" t="s">
        <v>21</v>
      </c>
      <c r="D1191" s="200" t="s">
        <v>2393</v>
      </c>
      <c r="E1191" s="18" t="s">
        <v>21</v>
      </c>
      <c r="F1191" s="201">
        <v>0</v>
      </c>
      <c r="H1191" s="33"/>
    </row>
    <row r="1192" spans="2:8" s="1" customFormat="1" ht="16.899999999999999" customHeight="1">
      <c r="B1192" s="33"/>
      <c r="C1192" s="200" t="s">
        <v>21</v>
      </c>
      <c r="D1192" s="200" t="s">
        <v>2394</v>
      </c>
      <c r="E1192" s="18" t="s">
        <v>21</v>
      </c>
      <c r="F1192" s="201">
        <v>3.96</v>
      </c>
      <c r="H1192" s="33"/>
    </row>
    <row r="1193" spans="2:8" s="1" customFormat="1" ht="16.899999999999999" customHeight="1">
      <c r="B1193" s="33"/>
      <c r="C1193" s="200" t="s">
        <v>21</v>
      </c>
      <c r="D1193" s="200" t="s">
        <v>2395</v>
      </c>
      <c r="E1193" s="18" t="s">
        <v>21</v>
      </c>
      <c r="F1193" s="201">
        <v>0.13</v>
      </c>
      <c r="H1193" s="33"/>
    </row>
    <row r="1194" spans="2:8" s="1" customFormat="1" ht="16.899999999999999" customHeight="1">
      <c r="B1194" s="33"/>
      <c r="C1194" s="200" t="s">
        <v>2001</v>
      </c>
      <c r="D1194" s="200" t="s">
        <v>280</v>
      </c>
      <c r="E1194" s="18" t="s">
        <v>21</v>
      </c>
      <c r="F1194" s="201">
        <v>4.09</v>
      </c>
      <c r="H1194" s="33"/>
    </row>
    <row r="1195" spans="2:8" s="1" customFormat="1" ht="16.899999999999999" customHeight="1">
      <c r="B1195" s="33"/>
      <c r="C1195" s="202" t="s">
        <v>3076</v>
      </c>
      <c r="H1195" s="33"/>
    </row>
    <row r="1196" spans="2:8" s="1" customFormat="1" ht="16.899999999999999" customHeight="1">
      <c r="B1196" s="33"/>
      <c r="C1196" s="200" t="s">
        <v>2387</v>
      </c>
      <c r="D1196" s="200" t="s">
        <v>2388</v>
      </c>
      <c r="E1196" s="18" t="s">
        <v>569</v>
      </c>
      <c r="F1196" s="201">
        <v>4.09</v>
      </c>
      <c r="H1196" s="33"/>
    </row>
    <row r="1197" spans="2:8" s="1" customFormat="1" ht="16.899999999999999" customHeight="1">
      <c r="B1197" s="33"/>
      <c r="C1197" s="200" t="s">
        <v>2421</v>
      </c>
      <c r="D1197" s="200" t="s">
        <v>2422</v>
      </c>
      <c r="E1197" s="18" t="s">
        <v>763</v>
      </c>
      <c r="F1197" s="201">
        <v>0.53200000000000003</v>
      </c>
      <c r="H1197" s="33"/>
    </row>
    <row r="1198" spans="2:8" s="1" customFormat="1" ht="16.899999999999999" customHeight="1">
      <c r="B1198" s="33"/>
      <c r="C1198" s="200" t="s">
        <v>1724</v>
      </c>
      <c r="D1198" s="200" t="s">
        <v>1725</v>
      </c>
      <c r="E1198" s="18" t="s">
        <v>569</v>
      </c>
      <c r="F1198" s="201">
        <v>323.88</v>
      </c>
      <c r="H1198" s="33"/>
    </row>
    <row r="1199" spans="2:8" s="1" customFormat="1" ht="16.899999999999999" customHeight="1">
      <c r="B1199" s="33"/>
      <c r="C1199" s="196" t="s">
        <v>2024</v>
      </c>
      <c r="D1199" s="197" t="s">
        <v>2025</v>
      </c>
      <c r="E1199" s="198" t="s">
        <v>196</v>
      </c>
      <c r="F1199" s="199">
        <v>94.47</v>
      </c>
      <c r="H1199" s="33"/>
    </row>
    <row r="1200" spans="2:8" s="1" customFormat="1" ht="16.899999999999999" customHeight="1">
      <c r="B1200" s="33"/>
      <c r="C1200" s="200" t="s">
        <v>21</v>
      </c>
      <c r="D1200" s="200" t="s">
        <v>2773</v>
      </c>
      <c r="E1200" s="18" t="s">
        <v>21</v>
      </c>
      <c r="F1200" s="201">
        <v>0</v>
      </c>
      <c r="H1200" s="33"/>
    </row>
    <row r="1201" spans="2:8" s="1" customFormat="1" ht="16.899999999999999" customHeight="1">
      <c r="B1201" s="33"/>
      <c r="C1201" s="200" t="s">
        <v>2024</v>
      </c>
      <c r="D1201" s="200" t="s">
        <v>2774</v>
      </c>
      <c r="E1201" s="18" t="s">
        <v>21</v>
      </c>
      <c r="F1201" s="201">
        <v>94.47</v>
      </c>
      <c r="H1201" s="33"/>
    </row>
    <row r="1202" spans="2:8" s="1" customFormat="1" ht="16.899999999999999" customHeight="1">
      <c r="B1202" s="33"/>
      <c r="C1202" s="202" t="s">
        <v>3076</v>
      </c>
      <c r="H1202" s="33"/>
    </row>
    <row r="1203" spans="2:8" s="1" customFormat="1" ht="16.899999999999999" customHeight="1">
      <c r="B1203" s="33"/>
      <c r="C1203" s="200" t="s">
        <v>2768</v>
      </c>
      <c r="D1203" s="200" t="s">
        <v>2769</v>
      </c>
      <c r="E1203" s="18" t="s">
        <v>196</v>
      </c>
      <c r="F1203" s="201">
        <v>94.47</v>
      </c>
      <c r="H1203" s="33"/>
    </row>
    <row r="1204" spans="2:8" s="1" customFormat="1" ht="16.899999999999999" customHeight="1">
      <c r="B1204" s="33"/>
      <c r="C1204" s="200" t="s">
        <v>1707</v>
      </c>
      <c r="D1204" s="200" t="s">
        <v>1708</v>
      </c>
      <c r="E1204" s="18" t="s">
        <v>763</v>
      </c>
      <c r="F1204" s="201">
        <v>25.937000000000001</v>
      </c>
      <c r="H1204" s="33"/>
    </row>
    <row r="1205" spans="2:8" s="1" customFormat="1" ht="16.899999999999999" customHeight="1">
      <c r="B1205" s="33"/>
      <c r="C1205" s="196" t="s">
        <v>2027</v>
      </c>
      <c r="D1205" s="197" t="s">
        <v>2028</v>
      </c>
      <c r="E1205" s="198" t="s">
        <v>196</v>
      </c>
      <c r="F1205" s="199">
        <v>612</v>
      </c>
      <c r="H1205" s="33"/>
    </row>
    <row r="1206" spans="2:8" s="1" customFormat="1" ht="16.899999999999999" customHeight="1">
      <c r="B1206" s="33"/>
      <c r="C1206" s="200" t="s">
        <v>21</v>
      </c>
      <c r="D1206" s="200" t="s">
        <v>2149</v>
      </c>
      <c r="E1206" s="18" t="s">
        <v>21</v>
      </c>
      <c r="F1206" s="201">
        <v>0</v>
      </c>
      <c r="H1206" s="33"/>
    </row>
    <row r="1207" spans="2:8" s="1" customFormat="1" ht="16.899999999999999" customHeight="1">
      <c r="B1207" s="33"/>
      <c r="C1207" s="200" t="s">
        <v>21</v>
      </c>
      <c r="D1207" s="200" t="s">
        <v>2150</v>
      </c>
      <c r="E1207" s="18" t="s">
        <v>21</v>
      </c>
      <c r="F1207" s="201">
        <v>612</v>
      </c>
      <c r="H1207" s="33"/>
    </row>
    <row r="1208" spans="2:8" s="1" customFormat="1" ht="16.899999999999999" customHeight="1">
      <c r="B1208" s="33"/>
      <c r="C1208" s="200" t="s">
        <v>2027</v>
      </c>
      <c r="D1208" s="200" t="s">
        <v>280</v>
      </c>
      <c r="E1208" s="18" t="s">
        <v>21</v>
      </c>
      <c r="F1208" s="201">
        <v>612</v>
      </c>
      <c r="H1208" s="33"/>
    </row>
    <row r="1209" spans="2:8" s="1" customFormat="1" ht="16.899999999999999" customHeight="1">
      <c r="B1209" s="33"/>
      <c r="C1209" s="202" t="s">
        <v>3076</v>
      </c>
      <c r="H1209" s="33"/>
    </row>
    <row r="1210" spans="2:8" s="1" customFormat="1" ht="16.899999999999999" customHeight="1">
      <c r="B1210" s="33"/>
      <c r="C1210" s="200" t="s">
        <v>2144</v>
      </c>
      <c r="D1210" s="200" t="s">
        <v>2145</v>
      </c>
      <c r="E1210" s="18" t="s">
        <v>196</v>
      </c>
      <c r="F1210" s="201">
        <v>612</v>
      </c>
      <c r="H1210" s="33"/>
    </row>
    <row r="1211" spans="2:8" s="1" customFormat="1" ht="16.899999999999999" customHeight="1">
      <c r="B1211" s="33"/>
      <c r="C1211" s="200" t="s">
        <v>2151</v>
      </c>
      <c r="D1211" s="200" t="s">
        <v>2152</v>
      </c>
      <c r="E1211" s="18" t="s">
        <v>763</v>
      </c>
      <c r="F1211" s="201">
        <v>75.581999999999994</v>
      </c>
      <c r="H1211" s="33"/>
    </row>
    <row r="1212" spans="2:8" s="1" customFormat="1" ht="16.899999999999999" customHeight="1">
      <c r="B1212" s="33"/>
      <c r="C1212" s="196" t="s">
        <v>2022</v>
      </c>
      <c r="D1212" s="197" t="s">
        <v>2022</v>
      </c>
      <c r="E1212" s="198" t="s">
        <v>141</v>
      </c>
      <c r="F1212" s="199">
        <v>4997.76</v>
      </c>
      <c r="H1212" s="33"/>
    </row>
    <row r="1213" spans="2:8" s="1" customFormat="1" ht="16.899999999999999" customHeight="1">
      <c r="B1213" s="33"/>
      <c r="C1213" s="200" t="s">
        <v>2022</v>
      </c>
      <c r="D1213" s="200" t="s">
        <v>2901</v>
      </c>
      <c r="E1213" s="18" t="s">
        <v>21</v>
      </c>
      <c r="F1213" s="201">
        <v>4997.76</v>
      </c>
      <c r="H1213" s="33"/>
    </row>
    <row r="1214" spans="2:8" s="1" customFormat="1" ht="16.899999999999999" customHeight="1">
      <c r="B1214" s="33"/>
      <c r="C1214" s="202" t="s">
        <v>3076</v>
      </c>
      <c r="H1214" s="33"/>
    </row>
    <row r="1215" spans="2:8" s="1" customFormat="1" ht="16.899999999999999" customHeight="1">
      <c r="B1215" s="33"/>
      <c r="C1215" s="200" t="s">
        <v>2897</v>
      </c>
      <c r="D1215" s="200" t="s">
        <v>2898</v>
      </c>
      <c r="E1215" s="18" t="s">
        <v>141</v>
      </c>
      <c r="F1215" s="201">
        <v>4997.76</v>
      </c>
      <c r="H1215" s="33"/>
    </row>
    <row r="1216" spans="2:8" s="1" customFormat="1" ht="16.899999999999999" customHeight="1">
      <c r="B1216" s="33"/>
      <c r="C1216" s="200" t="s">
        <v>1828</v>
      </c>
      <c r="D1216" s="200" t="s">
        <v>1829</v>
      </c>
      <c r="E1216" s="18" t="s">
        <v>141</v>
      </c>
      <c r="F1216" s="201">
        <v>9757.56</v>
      </c>
      <c r="H1216" s="33"/>
    </row>
    <row r="1217" spans="2:8" s="1" customFormat="1" ht="16.899999999999999" customHeight="1">
      <c r="B1217" s="33"/>
      <c r="C1217" s="196" t="s">
        <v>2030</v>
      </c>
      <c r="D1217" s="197" t="s">
        <v>2031</v>
      </c>
      <c r="E1217" s="198" t="s">
        <v>196</v>
      </c>
      <c r="F1217" s="199">
        <v>114.29</v>
      </c>
      <c r="H1217" s="33"/>
    </row>
    <row r="1218" spans="2:8" s="1" customFormat="1" ht="16.899999999999999" customHeight="1">
      <c r="B1218" s="33"/>
      <c r="C1218" s="200" t="s">
        <v>21</v>
      </c>
      <c r="D1218" s="200" t="s">
        <v>2773</v>
      </c>
      <c r="E1218" s="18" t="s">
        <v>21</v>
      </c>
      <c r="F1218" s="201">
        <v>0</v>
      </c>
      <c r="H1218" s="33"/>
    </row>
    <row r="1219" spans="2:8" s="1" customFormat="1" ht="16.899999999999999" customHeight="1">
      <c r="B1219" s="33"/>
      <c r="C1219" s="200" t="s">
        <v>2030</v>
      </c>
      <c r="D1219" s="200" t="s">
        <v>2034</v>
      </c>
      <c r="E1219" s="18" t="s">
        <v>21</v>
      </c>
      <c r="F1219" s="201">
        <v>114.29</v>
      </c>
      <c r="H1219" s="33"/>
    </row>
    <row r="1220" spans="2:8" s="1" customFormat="1" ht="16.899999999999999" customHeight="1">
      <c r="B1220" s="33"/>
      <c r="C1220" s="202" t="s">
        <v>3076</v>
      </c>
      <c r="H1220" s="33"/>
    </row>
    <row r="1221" spans="2:8" s="1" customFormat="1" ht="16.899999999999999" customHeight="1">
      <c r="B1221" s="33"/>
      <c r="C1221" s="200" t="s">
        <v>2805</v>
      </c>
      <c r="D1221" s="200" t="s">
        <v>2806</v>
      </c>
      <c r="E1221" s="18" t="s">
        <v>196</v>
      </c>
      <c r="F1221" s="201">
        <v>114.29</v>
      </c>
      <c r="H1221" s="33"/>
    </row>
    <row r="1222" spans="2:8" s="1" customFormat="1" ht="16.899999999999999" customHeight="1">
      <c r="B1222" s="33"/>
      <c r="C1222" s="200" t="s">
        <v>1635</v>
      </c>
      <c r="D1222" s="200" t="s">
        <v>1636</v>
      </c>
      <c r="E1222" s="18" t="s">
        <v>763</v>
      </c>
      <c r="F1222" s="201">
        <v>22.213999999999999</v>
      </c>
      <c r="H1222" s="33"/>
    </row>
    <row r="1223" spans="2:8" s="1" customFormat="1" ht="16.899999999999999" customHeight="1">
      <c r="B1223" s="33"/>
      <c r="C1223" s="196" t="s">
        <v>3088</v>
      </c>
      <c r="D1223" s="197" t="s">
        <v>3089</v>
      </c>
      <c r="E1223" s="198" t="s">
        <v>228</v>
      </c>
      <c r="F1223" s="199">
        <v>0</v>
      </c>
      <c r="H1223" s="33"/>
    </row>
    <row r="1224" spans="2:8" s="1" customFormat="1" ht="16.899999999999999" customHeight="1">
      <c r="B1224" s="33"/>
      <c r="C1224" s="200" t="s">
        <v>21</v>
      </c>
      <c r="D1224" s="200" t="s">
        <v>2237</v>
      </c>
      <c r="E1224" s="18" t="s">
        <v>21</v>
      </c>
      <c r="F1224" s="201">
        <v>0</v>
      </c>
      <c r="H1224" s="33"/>
    </row>
    <row r="1225" spans="2:8" s="1" customFormat="1" ht="16.899999999999999" customHeight="1">
      <c r="B1225" s="33"/>
      <c r="C1225" s="200" t="s">
        <v>21</v>
      </c>
      <c r="D1225" s="200" t="s">
        <v>3090</v>
      </c>
      <c r="E1225" s="18" t="s">
        <v>21</v>
      </c>
      <c r="F1225" s="201">
        <v>0</v>
      </c>
      <c r="H1225" s="33"/>
    </row>
    <row r="1226" spans="2:8" s="1" customFormat="1" ht="16.899999999999999" customHeight="1">
      <c r="B1226" s="33"/>
      <c r="C1226" s="200" t="s">
        <v>3088</v>
      </c>
      <c r="D1226" s="200" t="s">
        <v>280</v>
      </c>
      <c r="E1226" s="18" t="s">
        <v>21</v>
      </c>
      <c r="F1226" s="201">
        <v>0</v>
      </c>
      <c r="H1226" s="33"/>
    </row>
    <row r="1227" spans="2:8" s="1" customFormat="1" ht="16.899999999999999" customHeight="1">
      <c r="B1227" s="33"/>
      <c r="C1227" s="196" t="s">
        <v>2032</v>
      </c>
      <c r="D1227" s="197" t="s">
        <v>2032</v>
      </c>
      <c r="E1227" s="198" t="s">
        <v>141</v>
      </c>
      <c r="F1227" s="199">
        <v>600</v>
      </c>
      <c r="H1227" s="33"/>
    </row>
    <row r="1228" spans="2:8" s="1" customFormat="1" ht="16.899999999999999" customHeight="1">
      <c r="B1228" s="33"/>
      <c r="C1228" s="200" t="s">
        <v>21</v>
      </c>
      <c r="D1228" s="200" t="s">
        <v>2803</v>
      </c>
      <c r="E1228" s="18" t="s">
        <v>21</v>
      </c>
      <c r="F1228" s="201">
        <v>0</v>
      </c>
      <c r="H1228" s="33"/>
    </row>
    <row r="1229" spans="2:8" s="1" customFormat="1" ht="16.899999999999999" customHeight="1">
      <c r="B1229" s="33"/>
      <c r="C1229" s="200" t="s">
        <v>2032</v>
      </c>
      <c r="D1229" s="200" t="s">
        <v>2830</v>
      </c>
      <c r="E1229" s="18" t="s">
        <v>21</v>
      </c>
      <c r="F1229" s="201">
        <v>600</v>
      </c>
      <c r="H1229" s="33"/>
    </row>
    <row r="1230" spans="2:8" s="1" customFormat="1" ht="16.899999999999999" customHeight="1">
      <c r="B1230" s="33"/>
      <c r="C1230" s="202" t="s">
        <v>3076</v>
      </c>
      <c r="H1230" s="33"/>
    </row>
    <row r="1231" spans="2:8" s="1" customFormat="1" ht="16.899999999999999" customHeight="1">
      <c r="B1231" s="33"/>
      <c r="C1231" s="200" t="s">
        <v>2827</v>
      </c>
      <c r="D1231" s="200" t="s">
        <v>2828</v>
      </c>
      <c r="E1231" s="18" t="s">
        <v>141</v>
      </c>
      <c r="F1231" s="201">
        <v>600</v>
      </c>
      <c r="H1231" s="33"/>
    </row>
    <row r="1232" spans="2:8" s="1" customFormat="1" ht="16.899999999999999" customHeight="1">
      <c r="B1232" s="33"/>
      <c r="C1232" s="200" t="s">
        <v>1789</v>
      </c>
      <c r="D1232" s="200" t="s">
        <v>1790</v>
      </c>
      <c r="E1232" s="18" t="s">
        <v>141</v>
      </c>
      <c r="F1232" s="201">
        <v>600</v>
      </c>
      <c r="H1232" s="33"/>
    </row>
    <row r="1233" spans="2:8" s="1" customFormat="1" ht="16.899999999999999" customHeight="1">
      <c r="B1233" s="33"/>
      <c r="C1233" s="196" t="s">
        <v>2034</v>
      </c>
      <c r="D1233" s="197" t="s">
        <v>2034</v>
      </c>
      <c r="E1233" s="198" t="s">
        <v>196</v>
      </c>
      <c r="F1233" s="199">
        <v>114.29</v>
      </c>
      <c r="H1233" s="33"/>
    </row>
    <row r="1234" spans="2:8" s="1" customFormat="1" ht="16.899999999999999" customHeight="1">
      <c r="B1234" s="33"/>
      <c r="C1234" s="200" t="s">
        <v>21</v>
      </c>
      <c r="D1234" s="200" t="s">
        <v>2773</v>
      </c>
      <c r="E1234" s="18" t="s">
        <v>21</v>
      </c>
      <c r="F1234" s="201">
        <v>0</v>
      </c>
      <c r="H1234" s="33"/>
    </row>
    <row r="1235" spans="2:8" s="1" customFormat="1" ht="16.899999999999999" customHeight="1">
      <c r="B1235" s="33"/>
      <c r="C1235" s="200" t="s">
        <v>21</v>
      </c>
      <c r="D1235" s="200" t="s">
        <v>2780</v>
      </c>
      <c r="E1235" s="18" t="s">
        <v>21</v>
      </c>
      <c r="F1235" s="201">
        <v>116.09</v>
      </c>
      <c r="H1235" s="33"/>
    </row>
    <row r="1236" spans="2:8" s="1" customFormat="1" ht="16.899999999999999" customHeight="1">
      <c r="B1236" s="33"/>
      <c r="C1236" s="200" t="s">
        <v>21</v>
      </c>
      <c r="D1236" s="200" t="s">
        <v>2781</v>
      </c>
      <c r="E1236" s="18" t="s">
        <v>21</v>
      </c>
      <c r="F1236" s="201">
        <v>-1.8</v>
      </c>
      <c r="H1236" s="33"/>
    </row>
    <row r="1237" spans="2:8" s="1" customFormat="1" ht="16.899999999999999" customHeight="1">
      <c r="B1237" s="33"/>
      <c r="C1237" s="200" t="s">
        <v>2034</v>
      </c>
      <c r="D1237" s="200" t="s">
        <v>280</v>
      </c>
      <c r="E1237" s="18" t="s">
        <v>21</v>
      </c>
      <c r="F1237" s="201">
        <v>114.29</v>
      </c>
      <c r="H1237" s="33"/>
    </row>
    <row r="1238" spans="2:8" s="1" customFormat="1" ht="16.899999999999999" customHeight="1">
      <c r="B1238" s="33"/>
      <c r="C1238" s="202" t="s">
        <v>3076</v>
      </c>
      <c r="H1238" s="33"/>
    </row>
    <row r="1239" spans="2:8" s="1" customFormat="1" ht="16.899999999999999" customHeight="1">
      <c r="B1239" s="33"/>
      <c r="C1239" s="200" t="s">
        <v>2775</v>
      </c>
      <c r="D1239" s="200" t="s">
        <v>2776</v>
      </c>
      <c r="E1239" s="18" t="s">
        <v>196</v>
      </c>
      <c r="F1239" s="201">
        <v>114.29</v>
      </c>
      <c r="H1239" s="33"/>
    </row>
    <row r="1240" spans="2:8" s="1" customFormat="1" ht="16.899999999999999" customHeight="1">
      <c r="B1240" s="33"/>
      <c r="C1240" s="200" t="s">
        <v>2751</v>
      </c>
      <c r="D1240" s="200" t="s">
        <v>2752</v>
      </c>
      <c r="E1240" s="18" t="s">
        <v>196</v>
      </c>
      <c r="F1240" s="201">
        <v>114.29</v>
      </c>
      <c r="H1240" s="33"/>
    </row>
    <row r="1241" spans="2:8" s="1" customFormat="1" ht="16.899999999999999" customHeight="1">
      <c r="B1241" s="33"/>
      <c r="C1241" s="200" t="s">
        <v>2805</v>
      </c>
      <c r="D1241" s="200" t="s">
        <v>2806</v>
      </c>
      <c r="E1241" s="18" t="s">
        <v>196</v>
      </c>
      <c r="F1241" s="201">
        <v>114.29</v>
      </c>
      <c r="H1241" s="33"/>
    </row>
    <row r="1242" spans="2:8" s="1" customFormat="1" ht="16.899999999999999" customHeight="1">
      <c r="B1242" s="33"/>
      <c r="C1242" s="196" t="s">
        <v>568</v>
      </c>
      <c r="D1242" s="197" t="s">
        <v>568</v>
      </c>
      <c r="E1242" s="198" t="s">
        <v>569</v>
      </c>
      <c r="F1242" s="199">
        <v>258.05200000000002</v>
      </c>
      <c r="H1242" s="33"/>
    </row>
    <row r="1243" spans="2:8" s="1" customFormat="1" ht="16.899999999999999" customHeight="1">
      <c r="B1243" s="33"/>
      <c r="C1243" s="200" t="s">
        <v>21</v>
      </c>
      <c r="D1243" s="200" t="s">
        <v>2323</v>
      </c>
      <c r="E1243" s="18" t="s">
        <v>21</v>
      </c>
      <c r="F1243" s="201">
        <v>0</v>
      </c>
      <c r="H1243" s="33"/>
    </row>
    <row r="1244" spans="2:8" s="1" customFormat="1" ht="16.899999999999999" customHeight="1">
      <c r="B1244" s="33"/>
      <c r="C1244" s="200" t="s">
        <v>21</v>
      </c>
      <c r="D1244" s="200" t="s">
        <v>2324</v>
      </c>
      <c r="E1244" s="18" t="s">
        <v>21</v>
      </c>
      <c r="F1244" s="201">
        <v>7.8239999999999998</v>
      </c>
      <c r="H1244" s="33"/>
    </row>
    <row r="1245" spans="2:8" s="1" customFormat="1" ht="16.899999999999999" customHeight="1">
      <c r="B1245" s="33"/>
      <c r="C1245" s="200" t="s">
        <v>21</v>
      </c>
      <c r="D1245" s="200" t="s">
        <v>2325</v>
      </c>
      <c r="E1245" s="18" t="s">
        <v>21</v>
      </c>
      <c r="F1245" s="201">
        <v>7.7480000000000002</v>
      </c>
      <c r="H1245" s="33"/>
    </row>
    <row r="1246" spans="2:8" s="1" customFormat="1" ht="16.899999999999999" customHeight="1">
      <c r="B1246" s="33"/>
      <c r="C1246" s="200" t="s">
        <v>21</v>
      </c>
      <c r="D1246" s="200" t="s">
        <v>2326</v>
      </c>
      <c r="E1246" s="18" t="s">
        <v>21</v>
      </c>
      <c r="F1246" s="201">
        <v>0</v>
      </c>
      <c r="H1246" s="33"/>
    </row>
    <row r="1247" spans="2:8" s="1" customFormat="1" ht="16.899999999999999" customHeight="1">
      <c r="B1247" s="33"/>
      <c r="C1247" s="200" t="s">
        <v>21</v>
      </c>
      <c r="D1247" s="200" t="s">
        <v>2327</v>
      </c>
      <c r="E1247" s="18" t="s">
        <v>21</v>
      </c>
      <c r="F1247" s="201">
        <v>7.4880000000000004</v>
      </c>
      <c r="H1247" s="33"/>
    </row>
    <row r="1248" spans="2:8" s="1" customFormat="1" ht="16.899999999999999" customHeight="1">
      <c r="B1248" s="33"/>
      <c r="C1248" s="200" t="s">
        <v>21</v>
      </c>
      <c r="D1248" s="200" t="s">
        <v>2328</v>
      </c>
      <c r="E1248" s="18" t="s">
        <v>21</v>
      </c>
      <c r="F1248" s="201">
        <v>0.17299999999999999</v>
      </c>
      <c r="H1248" s="33"/>
    </row>
    <row r="1249" spans="2:8" s="1" customFormat="1" ht="16.899999999999999" customHeight="1">
      <c r="B1249" s="33"/>
      <c r="C1249" s="200" t="s">
        <v>21</v>
      </c>
      <c r="D1249" s="200" t="s">
        <v>2329</v>
      </c>
      <c r="E1249" s="18" t="s">
        <v>21</v>
      </c>
      <c r="F1249" s="201">
        <v>0.128</v>
      </c>
      <c r="H1249" s="33"/>
    </row>
    <row r="1250" spans="2:8" s="1" customFormat="1" ht="16.899999999999999" customHeight="1">
      <c r="B1250" s="33"/>
      <c r="C1250" s="200" t="s">
        <v>21</v>
      </c>
      <c r="D1250" s="200" t="s">
        <v>2330</v>
      </c>
      <c r="E1250" s="18" t="s">
        <v>21</v>
      </c>
      <c r="F1250" s="201">
        <v>0</v>
      </c>
      <c r="H1250" s="33"/>
    </row>
    <row r="1251" spans="2:8" s="1" customFormat="1" ht="16.899999999999999" customHeight="1">
      <c r="B1251" s="33"/>
      <c r="C1251" s="200" t="s">
        <v>21</v>
      </c>
      <c r="D1251" s="200" t="s">
        <v>2237</v>
      </c>
      <c r="E1251" s="18" t="s">
        <v>21</v>
      </c>
      <c r="F1251" s="201">
        <v>0</v>
      </c>
      <c r="H1251" s="33"/>
    </row>
    <row r="1252" spans="2:8" s="1" customFormat="1" ht="16.899999999999999" customHeight="1">
      <c r="B1252" s="33"/>
      <c r="C1252" s="200" t="s">
        <v>21</v>
      </c>
      <c r="D1252" s="200" t="s">
        <v>2331</v>
      </c>
      <c r="E1252" s="18" t="s">
        <v>21</v>
      </c>
      <c r="F1252" s="201">
        <v>8.8680000000000003</v>
      </c>
      <c r="H1252" s="33"/>
    </row>
    <row r="1253" spans="2:8" s="1" customFormat="1" ht="16.899999999999999" customHeight="1">
      <c r="B1253" s="33"/>
      <c r="C1253" s="200" t="s">
        <v>21</v>
      </c>
      <c r="D1253" s="200" t="s">
        <v>2332</v>
      </c>
      <c r="E1253" s="18" t="s">
        <v>21</v>
      </c>
      <c r="F1253" s="201">
        <v>8.8680000000000003</v>
      </c>
      <c r="H1253" s="33"/>
    </row>
    <row r="1254" spans="2:8" s="1" customFormat="1" ht="16.899999999999999" customHeight="1">
      <c r="B1254" s="33"/>
      <c r="C1254" s="200" t="s">
        <v>21</v>
      </c>
      <c r="D1254" s="200" t="s">
        <v>2333</v>
      </c>
      <c r="E1254" s="18" t="s">
        <v>21</v>
      </c>
      <c r="F1254" s="201">
        <v>29.173999999999999</v>
      </c>
      <c r="H1254" s="33"/>
    </row>
    <row r="1255" spans="2:8" s="1" customFormat="1" ht="16.899999999999999" customHeight="1">
      <c r="B1255" s="33"/>
      <c r="C1255" s="200" t="s">
        <v>21</v>
      </c>
      <c r="D1255" s="200" t="s">
        <v>2334</v>
      </c>
      <c r="E1255" s="18" t="s">
        <v>21</v>
      </c>
      <c r="F1255" s="201">
        <v>29.173999999999999</v>
      </c>
      <c r="H1255" s="33"/>
    </row>
    <row r="1256" spans="2:8" s="1" customFormat="1" ht="16.899999999999999" customHeight="1">
      <c r="B1256" s="33"/>
      <c r="C1256" s="200" t="s">
        <v>21</v>
      </c>
      <c r="D1256" s="200" t="s">
        <v>2335</v>
      </c>
      <c r="E1256" s="18" t="s">
        <v>21</v>
      </c>
      <c r="F1256" s="201">
        <v>5.16</v>
      </c>
      <c r="H1256" s="33"/>
    </row>
    <row r="1257" spans="2:8" s="1" customFormat="1" ht="16.899999999999999" customHeight="1">
      <c r="B1257" s="33"/>
      <c r="C1257" s="200" t="s">
        <v>21</v>
      </c>
      <c r="D1257" s="200" t="s">
        <v>2336</v>
      </c>
      <c r="E1257" s="18" t="s">
        <v>21</v>
      </c>
      <c r="F1257" s="201">
        <v>5.16</v>
      </c>
      <c r="H1257" s="33"/>
    </row>
    <row r="1258" spans="2:8" s="1" customFormat="1" ht="16.899999999999999" customHeight="1">
      <c r="B1258" s="33"/>
      <c r="C1258" s="200" t="s">
        <v>21</v>
      </c>
      <c r="D1258" s="200" t="s">
        <v>2337</v>
      </c>
      <c r="E1258" s="18" t="s">
        <v>21</v>
      </c>
      <c r="F1258" s="201">
        <v>0</v>
      </c>
      <c r="H1258" s="33"/>
    </row>
    <row r="1259" spans="2:8" s="1" customFormat="1" ht="16.899999999999999" customHeight="1">
      <c r="B1259" s="33"/>
      <c r="C1259" s="200" t="s">
        <v>21</v>
      </c>
      <c r="D1259" s="200" t="s">
        <v>2237</v>
      </c>
      <c r="E1259" s="18" t="s">
        <v>21</v>
      </c>
      <c r="F1259" s="201">
        <v>0</v>
      </c>
      <c r="H1259" s="33"/>
    </row>
    <row r="1260" spans="2:8" s="1" customFormat="1" ht="16.899999999999999" customHeight="1">
      <c r="B1260" s="33"/>
      <c r="C1260" s="200" t="s">
        <v>21</v>
      </c>
      <c r="D1260" s="200" t="s">
        <v>2338</v>
      </c>
      <c r="E1260" s="18" t="s">
        <v>21</v>
      </c>
      <c r="F1260" s="201">
        <v>79.616</v>
      </c>
      <c r="H1260" s="33"/>
    </row>
    <row r="1261" spans="2:8" s="1" customFormat="1" ht="16.899999999999999" customHeight="1">
      <c r="B1261" s="33"/>
      <c r="C1261" s="200" t="s">
        <v>21</v>
      </c>
      <c r="D1261" s="200" t="s">
        <v>2339</v>
      </c>
      <c r="E1261" s="18" t="s">
        <v>21</v>
      </c>
      <c r="F1261" s="201">
        <v>68.671000000000006</v>
      </c>
      <c r="H1261" s="33"/>
    </row>
    <row r="1262" spans="2:8" s="1" customFormat="1" ht="16.899999999999999" customHeight="1">
      <c r="B1262" s="33"/>
      <c r="C1262" s="200" t="s">
        <v>568</v>
      </c>
      <c r="D1262" s="200" t="s">
        <v>280</v>
      </c>
      <c r="E1262" s="18" t="s">
        <v>21</v>
      </c>
      <c r="F1262" s="201">
        <v>258.05200000000002</v>
      </c>
      <c r="H1262" s="33"/>
    </row>
    <row r="1263" spans="2:8" s="1" customFormat="1" ht="16.899999999999999" customHeight="1">
      <c r="B1263" s="33"/>
      <c r="C1263" s="202" t="s">
        <v>3076</v>
      </c>
      <c r="H1263" s="33"/>
    </row>
    <row r="1264" spans="2:8" s="1" customFormat="1" ht="16.899999999999999" customHeight="1">
      <c r="B1264" s="33"/>
      <c r="C1264" s="200" t="s">
        <v>1062</v>
      </c>
      <c r="D1264" s="200" t="s">
        <v>1063</v>
      </c>
      <c r="E1264" s="18" t="s">
        <v>569</v>
      </c>
      <c r="F1264" s="201">
        <v>258.05200000000002</v>
      </c>
      <c r="H1264" s="33"/>
    </row>
    <row r="1265" spans="2:8" s="1" customFormat="1" ht="16.899999999999999" customHeight="1">
      <c r="B1265" s="33"/>
      <c r="C1265" s="200" t="s">
        <v>1724</v>
      </c>
      <c r="D1265" s="200" t="s">
        <v>1725</v>
      </c>
      <c r="E1265" s="18" t="s">
        <v>569</v>
      </c>
      <c r="F1265" s="201">
        <v>323.88</v>
      </c>
      <c r="H1265" s="33"/>
    </row>
    <row r="1266" spans="2:8" s="1" customFormat="1" ht="16.899999999999999" customHeight="1">
      <c r="B1266" s="33"/>
      <c r="C1266" s="196" t="s">
        <v>2035</v>
      </c>
      <c r="D1266" s="197" t="s">
        <v>2036</v>
      </c>
      <c r="E1266" s="198" t="s">
        <v>141</v>
      </c>
      <c r="F1266" s="199">
        <v>1868.26</v>
      </c>
      <c r="H1266" s="33"/>
    </row>
    <row r="1267" spans="2:8" s="1" customFormat="1" ht="16.899999999999999" customHeight="1">
      <c r="B1267" s="33"/>
      <c r="C1267" s="200" t="s">
        <v>21</v>
      </c>
      <c r="D1267" s="200" t="s">
        <v>2549</v>
      </c>
      <c r="E1267" s="18" t="s">
        <v>21</v>
      </c>
      <c r="F1267" s="201">
        <v>0</v>
      </c>
      <c r="H1267" s="33"/>
    </row>
    <row r="1268" spans="2:8" s="1" customFormat="1" ht="16.899999999999999" customHeight="1">
      <c r="B1268" s="33"/>
      <c r="C1268" s="200" t="s">
        <v>21</v>
      </c>
      <c r="D1268" s="200" t="s">
        <v>2821</v>
      </c>
      <c r="E1268" s="18" t="s">
        <v>21</v>
      </c>
      <c r="F1268" s="201">
        <v>134.66</v>
      </c>
      <c r="H1268" s="33"/>
    </row>
    <row r="1269" spans="2:8" s="1" customFormat="1" ht="16.899999999999999" customHeight="1">
      <c r="B1269" s="33"/>
      <c r="C1269" s="200" t="s">
        <v>21</v>
      </c>
      <c r="D1269" s="200" t="s">
        <v>2822</v>
      </c>
      <c r="E1269" s="18" t="s">
        <v>21</v>
      </c>
      <c r="F1269" s="201">
        <v>1303</v>
      </c>
      <c r="H1269" s="33"/>
    </row>
    <row r="1270" spans="2:8" s="1" customFormat="1" ht="16.899999999999999" customHeight="1">
      <c r="B1270" s="33"/>
      <c r="C1270" s="200" t="s">
        <v>21</v>
      </c>
      <c r="D1270" s="200" t="s">
        <v>2823</v>
      </c>
      <c r="E1270" s="18" t="s">
        <v>21</v>
      </c>
      <c r="F1270" s="201">
        <v>191.12</v>
      </c>
      <c r="H1270" s="33"/>
    </row>
    <row r="1271" spans="2:8" s="1" customFormat="1" ht="16.899999999999999" customHeight="1">
      <c r="B1271" s="33"/>
      <c r="C1271" s="200" t="s">
        <v>21</v>
      </c>
      <c r="D1271" s="200" t="s">
        <v>2824</v>
      </c>
      <c r="E1271" s="18" t="s">
        <v>21</v>
      </c>
      <c r="F1271" s="201">
        <v>239.48</v>
      </c>
      <c r="H1271" s="33"/>
    </row>
    <row r="1272" spans="2:8" s="1" customFormat="1" ht="16.899999999999999" customHeight="1">
      <c r="B1272" s="33"/>
      <c r="C1272" s="200" t="s">
        <v>2035</v>
      </c>
      <c r="D1272" s="200" t="s">
        <v>280</v>
      </c>
      <c r="E1272" s="18" t="s">
        <v>21</v>
      </c>
      <c r="F1272" s="201">
        <v>1868.26</v>
      </c>
      <c r="H1272" s="33"/>
    </row>
    <row r="1273" spans="2:8" s="1" customFormat="1" ht="16.899999999999999" customHeight="1">
      <c r="B1273" s="33"/>
      <c r="C1273" s="202" t="s">
        <v>3076</v>
      </c>
      <c r="H1273" s="33"/>
    </row>
    <row r="1274" spans="2:8" s="1" customFormat="1" ht="16.899999999999999" customHeight="1">
      <c r="B1274" s="33"/>
      <c r="C1274" s="200" t="s">
        <v>1811</v>
      </c>
      <c r="D1274" s="200" t="s">
        <v>2818</v>
      </c>
      <c r="E1274" s="18" t="s">
        <v>141</v>
      </c>
      <c r="F1274" s="201">
        <v>1868.26</v>
      </c>
      <c r="H1274" s="33"/>
    </row>
    <row r="1275" spans="2:8" s="1" customFormat="1" ht="16.899999999999999" customHeight="1">
      <c r="B1275" s="33"/>
      <c r="C1275" s="200" t="s">
        <v>1857</v>
      </c>
      <c r="D1275" s="200" t="s">
        <v>1858</v>
      </c>
      <c r="E1275" s="18" t="s">
        <v>141</v>
      </c>
      <c r="F1275" s="201">
        <v>17797.883999999998</v>
      </c>
      <c r="H1275" s="33"/>
    </row>
    <row r="1276" spans="2:8" s="1" customFormat="1" ht="16.899999999999999" customHeight="1">
      <c r="B1276" s="33"/>
      <c r="C1276" s="196" t="s">
        <v>781</v>
      </c>
      <c r="D1276" s="197" t="s">
        <v>781</v>
      </c>
      <c r="E1276" s="198" t="s">
        <v>569</v>
      </c>
      <c r="F1276" s="199">
        <v>453.65600000000001</v>
      </c>
      <c r="H1276" s="33"/>
    </row>
    <row r="1277" spans="2:8" s="1" customFormat="1" ht="16.899999999999999" customHeight="1">
      <c r="B1277" s="33"/>
      <c r="C1277" s="200" t="s">
        <v>21</v>
      </c>
      <c r="D1277" s="200" t="s">
        <v>2204</v>
      </c>
      <c r="E1277" s="18" t="s">
        <v>21</v>
      </c>
      <c r="F1277" s="201">
        <v>0</v>
      </c>
      <c r="H1277" s="33"/>
    </row>
    <row r="1278" spans="2:8" s="1" customFormat="1" ht="16.899999999999999" customHeight="1">
      <c r="B1278" s="33"/>
      <c r="C1278" s="200" t="s">
        <v>21</v>
      </c>
      <c r="D1278" s="200" t="s">
        <v>2205</v>
      </c>
      <c r="E1278" s="18" t="s">
        <v>21</v>
      </c>
      <c r="F1278" s="201">
        <v>188.67099999999999</v>
      </c>
      <c r="H1278" s="33"/>
    </row>
    <row r="1279" spans="2:8" s="1" customFormat="1" ht="16.899999999999999" customHeight="1">
      <c r="B1279" s="33"/>
      <c r="C1279" s="200" t="s">
        <v>21</v>
      </c>
      <c r="D1279" s="200" t="s">
        <v>2206</v>
      </c>
      <c r="E1279" s="18" t="s">
        <v>21</v>
      </c>
      <c r="F1279" s="201">
        <v>189.55699999999999</v>
      </c>
      <c r="H1279" s="33"/>
    </row>
    <row r="1280" spans="2:8" s="1" customFormat="1" ht="16.899999999999999" customHeight="1">
      <c r="B1280" s="33"/>
      <c r="C1280" s="200" t="s">
        <v>21</v>
      </c>
      <c r="D1280" s="200" t="s">
        <v>1996</v>
      </c>
      <c r="E1280" s="18" t="s">
        <v>21</v>
      </c>
      <c r="F1280" s="201">
        <v>36.274999999999999</v>
      </c>
      <c r="H1280" s="33"/>
    </row>
    <row r="1281" spans="2:8" s="1" customFormat="1" ht="16.899999999999999" customHeight="1">
      <c r="B1281" s="33"/>
      <c r="C1281" s="200" t="s">
        <v>21</v>
      </c>
      <c r="D1281" s="200" t="s">
        <v>619</v>
      </c>
      <c r="E1281" s="18" t="s">
        <v>21</v>
      </c>
      <c r="F1281" s="201">
        <v>38.351999999999997</v>
      </c>
      <c r="H1281" s="33"/>
    </row>
    <row r="1282" spans="2:8" s="1" customFormat="1" ht="16.899999999999999" customHeight="1">
      <c r="B1282" s="33"/>
      <c r="C1282" s="200" t="s">
        <v>21</v>
      </c>
      <c r="D1282" s="200" t="s">
        <v>2050</v>
      </c>
      <c r="E1282" s="18" t="s">
        <v>21</v>
      </c>
      <c r="F1282" s="201">
        <v>17.835000000000001</v>
      </c>
      <c r="H1282" s="33"/>
    </row>
    <row r="1283" spans="2:8" s="1" customFormat="1" ht="16.899999999999999" customHeight="1">
      <c r="B1283" s="33"/>
      <c r="C1283" s="200" t="s">
        <v>21</v>
      </c>
      <c r="D1283" s="200" t="s">
        <v>2207</v>
      </c>
      <c r="E1283" s="18" t="s">
        <v>21</v>
      </c>
      <c r="F1283" s="201">
        <v>-17.033999999999999</v>
      </c>
      <c r="H1283" s="33"/>
    </row>
    <row r="1284" spans="2:8" s="1" customFormat="1" ht="16.899999999999999" customHeight="1">
      <c r="B1284" s="33"/>
      <c r="C1284" s="200" t="s">
        <v>781</v>
      </c>
      <c r="D1284" s="200" t="s">
        <v>280</v>
      </c>
      <c r="E1284" s="18" t="s">
        <v>21</v>
      </c>
      <c r="F1284" s="201">
        <v>453.65600000000001</v>
      </c>
      <c r="H1284" s="33"/>
    </row>
    <row r="1285" spans="2:8" s="1" customFormat="1" ht="16.899999999999999" customHeight="1">
      <c r="B1285" s="33"/>
      <c r="C1285" s="202" t="s">
        <v>3076</v>
      </c>
      <c r="H1285" s="33"/>
    </row>
    <row r="1286" spans="2:8" s="1" customFormat="1" ht="16.899999999999999" customHeight="1">
      <c r="B1286" s="33"/>
      <c r="C1286" s="200" t="s">
        <v>891</v>
      </c>
      <c r="D1286" s="200" t="s">
        <v>2201</v>
      </c>
      <c r="E1286" s="18" t="s">
        <v>763</v>
      </c>
      <c r="F1286" s="201">
        <v>793.89800000000002</v>
      </c>
      <c r="H1286" s="33"/>
    </row>
    <row r="1287" spans="2:8" s="1" customFormat="1" ht="16.899999999999999" customHeight="1">
      <c r="B1287" s="33"/>
      <c r="C1287" s="196" t="s">
        <v>2038</v>
      </c>
      <c r="D1287" s="197" t="s">
        <v>2039</v>
      </c>
      <c r="E1287" s="198" t="s">
        <v>141</v>
      </c>
      <c r="F1287" s="199">
        <v>1080.9000000000001</v>
      </c>
      <c r="H1287" s="33"/>
    </row>
    <row r="1288" spans="2:8" s="1" customFormat="1" ht="16.899999999999999" customHeight="1">
      <c r="B1288" s="33"/>
      <c r="C1288" s="200" t="s">
        <v>21</v>
      </c>
      <c r="D1288" s="200" t="s">
        <v>2237</v>
      </c>
      <c r="E1288" s="18" t="s">
        <v>21</v>
      </c>
      <c r="F1288" s="201">
        <v>0</v>
      </c>
      <c r="H1288" s="33"/>
    </row>
    <row r="1289" spans="2:8" s="1" customFormat="1" ht="16.899999999999999" customHeight="1">
      <c r="B1289" s="33"/>
      <c r="C1289" s="200" t="s">
        <v>21</v>
      </c>
      <c r="D1289" s="200" t="s">
        <v>2907</v>
      </c>
      <c r="E1289" s="18" t="s">
        <v>21</v>
      </c>
      <c r="F1289" s="201">
        <v>545.4</v>
      </c>
      <c r="H1289" s="33"/>
    </row>
    <row r="1290" spans="2:8" s="1" customFormat="1" ht="16.899999999999999" customHeight="1">
      <c r="B1290" s="33"/>
      <c r="C1290" s="200" t="s">
        <v>21</v>
      </c>
      <c r="D1290" s="200" t="s">
        <v>2908</v>
      </c>
      <c r="E1290" s="18" t="s">
        <v>21</v>
      </c>
      <c r="F1290" s="201">
        <v>535.5</v>
      </c>
      <c r="H1290" s="33"/>
    </row>
    <row r="1291" spans="2:8" s="1" customFormat="1" ht="16.899999999999999" customHeight="1">
      <c r="B1291" s="33"/>
      <c r="C1291" s="200" t="s">
        <v>2038</v>
      </c>
      <c r="D1291" s="200" t="s">
        <v>280</v>
      </c>
      <c r="E1291" s="18" t="s">
        <v>21</v>
      </c>
      <c r="F1291" s="201">
        <v>1080.9000000000001</v>
      </c>
      <c r="H1291" s="33"/>
    </row>
    <row r="1292" spans="2:8" s="1" customFormat="1" ht="16.899999999999999" customHeight="1">
      <c r="B1292" s="33"/>
      <c r="C1292" s="202" t="s">
        <v>3076</v>
      </c>
      <c r="H1292" s="33"/>
    </row>
    <row r="1293" spans="2:8" s="1" customFormat="1" ht="16.899999999999999" customHeight="1">
      <c r="B1293" s="33"/>
      <c r="C1293" s="200" t="s">
        <v>2903</v>
      </c>
      <c r="D1293" s="200" t="s">
        <v>2904</v>
      </c>
      <c r="E1293" s="18" t="s">
        <v>141</v>
      </c>
      <c r="F1293" s="201">
        <v>1080.9000000000001</v>
      </c>
      <c r="H1293" s="33"/>
    </row>
    <row r="1294" spans="2:8" s="1" customFormat="1" ht="16.899999999999999" customHeight="1">
      <c r="B1294" s="33"/>
      <c r="C1294" s="200" t="s">
        <v>1840</v>
      </c>
      <c r="D1294" s="200" t="s">
        <v>1841</v>
      </c>
      <c r="E1294" s="18" t="s">
        <v>141</v>
      </c>
      <c r="F1294" s="201">
        <v>1080.9000000000001</v>
      </c>
      <c r="H1294" s="33"/>
    </row>
    <row r="1295" spans="2:8" s="1" customFormat="1" ht="26.45" customHeight="1">
      <c r="B1295" s="33"/>
      <c r="C1295" s="195" t="s">
        <v>94</v>
      </c>
      <c r="D1295" s="195" t="s">
        <v>95</v>
      </c>
      <c r="H1295" s="33"/>
    </row>
    <row r="1296" spans="2:8" s="1" customFormat="1" ht="16.899999999999999" customHeight="1">
      <c r="B1296" s="33"/>
      <c r="C1296" s="196" t="s">
        <v>2944</v>
      </c>
      <c r="D1296" s="197" t="s">
        <v>2945</v>
      </c>
      <c r="E1296" s="198" t="s">
        <v>141</v>
      </c>
      <c r="F1296" s="199">
        <v>1602.25</v>
      </c>
      <c r="H1296" s="33"/>
    </row>
    <row r="1297" spans="2:8" s="1" customFormat="1" ht="16.899999999999999" customHeight="1">
      <c r="B1297" s="33"/>
      <c r="C1297" s="200" t="s">
        <v>21</v>
      </c>
      <c r="D1297" s="200" t="s">
        <v>2964</v>
      </c>
      <c r="E1297" s="18" t="s">
        <v>21</v>
      </c>
      <c r="F1297" s="201">
        <v>0</v>
      </c>
      <c r="H1297" s="33"/>
    </row>
    <row r="1298" spans="2:8" s="1" customFormat="1" ht="16.899999999999999" customHeight="1">
      <c r="B1298" s="33"/>
      <c r="C1298" s="200" t="s">
        <v>21</v>
      </c>
      <c r="D1298" s="200" t="s">
        <v>2977</v>
      </c>
      <c r="E1298" s="18" t="s">
        <v>21</v>
      </c>
      <c r="F1298" s="201">
        <v>739.5</v>
      </c>
      <c r="H1298" s="33"/>
    </row>
    <row r="1299" spans="2:8" s="1" customFormat="1" ht="16.899999999999999" customHeight="1">
      <c r="B1299" s="33"/>
      <c r="C1299" s="200" t="s">
        <v>21</v>
      </c>
      <c r="D1299" s="200" t="s">
        <v>2978</v>
      </c>
      <c r="E1299" s="18" t="s">
        <v>21</v>
      </c>
      <c r="F1299" s="201">
        <v>862.75</v>
      </c>
      <c r="H1299" s="33"/>
    </row>
    <row r="1300" spans="2:8" s="1" customFormat="1" ht="16.899999999999999" customHeight="1">
      <c r="B1300" s="33"/>
      <c r="C1300" s="200" t="s">
        <v>2944</v>
      </c>
      <c r="D1300" s="200" t="s">
        <v>280</v>
      </c>
      <c r="E1300" s="18" t="s">
        <v>21</v>
      </c>
      <c r="F1300" s="201">
        <v>1602.25</v>
      </c>
      <c r="H1300" s="33"/>
    </row>
    <row r="1301" spans="2:8" s="1" customFormat="1" ht="16.899999999999999" customHeight="1">
      <c r="B1301" s="33"/>
      <c r="C1301" s="202" t="s">
        <v>3076</v>
      </c>
      <c r="H1301" s="33"/>
    </row>
    <row r="1302" spans="2:8" s="1" customFormat="1" ht="16.899999999999999" customHeight="1">
      <c r="B1302" s="33"/>
      <c r="C1302" s="200" t="s">
        <v>1806</v>
      </c>
      <c r="D1302" s="200" t="s">
        <v>2975</v>
      </c>
      <c r="E1302" s="18" t="s">
        <v>141</v>
      </c>
      <c r="F1302" s="201">
        <v>1602.25</v>
      </c>
      <c r="H1302" s="33"/>
    </row>
    <row r="1303" spans="2:8" s="1" customFormat="1" ht="16.899999999999999" customHeight="1">
      <c r="B1303" s="33"/>
      <c r="C1303" s="200" t="s">
        <v>1828</v>
      </c>
      <c r="D1303" s="200" t="s">
        <v>2973</v>
      </c>
      <c r="E1303" s="18" t="s">
        <v>141</v>
      </c>
      <c r="F1303" s="201">
        <v>2598.0100000000002</v>
      </c>
      <c r="H1303" s="33"/>
    </row>
    <row r="1304" spans="2:8" s="1" customFormat="1" ht="16.899999999999999" customHeight="1">
      <c r="B1304" s="33"/>
      <c r="C1304" s="196" t="s">
        <v>2947</v>
      </c>
      <c r="D1304" s="197" t="s">
        <v>2948</v>
      </c>
      <c r="E1304" s="198" t="s">
        <v>141</v>
      </c>
      <c r="F1304" s="199">
        <v>995.76</v>
      </c>
      <c r="H1304" s="33"/>
    </row>
    <row r="1305" spans="2:8" s="1" customFormat="1" ht="16.899999999999999" customHeight="1">
      <c r="B1305" s="33"/>
      <c r="C1305" s="200" t="s">
        <v>21</v>
      </c>
      <c r="D1305" s="200" t="s">
        <v>2964</v>
      </c>
      <c r="E1305" s="18" t="s">
        <v>21</v>
      </c>
      <c r="F1305" s="201">
        <v>0</v>
      </c>
      <c r="H1305" s="33"/>
    </row>
    <row r="1306" spans="2:8" s="1" customFormat="1" ht="16.899999999999999" customHeight="1">
      <c r="B1306" s="33"/>
      <c r="C1306" s="200" t="s">
        <v>21</v>
      </c>
      <c r="D1306" s="200" t="s">
        <v>2981</v>
      </c>
      <c r="E1306" s="18" t="s">
        <v>21</v>
      </c>
      <c r="F1306" s="201">
        <v>553.20000000000005</v>
      </c>
      <c r="H1306" s="33"/>
    </row>
    <row r="1307" spans="2:8" s="1" customFormat="1" ht="16.899999999999999" customHeight="1">
      <c r="B1307" s="33"/>
      <c r="C1307" s="200" t="s">
        <v>21</v>
      </c>
      <c r="D1307" s="200" t="s">
        <v>2982</v>
      </c>
      <c r="E1307" s="18" t="s">
        <v>21</v>
      </c>
      <c r="F1307" s="201">
        <v>442.56</v>
      </c>
      <c r="H1307" s="33"/>
    </row>
    <row r="1308" spans="2:8" s="1" customFormat="1" ht="16.899999999999999" customHeight="1">
      <c r="B1308" s="33"/>
      <c r="C1308" s="200" t="s">
        <v>2947</v>
      </c>
      <c r="D1308" s="200" t="s">
        <v>280</v>
      </c>
      <c r="E1308" s="18" t="s">
        <v>21</v>
      </c>
      <c r="F1308" s="201">
        <v>995.76</v>
      </c>
      <c r="H1308" s="33"/>
    </row>
    <row r="1309" spans="2:8" s="1" customFormat="1" ht="16.899999999999999" customHeight="1">
      <c r="B1309" s="33"/>
      <c r="C1309" s="202" t="s">
        <v>3076</v>
      </c>
      <c r="H1309" s="33"/>
    </row>
    <row r="1310" spans="2:8" s="1" customFormat="1" ht="16.899999999999999" customHeight="1">
      <c r="B1310" s="33"/>
      <c r="C1310" s="200" t="s">
        <v>1811</v>
      </c>
      <c r="D1310" s="200" t="s">
        <v>2979</v>
      </c>
      <c r="E1310" s="18" t="s">
        <v>141</v>
      </c>
      <c r="F1310" s="201">
        <v>995.76</v>
      </c>
      <c r="H1310" s="33"/>
    </row>
    <row r="1311" spans="2:8" s="1" customFormat="1" ht="16.899999999999999" customHeight="1">
      <c r="B1311" s="33"/>
      <c r="C1311" s="200" t="s">
        <v>1828</v>
      </c>
      <c r="D1311" s="200" t="s">
        <v>2973</v>
      </c>
      <c r="E1311" s="18" t="s">
        <v>141</v>
      </c>
      <c r="F1311" s="201">
        <v>2598.0100000000002</v>
      </c>
      <c r="H1311" s="33"/>
    </row>
    <row r="1312" spans="2:8" s="1" customFormat="1" ht="16.899999999999999" customHeight="1">
      <c r="B1312" s="33"/>
      <c r="C1312" s="196" t="s">
        <v>2950</v>
      </c>
      <c r="D1312" s="197" t="s">
        <v>2951</v>
      </c>
      <c r="E1312" s="198" t="s">
        <v>492</v>
      </c>
      <c r="F1312" s="199">
        <v>52</v>
      </c>
      <c r="H1312" s="33"/>
    </row>
    <row r="1313" spans="2:8" s="1" customFormat="1" ht="16.899999999999999" customHeight="1">
      <c r="B1313" s="33"/>
      <c r="C1313" s="200" t="s">
        <v>21</v>
      </c>
      <c r="D1313" s="200" t="s">
        <v>2964</v>
      </c>
      <c r="E1313" s="18" t="s">
        <v>21</v>
      </c>
      <c r="F1313" s="201">
        <v>0</v>
      </c>
      <c r="H1313" s="33"/>
    </row>
    <row r="1314" spans="2:8" s="1" customFormat="1" ht="16.899999999999999" customHeight="1">
      <c r="B1314" s="33"/>
      <c r="C1314" s="200" t="s">
        <v>21</v>
      </c>
      <c r="D1314" s="200" t="s">
        <v>2965</v>
      </c>
      <c r="E1314" s="18" t="s">
        <v>21</v>
      </c>
      <c r="F1314" s="201">
        <v>24</v>
      </c>
      <c r="H1314" s="33"/>
    </row>
    <row r="1315" spans="2:8" s="1" customFormat="1" ht="16.899999999999999" customHeight="1">
      <c r="B1315" s="33"/>
      <c r="C1315" s="200" t="s">
        <v>21</v>
      </c>
      <c r="D1315" s="200" t="s">
        <v>2966</v>
      </c>
      <c r="E1315" s="18" t="s">
        <v>21</v>
      </c>
      <c r="F1315" s="201">
        <v>28</v>
      </c>
      <c r="H1315" s="33"/>
    </row>
    <row r="1316" spans="2:8" s="1" customFormat="1" ht="16.899999999999999" customHeight="1">
      <c r="B1316" s="33"/>
      <c r="C1316" s="200" t="s">
        <v>2950</v>
      </c>
      <c r="D1316" s="200" t="s">
        <v>280</v>
      </c>
      <c r="E1316" s="18" t="s">
        <v>21</v>
      </c>
      <c r="F1316" s="201">
        <v>52</v>
      </c>
      <c r="H1316" s="33"/>
    </row>
    <row r="1317" spans="2:8" s="1" customFormat="1" ht="16.899999999999999" customHeight="1">
      <c r="B1317" s="33"/>
      <c r="C1317" s="202" t="s">
        <v>3076</v>
      </c>
      <c r="H1317" s="33"/>
    </row>
    <row r="1318" spans="2:8" s="1" customFormat="1" ht="16.899999999999999" customHeight="1">
      <c r="B1318" s="33"/>
      <c r="C1318" s="200" t="s">
        <v>2960</v>
      </c>
      <c r="D1318" s="200" t="s">
        <v>2961</v>
      </c>
      <c r="E1318" s="18" t="s">
        <v>492</v>
      </c>
      <c r="F1318" s="201">
        <v>52</v>
      </c>
      <c r="H1318" s="33"/>
    </row>
    <row r="1319" spans="2:8" s="1" customFormat="1" ht="16.899999999999999" customHeight="1">
      <c r="B1319" s="33"/>
      <c r="C1319" s="200" t="s">
        <v>2967</v>
      </c>
      <c r="D1319" s="200" t="s">
        <v>2968</v>
      </c>
      <c r="E1319" s="18" t="s">
        <v>492</v>
      </c>
      <c r="F1319" s="201">
        <v>52</v>
      </c>
      <c r="H1319" s="33"/>
    </row>
    <row r="1320" spans="2:8" s="1" customFormat="1" ht="7.35" customHeight="1">
      <c r="B1320" s="42"/>
      <c r="C1320" s="43"/>
      <c r="D1320" s="43"/>
      <c r="E1320" s="43"/>
      <c r="F1320" s="43"/>
      <c r="G1320" s="43"/>
      <c r="H1320" s="33"/>
    </row>
    <row r="1321" spans="2:8" s="1" customFormat="1" ht="11.25"/>
  </sheetData>
  <sheetProtection algorithmName="SHA-512" hashValue="Hi5Yn7y6gccSuRMdk9bhdxD6CJEqUVmwjXYfQ+WDGwGg8gFkEOrD7hN3JDHsF1NyGlEfZjG4IPJTJjnDJr+QUA==" saltValue="u5MVmfrJkH5DBQQSWrOGeMWWCiESEKQ5FyIWEkdPavhjq1IixgG8s9J2V1+lafFGYky4209ErQHo6YkQeSN3cw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K219"/>
  <sheetViews>
    <sheetView showGridLines="0" topLeftCell="A43" zoomScale="110" zoomScaleNormal="110" workbookViewId="0"/>
  </sheetViews>
  <sheetFormatPr defaultRowHeight="15"/>
  <cols>
    <col min="1" max="1" width="8.33203125" style="203" customWidth="1"/>
    <col min="2" max="2" width="1.6640625" style="203" customWidth="1"/>
    <col min="3" max="4" width="5" style="203" customWidth="1"/>
    <col min="5" max="5" width="11.6640625" style="203" customWidth="1"/>
    <col min="6" max="6" width="9.1640625" style="203" customWidth="1"/>
    <col min="7" max="7" width="5" style="203" customWidth="1"/>
    <col min="8" max="8" width="77.83203125" style="203" customWidth="1"/>
    <col min="9" max="10" width="20" style="203" customWidth="1"/>
    <col min="11" max="11" width="1.6640625" style="203" customWidth="1"/>
  </cols>
  <sheetData>
    <row r="1" spans="2:11" customFormat="1" ht="37.5" customHeight="1"/>
    <row r="2" spans="2:11" customFormat="1" ht="7.5" customHeight="1">
      <c r="B2" s="204"/>
      <c r="C2" s="205"/>
      <c r="D2" s="205"/>
      <c r="E2" s="205"/>
      <c r="F2" s="205"/>
      <c r="G2" s="205"/>
      <c r="H2" s="205"/>
      <c r="I2" s="205"/>
      <c r="J2" s="205"/>
      <c r="K2" s="206"/>
    </row>
    <row r="3" spans="2:11" s="16" customFormat="1" ht="45" customHeight="1">
      <c r="B3" s="207"/>
      <c r="C3" s="324" t="s">
        <v>3091</v>
      </c>
      <c r="D3" s="324"/>
      <c r="E3" s="324"/>
      <c r="F3" s="324"/>
      <c r="G3" s="324"/>
      <c r="H3" s="324"/>
      <c r="I3" s="324"/>
      <c r="J3" s="324"/>
      <c r="K3" s="208"/>
    </row>
    <row r="4" spans="2:11" customFormat="1" ht="25.5" customHeight="1">
      <c r="B4" s="209"/>
      <c r="C4" s="329" t="s">
        <v>3092</v>
      </c>
      <c r="D4" s="329"/>
      <c r="E4" s="329"/>
      <c r="F4" s="329"/>
      <c r="G4" s="329"/>
      <c r="H4" s="329"/>
      <c r="I4" s="329"/>
      <c r="J4" s="329"/>
      <c r="K4" s="210"/>
    </row>
    <row r="5" spans="2:11" customFormat="1" ht="5.25" customHeight="1">
      <c r="B5" s="209"/>
      <c r="C5" s="211"/>
      <c r="D5" s="211"/>
      <c r="E5" s="211"/>
      <c r="F5" s="211"/>
      <c r="G5" s="211"/>
      <c r="H5" s="211"/>
      <c r="I5" s="211"/>
      <c r="J5" s="211"/>
      <c r="K5" s="210"/>
    </row>
    <row r="6" spans="2:11" customFormat="1" ht="15" customHeight="1">
      <c r="B6" s="209"/>
      <c r="C6" s="328" t="s">
        <v>3093</v>
      </c>
      <c r="D6" s="328"/>
      <c r="E6" s="328"/>
      <c r="F6" s="328"/>
      <c r="G6" s="328"/>
      <c r="H6" s="328"/>
      <c r="I6" s="328"/>
      <c r="J6" s="328"/>
      <c r="K6" s="210"/>
    </row>
    <row r="7" spans="2:11" customFormat="1" ht="15" customHeight="1">
      <c r="B7" s="213"/>
      <c r="C7" s="328" t="s">
        <v>3094</v>
      </c>
      <c r="D7" s="328"/>
      <c r="E7" s="328"/>
      <c r="F7" s="328"/>
      <c r="G7" s="328"/>
      <c r="H7" s="328"/>
      <c r="I7" s="328"/>
      <c r="J7" s="328"/>
      <c r="K7" s="210"/>
    </row>
    <row r="8" spans="2:11" customFormat="1" ht="12.75" customHeight="1">
      <c r="B8" s="213"/>
      <c r="C8" s="212"/>
      <c r="D8" s="212"/>
      <c r="E8" s="212"/>
      <c r="F8" s="212"/>
      <c r="G8" s="212"/>
      <c r="H8" s="212"/>
      <c r="I8" s="212"/>
      <c r="J8" s="212"/>
      <c r="K8" s="210"/>
    </row>
    <row r="9" spans="2:11" customFormat="1" ht="15" customHeight="1">
      <c r="B9" s="213"/>
      <c r="C9" s="328" t="s">
        <v>3095</v>
      </c>
      <c r="D9" s="328"/>
      <c r="E9" s="328"/>
      <c r="F9" s="328"/>
      <c r="G9" s="328"/>
      <c r="H9" s="328"/>
      <c r="I9" s="328"/>
      <c r="J9" s="328"/>
      <c r="K9" s="210"/>
    </row>
    <row r="10" spans="2:11" customFormat="1" ht="15" customHeight="1">
      <c r="B10" s="213"/>
      <c r="C10" s="212"/>
      <c r="D10" s="328" t="s">
        <v>3096</v>
      </c>
      <c r="E10" s="328"/>
      <c r="F10" s="328"/>
      <c r="G10" s="328"/>
      <c r="H10" s="328"/>
      <c r="I10" s="328"/>
      <c r="J10" s="328"/>
      <c r="K10" s="210"/>
    </row>
    <row r="11" spans="2:11" customFormat="1" ht="15" customHeight="1">
      <c r="B11" s="213"/>
      <c r="C11" s="214"/>
      <c r="D11" s="328" t="s">
        <v>3097</v>
      </c>
      <c r="E11" s="328"/>
      <c r="F11" s="328"/>
      <c r="G11" s="328"/>
      <c r="H11" s="328"/>
      <c r="I11" s="328"/>
      <c r="J11" s="328"/>
      <c r="K11" s="210"/>
    </row>
    <row r="12" spans="2:11" customFormat="1" ht="15" customHeight="1">
      <c r="B12" s="213"/>
      <c r="C12" s="214"/>
      <c r="D12" s="212"/>
      <c r="E12" s="212"/>
      <c r="F12" s="212"/>
      <c r="G12" s="212"/>
      <c r="H12" s="212"/>
      <c r="I12" s="212"/>
      <c r="J12" s="212"/>
      <c r="K12" s="210"/>
    </row>
    <row r="13" spans="2:11" customFormat="1" ht="15" customHeight="1">
      <c r="B13" s="213"/>
      <c r="C13" s="214"/>
      <c r="D13" s="215" t="s">
        <v>3098</v>
      </c>
      <c r="E13" s="212"/>
      <c r="F13" s="212"/>
      <c r="G13" s="212"/>
      <c r="H13" s="212"/>
      <c r="I13" s="212"/>
      <c r="J13" s="212"/>
      <c r="K13" s="210"/>
    </row>
    <row r="14" spans="2:11" customFormat="1" ht="12.75" customHeight="1">
      <c r="B14" s="213"/>
      <c r="C14" s="214"/>
      <c r="D14" s="214"/>
      <c r="E14" s="214"/>
      <c r="F14" s="214"/>
      <c r="G14" s="214"/>
      <c r="H14" s="214"/>
      <c r="I14" s="214"/>
      <c r="J14" s="214"/>
      <c r="K14" s="210"/>
    </row>
    <row r="15" spans="2:11" customFormat="1" ht="15" customHeight="1">
      <c r="B15" s="213"/>
      <c r="C15" s="214"/>
      <c r="D15" s="328" t="s">
        <v>3099</v>
      </c>
      <c r="E15" s="328"/>
      <c r="F15" s="328"/>
      <c r="G15" s="328"/>
      <c r="H15" s="328"/>
      <c r="I15" s="328"/>
      <c r="J15" s="328"/>
      <c r="K15" s="210"/>
    </row>
    <row r="16" spans="2:11" customFormat="1" ht="15" customHeight="1">
      <c r="B16" s="213"/>
      <c r="C16" s="214"/>
      <c r="D16" s="328" t="s">
        <v>3100</v>
      </c>
      <c r="E16" s="328"/>
      <c r="F16" s="328"/>
      <c r="G16" s="328"/>
      <c r="H16" s="328"/>
      <c r="I16" s="328"/>
      <c r="J16" s="328"/>
      <c r="K16" s="210"/>
    </row>
    <row r="17" spans="2:11" customFormat="1" ht="15" customHeight="1">
      <c r="B17" s="213"/>
      <c r="C17" s="214"/>
      <c r="D17" s="328" t="s">
        <v>3101</v>
      </c>
      <c r="E17" s="328"/>
      <c r="F17" s="328"/>
      <c r="G17" s="328"/>
      <c r="H17" s="328"/>
      <c r="I17" s="328"/>
      <c r="J17" s="328"/>
      <c r="K17" s="210"/>
    </row>
    <row r="18" spans="2:11" customFormat="1" ht="15" customHeight="1">
      <c r="B18" s="213"/>
      <c r="C18" s="214"/>
      <c r="D18" s="214"/>
      <c r="E18" s="216" t="s">
        <v>84</v>
      </c>
      <c r="F18" s="328" t="s">
        <v>3102</v>
      </c>
      <c r="G18" s="328"/>
      <c r="H18" s="328"/>
      <c r="I18" s="328"/>
      <c r="J18" s="328"/>
      <c r="K18" s="210"/>
    </row>
    <row r="19" spans="2:11" customFormat="1" ht="15" customHeight="1">
      <c r="B19" s="213"/>
      <c r="C19" s="214"/>
      <c r="D19" s="214"/>
      <c r="E19" s="216" t="s">
        <v>3103</v>
      </c>
      <c r="F19" s="328" t="s">
        <v>3104</v>
      </c>
      <c r="G19" s="328"/>
      <c r="H19" s="328"/>
      <c r="I19" s="328"/>
      <c r="J19" s="328"/>
      <c r="K19" s="210"/>
    </row>
    <row r="20" spans="2:11" customFormat="1" ht="15" customHeight="1">
      <c r="B20" s="213"/>
      <c r="C20" s="214"/>
      <c r="D20" s="214"/>
      <c r="E20" s="216" t="s">
        <v>3105</v>
      </c>
      <c r="F20" s="328" t="s">
        <v>3106</v>
      </c>
      <c r="G20" s="328"/>
      <c r="H20" s="328"/>
      <c r="I20" s="328"/>
      <c r="J20" s="328"/>
      <c r="K20" s="210"/>
    </row>
    <row r="21" spans="2:11" customFormat="1" ht="15" customHeight="1">
      <c r="B21" s="213"/>
      <c r="C21" s="214"/>
      <c r="D21" s="214"/>
      <c r="E21" s="216" t="s">
        <v>97</v>
      </c>
      <c r="F21" s="328" t="s">
        <v>98</v>
      </c>
      <c r="G21" s="328"/>
      <c r="H21" s="328"/>
      <c r="I21" s="328"/>
      <c r="J21" s="328"/>
      <c r="K21" s="210"/>
    </row>
    <row r="22" spans="2:11" customFormat="1" ht="15" customHeight="1">
      <c r="B22" s="213"/>
      <c r="C22" s="214"/>
      <c r="D22" s="214"/>
      <c r="E22" s="216" t="s">
        <v>3107</v>
      </c>
      <c r="F22" s="328" t="s">
        <v>543</v>
      </c>
      <c r="G22" s="328"/>
      <c r="H22" s="328"/>
      <c r="I22" s="328"/>
      <c r="J22" s="328"/>
      <c r="K22" s="210"/>
    </row>
    <row r="23" spans="2:11" customFormat="1" ht="15" customHeight="1">
      <c r="B23" s="213"/>
      <c r="C23" s="214"/>
      <c r="D23" s="214"/>
      <c r="E23" s="216" t="s">
        <v>3108</v>
      </c>
      <c r="F23" s="328" t="s">
        <v>3109</v>
      </c>
      <c r="G23" s="328"/>
      <c r="H23" s="328"/>
      <c r="I23" s="328"/>
      <c r="J23" s="328"/>
      <c r="K23" s="210"/>
    </row>
    <row r="24" spans="2:11" customFormat="1" ht="12.75" customHeight="1">
      <c r="B24" s="213"/>
      <c r="C24" s="214"/>
      <c r="D24" s="214"/>
      <c r="E24" s="214"/>
      <c r="F24" s="214"/>
      <c r="G24" s="214"/>
      <c r="H24" s="214"/>
      <c r="I24" s="214"/>
      <c r="J24" s="214"/>
      <c r="K24" s="210"/>
    </row>
    <row r="25" spans="2:11" customFormat="1" ht="15" customHeight="1">
      <c r="B25" s="213"/>
      <c r="C25" s="328" t="s">
        <v>3110</v>
      </c>
      <c r="D25" s="328"/>
      <c r="E25" s="328"/>
      <c r="F25" s="328"/>
      <c r="G25" s="328"/>
      <c r="H25" s="328"/>
      <c r="I25" s="328"/>
      <c r="J25" s="328"/>
      <c r="K25" s="210"/>
    </row>
    <row r="26" spans="2:11" customFormat="1" ht="15" customHeight="1">
      <c r="B26" s="213"/>
      <c r="C26" s="328" t="s">
        <v>3111</v>
      </c>
      <c r="D26" s="328"/>
      <c r="E26" s="328"/>
      <c r="F26" s="328"/>
      <c r="G26" s="328"/>
      <c r="H26" s="328"/>
      <c r="I26" s="328"/>
      <c r="J26" s="328"/>
      <c r="K26" s="210"/>
    </row>
    <row r="27" spans="2:11" customFormat="1" ht="15" customHeight="1">
      <c r="B27" s="213"/>
      <c r="C27" s="212"/>
      <c r="D27" s="328" t="s">
        <v>3112</v>
      </c>
      <c r="E27" s="328"/>
      <c r="F27" s="328"/>
      <c r="G27" s="328"/>
      <c r="H27" s="328"/>
      <c r="I27" s="328"/>
      <c r="J27" s="328"/>
      <c r="K27" s="210"/>
    </row>
    <row r="28" spans="2:11" customFormat="1" ht="15" customHeight="1">
      <c r="B28" s="213"/>
      <c r="C28" s="214"/>
      <c r="D28" s="328" t="s">
        <v>3113</v>
      </c>
      <c r="E28" s="328"/>
      <c r="F28" s="328"/>
      <c r="G28" s="328"/>
      <c r="H28" s="328"/>
      <c r="I28" s="328"/>
      <c r="J28" s="328"/>
      <c r="K28" s="210"/>
    </row>
    <row r="29" spans="2:11" customFormat="1" ht="12.75" customHeight="1">
      <c r="B29" s="213"/>
      <c r="C29" s="214"/>
      <c r="D29" s="214"/>
      <c r="E29" s="214"/>
      <c r="F29" s="214"/>
      <c r="G29" s="214"/>
      <c r="H29" s="214"/>
      <c r="I29" s="214"/>
      <c r="J29" s="214"/>
      <c r="K29" s="210"/>
    </row>
    <row r="30" spans="2:11" customFormat="1" ht="15" customHeight="1">
      <c r="B30" s="213"/>
      <c r="C30" s="214"/>
      <c r="D30" s="328" t="s">
        <v>3114</v>
      </c>
      <c r="E30" s="328"/>
      <c r="F30" s="328"/>
      <c r="G30" s="328"/>
      <c r="H30" s="328"/>
      <c r="I30" s="328"/>
      <c r="J30" s="328"/>
      <c r="K30" s="210"/>
    </row>
    <row r="31" spans="2:11" customFormat="1" ht="15" customHeight="1">
      <c r="B31" s="213"/>
      <c r="C31" s="214"/>
      <c r="D31" s="328" t="s">
        <v>3115</v>
      </c>
      <c r="E31" s="328"/>
      <c r="F31" s="328"/>
      <c r="G31" s="328"/>
      <c r="H31" s="328"/>
      <c r="I31" s="328"/>
      <c r="J31" s="328"/>
      <c r="K31" s="210"/>
    </row>
    <row r="32" spans="2:11" customFormat="1" ht="12.75" customHeight="1">
      <c r="B32" s="213"/>
      <c r="C32" s="214"/>
      <c r="D32" s="214"/>
      <c r="E32" s="214"/>
      <c r="F32" s="214"/>
      <c r="G32" s="214"/>
      <c r="H32" s="214"/>
      <c r="I32" s="214"/>
      <c r="J32" s="214"/>
      <c r="K32" s="210"/>
    </row>
    <row r="33" spans="2:11" customFormat="1" ht="15" customHeight="1">
      <c r="B33" s="213"/>
      <c r="C33" s="214"/>
      <c r="D33" s="328" t="s">
        <v>3116</v>
      </c>
      <c r="E33" s="328"/>
      <c r="F33" s="328"/>
      <c r="G33" s="328"/>
      <c r="H33" s="328"/>
      <c r="I33" s="328"/>
      <c r="J33" s="328"/>
      <c r="K33" s="210"/>
    </row>
    <row r="34" spans="2:11" customFormat="1" ht="15" customHeight="1">
      <c r="B34" s="213"/>
      <c r="C34" s="214"/>
      <c r="D34" s="328" t="s">
        <v>3117</v>
      </c>
      <c r="E34" s="328"/>
      <c r="F34" s="328"/>
      <c r="G34" s="328"/>
      <c r="H34" s="328"/>
      <c r="I34" s="328"/>
      <c r="J34" s="328"/>
      <c r="K34" s="210"/>
    </row>
    <row r="35" spans="2:11" customFormat="1" ht="15" customHeight="1">
      <c r="B35" s="213"/>
      <c r="C35" s="214"/>
      <c r="D35" s="328" t="s">
        <v>3118</v>
      </c>
      <c r="E35" s="328"/>
      <c r="F35" s="328"/>
      <c r="G35" s="328"/>
      <c r="H35" s="328"/>
      <c r="I35" s="328"/>
      <c r="J35" s="328"/>
      <c r="K35" s="210"/>
    </row>
    <row r="36" spans="2:11" customFormat="1" ht="15" customHeight="1">
      <c r="B36" s="213"/>
      <c r="C36" s="214"/>
      <c r="D36" s="212"/>
      <c r="E36" s="215" t="s">
        <v>123</v>
      </c>
      <c r="F36" s="212"/>
      <c r="G36" s="328" t="s">
        <v>3119</v>
      </c>
      <c r="H36" s="328"/>
      <c r="I36" s="328"/>
      <c r="J36" s="328"/>
      <c r="K36" s="210"/>
    </row>
    <row r="37" spans="2:11" customFormat="1" ht="30.75" customHeight="1">
      <c r="B37" s="213"/>
      <c r="C37" s="214"/>
      <c r="D37" s="212"/>
      <c r="E37" s="215" t="s">
        <v>3120</v>
      </c>
      <c r="F37" s="212"/>
      <c r="G37" s="328" t="s">
        <v>3121</v>
      </c>
      <c r="H37" s="328"/>
      <c r="I37" s="328"/>
      <c r="J37" s="328"/>
      <c r="K37" s="210"/>
    </row>
    <row r="38" spans="2:11" customFormat="1" ht="15" customHeight="1">
      <c r="B38" s="213"/>
      <c r="C38" s="214"/>
      <c r="D38" s="212"/>
      <c r="E38" s="215" t="s">
        <v>58</v>
      </c>
      <c r="F38" s="212"/>
      <c r="G38" s="328" t="s">
        <v>3122</v>
      </c>
      <c r="H38" s="328"/>
      <c r="I38" s="328"/>
      <c r="J38" s="328"/>
      <c r="K38" s="210"/>
    </row>
    <row r="39" spans="2:11" customFormat="1" ht="15" customHeight="1">
      <c r="B39" s="213"/>
      <c r="C39" s="214"/>
      <c r="D39" s="212"/>
      <c r="E39" s="215" t="s">
        <v>59</v>
      </c>
      <c r="F39" s="212"/>
      <c r="G39" s="328" t="s">
        <v>3123</v>
      </c>
      <c r="H39" s="328"/>
      <c r="I39" s="328"/>
      <c r="J39" s="328"/>
      <c r="K39" s="210"/>
    </row>
    <row r="40" spans="2:11" customFormat="1" ht="15" customHeight="1">
      <c r="B40" s="213"/>
      <c r="C40" s="214"/>
      <c r="D40" s="212"/>
      <c r="E40" s="215" t="s">
        <v>124</v>
      </c>
      <c r="F40" s="212"/>
      <c r="G40" s="328" t="s">
        <v>3124</v>
      </c>
      <c r="H40" s="328"/>
      <c r="I40" s="328"/>
      <c r="J40" s="328"/>
      <c r="K40" s="210"/>
    </row>
    <row r="41" spans="2:11" customFormat="1" ht="15" customHeight="1">
      <c r="B41" s="213"/>
      <c r="C41" s="214"/>
      <c r="D41" s="212"/>
      <c r="E41" s="215" t="s">
        <v>125</v>
      </c>
      <c r="F41" s="212"/>
      <c r="G41" s="328" t="s">
        <v>3125</v>
      </c>
      <c r="H41" s="328"/>
      <c r="I41" s="328"/>
      <c r="J41" s="328"/>
      <c r="K41" s="210"/>
    </row>
    <row r="42" spans="2:11" customFormat="1" ht="15" customHeight="1">
      <c r="B42" s="213"/>
      <c r="C42" s="214"/>
      <c r="D42" s="212"/>
      <c r="E42" s="215" t="s">
        <v>3126</v>
      </c>
      <c r="F42" s="212"/>
      <c r="G42" s="328" t="s">
        <v>3127</v>
      </c>
      <c r="H42" s="328"/>
      <c r="I42" s="328"/>
      <c r="J42" s="328"/>
      <c r="K42" s="210"/>
    </row>
    <row r="43" spans="2:11" customFormat="1" ht="15" customHeight="1">
      <c r="B43" s="213"/>
      <c r="C43" s="214"/>
      <c r="D43" s="212"/>
      <c r="E43" s="215"/>
      <c r="F43" s="212"/>
      <c r="G43" s="328" t="s">
        <v>3128</v>
      </c>
      <c r="H43" s="328"/>
      <c r="I43" s="328"/>
      <c r="J43" s="328"/>
      <c r="K43" s="210"/>
    </row>
    <row r="44" spans="2:11" customFormat="1" ht="15" customHeight="1">
      <c r="B44" s="213"/>
      <c r="C44" s="214"/>
      <c r="D44" s="212"/>
      <c r="E44" s="215" t="s">
        <v>3129</v>
      </c>
      <c r="F44" s="212"/>
      <c r="G44" s="328" t="s">
        <v>3130</v>
      </c>
      <c r="H44" s="328"/>
      <c r="I44" s="328"/>
      <c r="J44" s="328"/>
      <c r="K44" s="210"/>
    </row>
    <row r="45" spans="2:11" customFormat="1" ht="15" customHeight="1">
      <c r="B45" s="213"/>
      <c r="C45" s="214"/>
      <c r="D45" s="212"/>
      <c r="E45" s="215" t="s">
        <v>127</v>
      </c>
      <c r="F45" s="212"/>
      <c r="G45" s="328" t="s">
        <v>3131</v>
      </c>
      <c r="H45" s="328"/>
      <c r="I45" s="328"/>
      <c r="J45" s="328"/>
      <c r="K45" s="210"/>
    </row>
    <row r="46" spans="2:11" customFormat="1" ht="12.75" customHeight="1">
      <c r="B46" s="213"/>
      <c r="C46" s="214"/>
      <c r="D46" s="212"/>
      <c r="E46" s="212"/>
      <c r="F46" s="212"/>
      <c r="G46" s="212"/>
      <c r="H46" s="212"/>
      <c r="I46" s="212"/>
      <c r="J46" s="212"/>
      <c r="K46" s="210"/>
    </row>
    <row r="47" spans="2:11" customFormat="1" ht="15" customHeight="1">
      <c r="B47" s="213"/>
      <c r="C47" s="214"/>
      <c r="D47" s="328" t="s">
        <v>3132</v>
      </c>
      <c r="E47" s="328"/>
      <c r="F47" s="328"/>
      <c r="G47" s="328"/>
      <c r="H47" s="328"/>
      <c r="I47" s="328"/>
      <c r="J47" s="328"/>
      <c r="K47" s="210"/>
    </row>
    <row r="48" spans="2:11" customFormat="1" ht="15" customHeight="1">
      <c r="B48" s="213"/>
      <c r="C48" s="214"/>
      <c r="D48" s="214"/>
      <c r="E48" s="328" t="s">
        <v>3133</v>
      </c>
      <c r="F48" s="328"/>
      <c r="G48" s="328"/>
      <c r="H48" s="328"/>
      <c r="I48" s="328"/>
      <c r="J48" s="328"/>
      <c r="K48" s="210"/>
    </row>
    <row r="49" spans="2:11" customFormat="1" ht="15" customHeight="1">
      <c r="B49" s="213"/>
      <c r="C49" s="214"/>
      <c r="D49" s="214"/>
      <c r="E49" s="328" t="s">
        <v>3134</v>
      </c>
      <c r="F49" s="328"/>
      <c r="G49" s="328"/>
      <c r="H49" s="328"/>
      <c r="I49" s="328"/>
      <c r="J49" s="328"/>
      <c r="K49" s="210"/>
    </row>
    <row r="50" spans="2:11" customFormat="1" ht="15" customHeight="1">
      <c r="B50" s="213"/>
      <c r="C50" s="214"/>
      <c r="D50" s="214"/>
      <c r="E50" s="328" t="s">
        <v>3135</v>
      </c>
      <c r="F50" s="328"/>
      <c r="G50" s="328"/>
      <c r="H50" s="328"/>
      <c r="I50" s="328"/>
      <c r="J50" s="328"/>
      <c r="K50" s="210"/>
    </row>
    <row r="51" spans="2:11" customFormat="1" ht="15" customHeight="1">
      <c r="B51" s="213"/>
      <c r="C51" s="214"/>
      <c r="D51" s="328" t="s">
        <v>3136</v>
      </c>
      <c r="E51" s="328"/>
      <c r="F51" s="328"/>
      <c r="G51" s="328"/>
      <c r="H51" s="328"/>
      <c r="I51" s="328"/>
      <c r="J51" s="328"/>
      <c r="K51" s="210"/>
    </row>
    <row r="52" spans="2:11" customFormat="1" ht="25.5" customHeight="1">
      <c r="B52" s="209"/>
      <c r="C52" s="329" t="s">
        <v>3137</v>
      </c>
      <c r="D52" s="329"/>
      <c r="E52" s="329"/>
      <c r="F52" s="329"/>
      <c r="G52" s="329"/>
      <c r="H52" s="329"/>
      <c r="I52" s="329"/>
      <c r="J52" s="329"/>
      <c r="K52" s="210"/>
    </row>
    <row r="53" spans="2:11" customFormat="1" ht="5.25" customHeight="1">
      <c r="B53" s="209"/>
      <c r="C53" s="211"/>
      <c r="D53" s="211"/>
      <c r="E53" s="211"/>
      <c r="F53" s="211"/>
      <c r="G53" s="211"/>
      <c r="H53" s="211"/>
      <c r="I53" s="211"/>
      <c r="J53" s="211"/>
      <c r="K53" s="210"/>
    </row>
    <row r="54" spans="2:11" customFormat="1" ht="15" customHeight="1">
      <c r="B54" s="209"/>
      <c r="C54" s="328" t="s">
        <v>3138</v>
      </c>
      <c r="D54" s="328"/>
      <c r="E54" s="328"/>
      <c r="F54" s="328"/>
      <c r="G54" s="328"/>
      <c r="H54" s="328"/>
      <c r="I54" s="328"/>
      <c r="J54" s="328"/>
      <c r="K54" s="210"/>
    </row>
    <row r="55" spans="2:11" customFormat="1" ht="15" customHeight="1">
      <c r="B55" s="209"/>
      <c r="C55" s="328" t="s">
        <v>3139</v>
      </c>
      <c r="D55" s="328"/>
      <c r="E55" s="328"/>
      <c r="F55" s="328"/>
      <c r="G55" s="328"/>
      <c r="H55" s="328"/>
      <c r="I55" s="328"/>
      <c r="J55" s="328"/>
      <c r="K55" s="210"/>
    </row>
    <row r="56" spans="2:11" customFormat="1" ht="12.75" customHeight="1">
      <c r="B56" s="209"/>
      <c r="C56" s="212"/>
      <c r="D56" s="212"/>
      <c r="E56" s="212"/>
      <c r="F56" s="212"/>
      <c r="G56" s="212"/>
      <c r="H56" s="212"/>
      <c r="I56" s="212"/>
      <c r="J56" s="212"/>
      <c r="K56" s="210"/>
    </row>
    <row r="57" spans="2:11" customFormat="1" ht="15" customHeight="1">
      <c r="B57" s="209"/>
      <c r="C57" s="328" t="s">
        <v>3140</v>
      </c>
      <c r="D57" s="328"/>
      <c r="E57" s="328"/>
      <c r="F57" s="328"/>
      <c r="G57" s="328"/>
      <c r="H57" s="328"/>
      <c r="I57" s="328"/>
      <c r="J57" s="328"/>
      <c r="K57" s="210"/>
    </row>
    <row r="58" spans="2:11" customFormat="1" ht="15" customHeight="1">
      <c r="B58" s="209"/>
      <c r="C58" s="214"/>
      <c r="D58" s="328" t="s">
        <v>3141</v>
      </c>
      <c r="E58" s="328"/>
      <c r="F58" s="328"/>
      <c r="G58" s="328"/>
      <c r="H58" s="328"/>
      <c r="I58" s="328"/>
      <c r="J58" s="328"/>
      <c r="K58" s="210"/>
    </row>
    <row r="59" spans="2:11" customFormat="1" ht="15" customHeight="1">
      <c r="B59" s="209"/>
      <c r="C59" s="214"/>
      <c r="D59" s="328" t="s">
        <v>3142</v>
      </c>
      <c r="E59" s="328"/>
      <c r="F59" s="328"/>
      <c r="G59" s="328"/>
      <c r="H59" s="328"/>
      <c r="I59" s="328"/>
      <c r="J59" s="328"/>
      <c r="K59" s="210"/>
    </row>
    <row r="60" spans="2:11" customFormat="1" ht="15" customHeight="1">
      <c r="B60" s="209"/>
      <c r="C60" s="214"/>
      <c r="D60" s="328" t="s">
        <v>3143</v>
      </c>
      <c r="E60" s="328"/>
      <c r="F60" s="328"/>
      <c r="G60" s="328"/>
      <c r="H60" s="328"/>
      <c r="I60" s="328"/>
      <c r="J60" s="328"/>
      <c r="K60" s="210"/>
    </row>
    <row r="61" spans="2:11" customFormat="1" ht="15" customHeight="1">
      <c r="B61" s="209"/>
      <c r="C61" s="214"/>
      <c r="D61" s="328" t="s">
        <v>3144</v>
      </c>
      <c r="E61" s="328"/>
      <c r="F61" s="328"/>
      <c r="G61" s="328"/>
      <c r="H61" s="328"/>
      <c r="I61" s="328"/>
      <c r="J61" s="328"/>
      <c r="K61" s="210"/>
    </row>
    <row r="62" spans="2:11" customFormat="1" ht="15" customHeight="1">
      <c r="B62" s="209"/>
      <c r="C62" s="214"/>
      <c r="D62" s="327" t="s">
        <v>3145</v>
      </c>
      <c r="E62" s="327"/>
      <c r="F62" s="327"/>
      <c r="G62" s="327"/>
      <c r="H62" s="327"/>
      <c r="I62" s="327"/>
      <c r="J62" s="327"/>
      <c r="K62" s="210"/>
    </row>
    <row r="63" spans="2:11" customFormat="1" ht="15" customHeight="1">
      <c r="B63" s="209"/>
      <c r="C63" s="214"/>
      <c r="D63" s="328" t="s">
        <v>3146</v>
      </c>
      <c r="E63" s="328"/>
      <c r="F63" s="328"/>
      <c r="G63" s="328"/>
      <c r="H63" s="328"/>
      <c r="I63" s="328"/>
      <c r="J63" s="328"/>
      <c r="K63" s="210"/>
    </row>
    <row r="64" spans="2:11" customFormat="1" ht="12.75" customHeight="1">
      <c r="B64" s="209"/>
      <c r="C64" s="214"/>
      <c r="D64" s="214"/>
      <c r="E64" s="217"/>
      <c r="F64" s="214"/>
      <c r="G64" s="214"/>
      <c r="H64" s="214"/>
      <c r="I64" s="214"/>
      <c r="J64" s="214"/>
      <c r="K64" s="210"/>
    </row>
    <row r="65" spans="2:11" customFormat="1" ht="15" customHeight="1">
      <c r="B65" s="209"/>
      <c r="C65" s="214"/>
      <c r="D65" s="328" t="s">
        <v>3147</v>
      </c>
      <c r="E65" s="328"/>
      <c r="F65" s="328"/>
      <c r="G65" s="328"/>
      <c r="H65" s="328"/>
      <c r="I65" s="328"/>
      <c r="J65" s="328"/>
      <c r="K65" s="210"/>
    </row>
    <row r="66" spans="2:11" customFormat="1" ht="15" customHeight="1">
      <c r="B66" s="209"/>
      <c r="C66" s="214"/>
      <c r="D66" s="327" t="s">
        <v>3148</v>
      </c>
      <c r="E66" s="327"/>
      <c r="F66" s="327"/>
      <c r="G66" s="327"/>
      <c r="H66" s="327"/>
      <c r="I66" s="327"/>
      <c r="J66" s="327"/>
      <c r="K66" s="210"/>
    </row>
    <row r="67" spans="2:11" customFormat="1" ht="15" customHeight="1">
      <c r="B67" s="209"/>
      <c r="C67" s="214"/>
      <c r="D67" s="328" t="s">
        <v>3149</v>
      </c>
      <c r="E67" s="328"/>
      <c r="F67" s="328"/>
      <c r="G67" s="328"/>
      <c r="H67" s="328"/>
      <c r="I67" s="328"/>
      <c r="J67" s="328"/>
      <c r="K67" s="210"/>
    </row>
    <row r="68" spans="2:11" customFormat="1" ht="15" customHeight="1">
      <c r="B68" s="209"/>
      <c r="C68" s="214"/>
      <c r="D68" s="328" t="s">
        <v>3150</v>
      </c>
      <c r="E68" s="328"/>
      <c r="F68" s="328"/>
      <c r="G68" s="328"/>
      <c r="H68" s="328"/>
      <c r="I68" s="328"/>
      <c r="J68" s="328"/>
      <c r="K68" s="210"/>
    </row>
    <row r="69" spans="2:11" customFormat="1" ht="15" customHeight="1">
      <c r="B69" s="209"/>
      <c r="C69" s="214"/>
      <c r="D69" s="328" t="s">
        <v>3151</v>
      </c>
      <c r="E69" s="328"/>
      <c r="F69" s="328"/>
      <c r="G69" s="328"/>
      <c r="H69" s="328"/>
      <c r="I69" s="328"/>
      <c r="J69" s="328"/>
      <c r="K69" s="210"/>
    </row>
    <row r="70" spans="2:11" customFormat="1" ht="15" customHeight="1">
      <c r="B70" s="209"/>
      <c r="C70" s="214"/>
      <c r="D70" s="328" t="s">
        <v>3152</v>
      </c>
      <c r="E70" s="328"/>
      <c r="F70" s="328"/>
      <c r="G70" s="328"/>
      <c r="H70" s="328"/>
      <c r="I70" s="328"/>
      <c r="J70" s="328"/>
      <c r="K70" s="210"/>
    </row>
    <row r="71" spans="2:11" customFormat="1" ht="12.75" customHeight="1">
      <c r="B71" s="218"/>
      <c r="C71" s="219"/>
      <c r="D71" s="219"/>
      <c r="E71" s="219"/>
      <c r="F71" s="219"/>
      <c r="G71" s="219"/>
      <c r="H71" s="219"/>
      <c r="I71" s="219"/>
      <c r="J71" s="219"/>
      <c r="K71" s="220"/>
    </row>
    <row r="72" spans="2:11" customFormat="1" ht="18.75" customHeight="1">
      <c r="B72" s="221"/>
      <c r="C72" s="221"/>
      <c r="D72" s="221"/>
      <c r="E72" s="221"/>
      <c r="F72" s="221"/>
      <c r="G72" s="221"/>
      <c r="H72" s="221"/>
      <c r="I72" s="221"/>
      <c r="J72" s="221"/>
      <c r="K72" s="222"/>
    </row>
    <row r="73" spans="2:11" customFormat="1" ht="18.75" customHeight="1">
      <c r="B73" s="222"/>
      <c r="C73" s="222"/>
      <c r="D73" s="222"/>
      <c r="E73" s="222"/>
      <c r="F73" s="222"/>
      <c r="G73" s="222"/>
      <c r="H73" s="222"/>
      <c r="I73" s="222"/>
      <c r="J73" s="222"/>
      <c r="K73" s="222"/>
    </row>
    <row r="74" spans="2:11" customFormat="1" ht="7.5" customHeight="1">
      <c r="B74" s="223"/>
      <c r="C74" s="224"/>
      <c r="D74" s="224"/>
      <c r="E74" s="224"/>
      <c r="F74" s="224"/>
      <c r="G74" s="224"/>
      <c r="H74" s="224"/>
      <c r="I74" s="224"/>
      <c r="J74" s="224"/>
      <c r="K74" s="225"/>
    </row>
    <row r="75" spans="2:11" customFormat="1" ht="45" customHeight="1">
      <c r="B75" s="226"/>
      <c r="C75" s="326" t="s">
        <v>3153</v>
      </c>
      <c r="D75" s="326"/>
      <c r="E75" s="326"/>
      <c r="F75" s="326"/>
      <c r="G75" s="326"/>
      <c r="H75" s="326"/>
      <c r="I75" s="326"/>
      <c r="J75" s="326"/>
      <c r="K75" s="227"/>
    </row>
    <row r="76" spans="2:11" customFormat="1" ht="17.25" customHeight="1">
      <c r="B76" s="226"/>
      <c r="C76" s="228" t="s">
        <v>3154</v>
      </c>
      <c r="D76" s="228"/>
      <c r="E76" s="228"/>
      <c r="F76" s="228" t="s">
        <v>3155</v>
      </c>
      <c r="G76" s="229"/>
      <c r="H76" s="228" t="s">
        <v>59</v>
      </c>
      <c r="I76" s="228" t="s">
        <v>62</v>
      </c>
      <c r="J76" s="228" t="s">
        <v>3156</v>
      </c>
      <c r="K76" s="227"/>
    </row>
    <row r="77" spans="2:11" customFormat="1" ht="17.25" customHeight="1">
      <c r="B77" s="226"/>
      <c r="C77" s="230" t="s">
        <v>3157</v>
      </c>
      <c r="D77" s="230"/>
      <c r="E77" s="230"/>
      <c r="F77" s="231" t="s">
        <v>3158</v>
      </c>
      <c r="G77" s="232"/>
      <c r="H77" s="230"/>
      <c r="I77" s="230"/>
      <c r="J77" s="230" t="s">
        <v>3159</v>
      </c>
      <c r="K77" s="227"/>
    </row>
    <row r="78" spans="2:11" customFormat="1" ht="5.25" customHeight="1">
      <c r="B78" s="226"/>
      <c r="C78" s="233"/>
      <c r="D78" s="233"/>
      <c r="E78" s="233"/>
      <c r="F78" s="233"/>
      <c r="G78" s="234"/>
      <c r="H78" s="233"/>
      <c r="I78" s="233"/>
      <c r="J78" s="233"/>
      <c r="K78" s="227"/>
    </row>
    <row r="79" spans="2:11" customFormat="1" ht="15" customHeight="1">
      <c r="B79" s="226"/>
      <c r="C79" s="215" t="s">
        <v>58</v>
      </c>
      <c r="D79" s="235"/>
      <c r="E79" s="235"/>
      <c r="F79" s="236" t="s">
        <v>3160</v>
      </c>
      <c r="G79" s="237"/>
      <c r="H79" s="215" t="s">
        <v>3161</v>
      </c>
      <c r="I79" s="215" t="s">
        <v>3162</v>
      </c>
      <c r="J79" s="215">
        <v>20</v>
      </c>
      <c r="K79" s="227"/>
    </row>
    <row r="80" spans="2:11" customFormat="1" ht="15" customHeight="1">
      <c r="B80" s="226"/>
      <c r="C80" s="215" t="s">
        <v>3163</v>
      </c>
      <c r="D80" s="215"/>
      <c r="E80" s="215"/>
      <c r="F80" s="236" t="s">
        <v>3160</v>
      </c>
      <c r="G80" s="237"/>
      <c r="H80" s="215" t="s">
        <v>3164</v>
      </c>
      <c r="I80" s="215" t="s">
        <v>3162</v>
      </c>
      <c r="J80" s="215">
        <v>120</v>
      </c>
      <c r="K80" s="227"/>
    </row>
    <row r="81" spans="2:11" customFormat="1" ht="15" customHeight="1">
      <c r="B81" s="238"/>
      <c r="C81" s="215" t="s">
        <v>3165</v>
      </c>
      <c r="D81" s="215"/>
      <c r="E81" s="215"/>
      <c r="F81" s="236" t="s">
        <v>3166</v>
      </c>
      <c r="G81" s="237"/>
      <c r="H81" s="215" t="s">
        <v>3167</v>
      </c>
      <c r="I81" s="215" t="s">
        <v>3162</v>
      </c>
      <c r="J81" s="215">
        <v>50</v>
      </c>
      <c r="K81" s="227"/>
    </row>
    <row r="82" spans="2:11" customFormat="1" ht="15" customHeight="1">
      <c r="B82" s="238"/>
      <c r="C82" s="215" t="s">
        <v>3168</v>
      </c>
      <c r="D82" s="215"/>
      <c r="E82" s="215"/>
      <c r="F82" s="236" t="s">
        <v>3160</v>
      </c>
      <c r="G82" s="237"/>
      <c r="H82" s="215" t="s">
        <v>3169</v>
      </c>
      <c r="I82" s="215" t="s">
        <v>3170</v>
      </c>
      <c r="J82" s="215"/>
      <c r="K82" s="227"/>
    </row>
    <row r="83" spans="2:11" customFormat="1" ht="15" customHeight="1">
      <c r="B83" s="238"/>
      <c r="C83" s="215" t="s">
        <v>3171</v>
      </c>
      <c r="D83" s="215"/>
      <c r="E83" s="215"/>
      <c r="F83" s="236" t="s">
        <v>3166</v>
      </c>
      <c r="G83" s="215"/>
      <c r="H83" s="215" t="s">
        <v>3172</v>
      </c>
      <c r="I83" s="215" t="s">
        <v>3162</v>
      </c>
      <c r="J83" s="215">
        <v>15</v>
      </c>
      <c r="K83" s="227"/>
    </row>
    <row r="84" spans="2:11" customFormat="1" ht="15" customHeight="1">
      <c r="B84" s="238"/>
      <c r="C84" s="215" t="s">
        <v>3173</v>
      </c>
      <c r="D84" s="215"/>
      <c r="E84" s="215"/>
      <c r="F84" s="236" t="s">
        <v>3166</v>
      </c>
      <c r="G84" s="215"/>
      <c r="H84" s="215" t="s">
        <v>3174</v>
      </c>
      <c r="I84" s="215" t="s">
        <v>3162</v>
      </c>
      <c r="J84" s="215">
        <v>15</v>
      </c>
      <c r="K84" s="227"/>
    </row>
    <row r="85" spans="2:11" customFormat="1" ht="15" customHeight="1">
      <c r="B85" s="238"/>
      <c r="C85" s="215" t="s">
        <v>3175</v>
      </c>
      <c r="D85" s="215"/>
      <c r="E85" s="215"/>
      <c r="F85" s="236" t="s">
        <v>3166</v>
      </c>
      <c r="G85" s="215"/>
      <c r="H85" s="215" t="s">
        <v>3176</v>
      </c>
      <c r="I85" s="215" t="s">
        <v>3162</v>
      </c>
      <c r="J85" s="215">
        <v>20</v>
      </c>
      <c r="K85" s="227"/>
    </row>
    <row r="86" spans="2:11" customFormat="1" ht="15" customHeight="1">
      <c r="B86" s="238"/>
      <c r="C86" s="215" t="s">
        <v>3177</v>
      </c>
      <c r="D86" s="215"/>
      <c r="E86" s="215"/>
      <c r="F86" s="236" t="s">
        <v>3166</v>
      </c>
      <c r="G86" s="215"/>
      <c r="H86" s="215" t="s">
        <v>3178</v>
      </c>
      <c r="I86" s="215" t="s">
        <v>3162</v>
      </c>
      <c r="J86" s="215">
        <v>20</v>
      </c>
      <c r="K86" s="227"/>
    </row>
    <row r="87" spans="2:11" customFormat="1" ht="15" customHeight="1">
      <c r="B87" s="238"/>
      <c r="C87" s="215" t="s">
        <v>3179</v>
      </c>
      <c r="D87" s="215"/>
      <c r="E87" s="215"/>
      <c r="F87" s="236" t="s">
        <v>3166</v>
      </c>
      <c r="G87" s="237"/>
      <c r="H87" s="215" t="s">
        <v>3180</v>
      </c>
      <c r="I87" s="215" t="s">
        <v>3162</v>
      </c>
      <c r="J87" s="215">
        <v>50</v>
      </c>
      <c r="K87" s="227"/>
    </row>
    <row r="88" spans="2:11" customFormat="1" ht="15" customHeight="1">
      <c r="B88" s="238"/>
      <c r="C88" s="215" t="s">
        <v>3181</v>
      </c>
      <c r="D88" s="215"/>
      <c r="E88" s="215"/>
      <c r="F88" s="236" t="s">
        <v>3166</v>
      </c>
      <c r="G88" s="237"/>
      <c r="H88" s="215" t="s">
        <v>3182</v>
      </c>
      <c r="I88" s="215" t="s">
        <v>3162</v>
      </c>
      <c r="J88" s="215">
        <v>20</v>
      </c>
      <c r="K88" s="227"/>
    </row>
    <row r="89" spans="2:11" customFormat="1" ht="15" customHeight="1">
      <c r="B89" s="238"/>
      <c r="C89" s="215" t="s">
        <v>3183</v>
      </c>
      <c r="D89" s="215"/>
      <c r="E89" s="215"/>
      <c r="F89" s="236" t="s">
        <v>3166</v>
      </c>
      <c r="G89" s="237"/>
      <c r="H89" s="215" t="s">
        <v>3184</v>
      </c>
      <c r="I89" s="215" t="s">
        <v>3162</v>
      </c>
      <c r="J89" s="215">
        <v>20</v>
      </c>
      <c r="K89" s="227"/>
    </row>
    <row r="90" spans="2:11" customFormat="1" ht="15" customHeight="1">
      <c r="B90" s="238"/>
      <c r="C90" s="215" t="s">
        <v>3185</v>
      </c>
      <c r="D90" s="215"/>
      <c r="E90" s="215"/>
      <c r="F90" s="236" t="s">
        <v>3166</v>
      </c>
      <c r="G90" s="237"/>
      <c r="H90" s="215" t="s">
        <v>3186</v>
      </c>
      <c r="I90" s="215" t="s">
        <v>3162</v>
      </c>
      <c r="J90" s="215">
        <v>50</v>
      </c>
      <c r="K90" s="227"/>
    </row>
    <row r="91" spans="2:11" customFormat="1" ht="15" customHeight="1">
      <c r="B91" s="238"/>
      <c r="C91" s="215" t="s">
        <v>3187</v>
      </c>
      <c r="D91" s="215"/>
      <c r="E91" s="215"/>
      <c r="F91" s="236" t="s">
        <v>3166</v>
      </c>
      <c r="G91" s="237"/>
      <c r="H91" s="215" t="s">
        <v>3187</v>
      </c>
      <c r="I91" s="215" t="s">
        <v>3162</v>
      </c>
      <c r="J91" s="215">
        <v>50</v>
      </c>
      <c r="K91" s="227"/>
    </row>
    <row r="92" spans="2:11" customFormat="1" ht="15" customHeight="1">
      <c r="B92" s="238"/>
      <c r="C92" s="215" t="s">
        <v>3188</v>
      </c>
      <c r="D92" s="215"/>
      <c r="E92" s="215"/>
      <c r="F92" s="236" t="s">
        <v>3166</v>
      </c>
      <c r="G92" s="237"/>
      <c r="H92" s="215" t="s">
        <v>3189</v>
      </c>
      <c r="I92" s="215" t="s">
        <v>3162</v>
      </c>
      <c r="J92" s="215">
        <v>255</v>
      </c>
      <c r="K92" s="227"/>
    </row>
    <row r="93" spans="2:11" customFormat="1" ht="15" customHeight="1">
      <c r="B93" s="238"/>
      <c r="C93" s="215" t="s">
        <v>3190</v>
      </c>
      <c r="D93" s="215"/>
      <c r="E93" s="215"/>
      <c r="F93" s="236" t="s">
        <v>3160</v>
      </c>
      <c r="G93" s="237"/>
      <c r="H93" s="215" t="s">
        <v>3191</v>
      </c>
      <c r="I93" s="215" t="s">
        <v>3192</v>
      </c>
      <c r="J93" s="215"/>
      <c r="K93" s="227"/>
    </row>
    <row r="94" spans="2:11" customFormat="1" ht="15" customHeight="1">
      <c r="B94" s="238"/>
      <c r="C94" s="215" t="s">
        <v>3193</v>
      </c>
      <c r="D94" s="215"/>
      <c r="E94" s="215"/>
      <c r="F94" s="236" t="s">
        <v>3160</v>
      </c>
      <c r="G94" s="237"/>
      <c r="H94" s="215" t="s">
        <v>3194</v>
      </c>
      <c r="I94" s="215" t="s">
        <v>3195</v>
      </c>
      <c r="J94" s="215"/>
      <c r="K94" s="227"/>
    </row>
    <row r="95" spans="2:11" customFormat="1" ht="15" customHeight="1">
      <c r="B95" s="238"/>
      <c r="C95" s="215" t="s">
        <v>3196</v>
      </c>
      <c r="D95" s="215"/>
      <c r="E95" s="215"/>
      <c r="F95" s="236" t="s">
        <v>3160</v>
      </c>
      <c r="G95" s="237"/>
      <c r="H95" s="215" t="s">
        <v>3196</v>
      </c>
      <c r="I95" s="215" t="s">
        <v>3195</v>
      </c>
      <c r="J95" s="215"/>
      <c r="K95" s="227"/>
    </row>
    <row r="96" spans="2:11" customFormat="1" ht="15" customHeight="1">
      <c r="B96" s="238"/>
      <c r="C96" s="215" t="s">
        <v>43</v>
      </c>
      <c r="D96" s="215"/>
      <c r="E96" s="215"/>
      <c r="F96" s="236" t="s">
        <v>3160</v>
      </c>
      <c r="G96" s="237"/>
      <c r="H96" s="215" t="s">
        <v>3197</v>
      </c>
      <c r="I96" s="215" t="s">
        <v>3195</v>
      </c>
      <c r="J96" s="215"/>
      <c r="K96" s="227"/>
    </row>
    <row r="97" spans="2:11" customFormat="1" ht="15" customHeight="1">
      <c r="B97" s="238"/>
      <c r="C97" s="215" t="s">
        <v>53</v>
      </c>
      <c r="D97" s="215"/>
      <c r="E97" s="215"/>
      <c r="F97" s="236" t="s">
        <v>3160</v>
      </c>
      <c r="G97" s="237"/>
      <c r="H97" s="215" t="s">
        <v>3198</v>
      </c>
      <c r="I97" s="215" t="s">
        <v>3195</v>
      </c>
      <c r="J97" s="215"/>
      <c r="K97" s="227"/>
    </row>
    <row r="98" spans="2:11" customFormat="1" ht="15" customHeight="1">
      <c r="B98" s="239"/>
      <c r="C98" s="240"/>
      <c r="D98" s="240"/>
      <c r="E98" s="240"/>
      <c r="F98" s="240"/>
      <c r="G98" s="240"/>
      <c r="H98" s="240"/>
      <c r="I98" s="240"/>
      <c r="J98" s="240"/>
      <c r="K98" s="241"/>
    </row>
    <row r="99" spans="2:11" customFormat="1" ht="18.75" customHeight="1">
      <c r="B99" s="242"/>
      <c r="C99" s="243"/>
      <c r="D99" s="243"/>
      <c r="E99" s="243"/>
      <c r="F99" s="243"/>
      <c r="G99" s="243"/>
      <c r="H99" s="243"/>
      <c r="I99" s="243"/>
      <c r="J99" s="243"/>
      <c r="K99" s="242"/>
    </row>
    <row r="100" spans="2:11" customFormat="1" ht="18.75" customHeight="1">
      <c r="B100" s="222"/>
      <c r="C100" s="222"/>
      <c r="D100" s="222"/>
      <c r="E100" s="222"/>
      <c r="F100" s="222"/>
      <c r="G100" s="222"/>
      <c r="H100" s="222"/>
      <c r="I100" s="222"/>
      <c r="J100" s="222"/>
      <c r="K100" s="222"/>
    </row>
    <row r="101" spans="2:11" customFormat="1" ht="7.5" customHeight="1">
      <c r="B101" s="223"/>
      <c r="C101" s="224"/>
      <c r="D101" s="224"/>
      <c r="E101" s="224"/>
      <c r="F101" s="224"/>
      <c r="G101" s="224"/>
      <c r="H101" s="224"/>
      <c r="I101" s="224"/>
      <c r="J101" s="224"/>
      <c r="K101" s="225"/>
    </row>
    <row r="102" spans="2:11" customFormat="1" ht="45" customHeight="1">
      <c r="B102" s="226"/>
      <c r="C102" s="326" t="s">
        <v>3199</v>
      </c>
      <c r="D102" s="326"/>
      <c r="E102" s="326"/>
      <c r="F102" s="326"/>
      <c r="G102" s="326"/>
      <c r="H102" s="326"/>
      <c r="I102" s="326"/>
      <c r="J102" s="326"/>
      <c r="K102" s="227"/>
    </row>
    <row r="103" spans="2:11" customFormat="1" ht="17.25" customHeight="1">
      <c r="B103" s="226"/>
      <c r="C103" s="228" t="s">
        <v>3154</v>
      </c>
      <c r="D103" s="228"/>
      <c r="E103" s="228"/>
      <c r="F103" s="228" t="s">
        <v>3155</v>
      </c>
      <c r="G103" s="229"/>
      <c r="H103" s="228" t="s">
        <v>59</v>
      </c>
      <c r="I103" s="228" t="s">
        <v>62</v>
      </c>
      <c r="J103" s="228" t="s">
        <v>3156</v>
      </c>
      <c r="K103" s="227"/>
    </row>
    <row r="104" spans="2:11" customFormat="1" ht="17.25" customHeight="1">
      <c r="B104" s="226"/>
      <c r="C104" s="230" t="s">
        <v>3157</v>
      </c>
      <c r="D104" s="230"/>
      <c r="E104" s="230"/>
      <c r="F104" s="231" t="s">
        <v>3158</v>
      </c>
      <c r="G104" s="232"/>
      <c r="H104" s="230"/>
      <c r="I104" s="230"/>
      <c r="J104" s="230" t="s">
        <v>3159</v>
      </c>
      <c r="K104" s="227"/>
    </row>
    <row r="105" spans="2:11" customFormat="1" ht="5.25" customHeight="1">
      <c r="B105" s="226"/>
      <c r="C105" s="228"/>
      <c r="D105" s="228"/>
      <c r="E105" s="228"/>
      <c r="F105" s="228"/>
      <c r="G105" s="244"/>
      <c r="H105" s="228"/>
      <c r="I105" s="228"/>
      <c r="J105" s="228"/>
      <c r="K105" s="227"/>
    </row>
    <row r="106" spans="2:11" customFormat="1" ht="15" customHeight="1">
      <c r="B106" s="226"/>
      <c r="C106" s="215" t="s">
        <v>58</v>
      </c>
      <c r="D106" s="235"/>
      <c r="E106" s="235"/>
      <c r="F106" s="236" t="s">
        <v>3160</v>
      </c>
      <c r="G106" s="215"/>
      <c r="H106" s="215" t="s">
        <v>3200</v>
      </c>
      <c r="I106" s="215" t="s">
        <v>3162</v>
      </c>
      <c r="J106" s="215">
        <v>20</v>
      </c>
      <c r="K106" s="227"/>
    </row>
    <row r="107" spans="2:11" customFormat="1" ht="15" customHeight="1">
      <c r="B107" s="226"/>
      <c r="C107" s="215" t="s">
        <v>3163</v>
      </c>
      <c r="D107" s="215"/>
      <c r="E107" s="215"/>
      <c r="F107" s="236" t="s">
        <v>3160</v>
      </c>
      <c r="G107" s="215"/>
      <c r="H107" s="215" t="s">
        <v>3200</v>
      </c>
      <c r="I107" s="215" t="s">
        <v>3162</v>
      </c>
      <c r="J107" s="215">
        <v>120</v>
      </c>
      <c r="K107" s="227"/>
    </row>
    <row r="108" spans="2:11" customFormat="1" ht="15" customHeight="1">
      <c r="B108" s="238"/>
      <c r="C108" s="215" t="s">
        <v>3165</v>
      </c>
      <c r="D108" s="215"/>
      <c r="E108" s="215"/>
      <c r="F108" s="236" t="s">
        <v>3166</v>
      </c>
      <c r="G108" s="215"/>
      <c r="H108" s="215" t="s">
        <v>3200</v>
      </c>
      <c r="I108" s="215" t="s">
        <v>3162</v>
      </c>
      <c r="J108" s="215">
        <v>50</v>
      </c>
      <c r="K108" s="227"/>
    </row>
    <row r="109" spans="2:11" customFormat="1" ht="15" customHeight="1">
      <c r="B109" s="238"/>
      <c r="C109" s="215" t="s">
        <v>3168</v>
      </c>
      <c r="D109" s="215"/>
      <c r="E109" s="215"/>
      <c r="F109" s="236" t="s">
        <v>3160</v>
      </c>
      <c r="G109" s="215"/>
      <c r="H109" s="215" t="s">
        <v>3200</v>
      </c>
      <c r="I109" s="215" t="s">
        <v>3170</v>
      </c>
      <c r="J109" s="215"/>
      <c r="K109" s="227"/>
    </row>
    <row r="110" spans="2:11" customFormat="1" ht="15" customHeight="1">
      <c r="B110" s="238"/>
      <c r="C110" s="215" t="s">
        <v>3179</v>
      </c>
      <c r="D110" s="215"/>
      <c r="E110" s="215"/>
      <c r="F110" s="236" t="s">
        <v>3166</v>
      </c>
      <c r="G110" s="215"/>
      <c r="H110" s="215" t="s">
        <v>3200</v>
      </c>
      <c r="I110" s="215" t="s">
        <v>3162</v>
      </c>
      <c r="J110" s="215">
        <v>50</v>
      </c>
      <c r="K110" s="227"/>
    </row>
    <row r="111" spans="2:11" customFormat="1" ht="15" customHeight="1">
      <c r="B111" s="238"/>
      <c r="C111" s="215" t="s">
        <v>3187</v>
      </c>
      <c r="D111" s="215"/>
      <c r="E111" s="215"/>
      <c r="F111" s="236" t="s">
        <v>3166</v>
      </c>
      <c r="G111" s="215"/>
      <c r="H111" s="215" t="s">
        <v>3200</v>
      </c>
      <c r="I111" s="215" t="s">
        <v>3162</v>
      </c>
      <c r="J111" s="215">
        <v>50</v>
      </c>
      <c r="K111" s="227"/>
    </row>
    <row r="112" spans="2:11" customFormat="1" ht="15" customHeight="1">
      <c r="B112" s="238"/>
      <c r="C112" s="215" t="s">
        <v>3185</v>
      </c>
      <c r="D112" s="215"/>
      <c r="E112" s="215"/>
      <c r="F112" s="236" t="s">
        <v>3166</v>
      </c>
      <c r="G112" s="215"/>
      <c r="H112" s="215" t="s">
        <v>3200</v>
      </c>
      <c r="I112" s="215" t="s">
        <v>3162</v>
      </c>
      <c r="J112" s="215">
        <v>50</v>
      </c>
      <c r="K112" s="227"/>
    </row>
    <row r="113" spans="2:11" customFormat="1" ht="15" customHeight="1">
      <c r="B113" s="238"/>
      <c r="C113" s="215" t="s">
        <v>58</v>
      </c>
      <c r="D113" s="215"/>
      <c r="E113" s="215"/>
      <c r="F113" s="236" t="s">
        <v>3160</v>
      </c>
      <c r="G113" s="215"/>
      <c r="H113" s="215" t="s">
        <v>3201</v>
      </c>
      <c r="I113" s="215" t="s">
        <v>3162</v>
      </c>
      <c r="J113" s="215">
        <v>20</v>
      </c>
      <c r="K113" s="227"/>
    </row>
    <row r="114" spans="2:11" customFormat="1" ht="15" customHeight="1">
      <c r="B114" s="238"/>
      <c r="C114" s="215" t="s">
        <v>3202</v>
      </c>
      <c r="D114" s="215"/>
      <c r="E114" s="215"/>
      <c r="F114" s="236" t="s">
        <v>3160</v>
      </c>
      <c r="G114" s="215"/>
      <c r="H114" s="215" t="s">
        <v>3203</v>
      </c>
      <c r="I114" s="215" t="s">
        <v>3162</v>
      </c>
      <c r="J114" s="215">
        <v>120</v>
      </c>
      <c r="K114" s="227"/>
    </row>
    <row r="115" spans="2:11" customFormat="1" ht="15" customHeight="1">
      <c r="B115" s="238"/>
      <c r="C115" s="215" t="s">
        <v>43</v>
      </c>
      <c r="D115" s="215"/>
      <c r="E115" s="215"/>
      <c r="F115" s="236" t="s">
        <v>3160</v>
      </c>
      <c r="G115" s="215"/>
      <c r="H115" s="215" t="s">
        <v>3204</v>
      </c>
      <c r="I115" s="215" t="s">
        <v>3195</v>
      </c>
      <c r="J115" s="215"/>
      <c r="K115" s="227"/>
    </row>
    <row r="116" spans="2:11" customFormat="1" ht="15" customHeight="1">
      <c r="B116" s="238"/>
      <c r="C116" s="215" t="s">
        <v>53</v>
      </c>
      <c r="D116" s="215"/>
      <c r="E116" s="215"/>
      <c r="F116" s="236" t="s">
        <v>3160</v>
      </c>
      <c r="G116" s="215"/>
      <c r="H116" s="215" t="s">
        <v>3205</v>
      </c>
      <c r="I116" s="215" t="s">
        <v>3195</v>
      </c>
      <c r="J116" s="215"/>
      <c r="K116" s="227"/>
    </row>
    <row r="117" spans="2:11" customFormat="1" ht="15" customHeight="1">
      <c r="B117" s="238"/>
      <c r="C117" s="215" t="s">
        <v>62</v>
      </c>
      <c r="D117" s="215"/>
      <c r="E117" s="215"/>
      <c r="F117" s="236" t="s">
        <v>3160</v>
      </c>
      <c r="G117" s="215"/>
      <c r="H117" s="215" t="s">
        <v>3206</v>
      </c>
      <c r="I117" s="215" t="s">
        <v>3207</v>
      </c>
      <c r="J117" s="215"/>
      <c r="K117" s="227"/>
    </row>
    <row r="118" spans="2:11" customFormat="1" ht="15" customHeight="1">
      <c r="B118" s="239"/>
      <c r="C118" s="245"/>
      <c r="D118" s="245"/>
      <c r="E118" s="245"/>
      <c r="F118" s="245"/>
      <c r="G118" s="245"/>
      <c r="H118" s="245"/>
      <c r="I118" s="245"/>
      <c r="J118" s="245"/>
      <c r="K118" s="241"/>
    </row>
    <row r="119" spans="2:11" customFormat="1" ht="18.75" customHeight="1">
      <c r="B119" s="246"/>
      <c r="C119" s="247"/>
      <c r="D119" s="247"/>
      <c r="E119" s="247"/>
      <c r="F119" s="248"/>
      <c r="G119" s="247"/>
      <c r="H119" s="247"/>
      <c r="I119" s="247"/>
      <c r="J119" s="247"/>
      <c r="K119" s="246"/>
    </row>
    <row r="120" spans="2:11" customFormat="1" ht="18.75" customHeight="1">
      <c r="B120" s="222"/>
      <c r="C120" s="222"/>
      <c r="D120" s="222"/>
      <c r="E120" s="222"/>
      <c r="F120" s="222"/>
      <c r="G120" s="222"/>
      <c r="H120" s="222"/>
      <c r="I120" s="222"/>
      <c r="J120" s="222"/>
      <c r="K120" s="222"/>
    </row>
    <row r="121" spans="2:11" customFormat="1" ht="7.5" customHeight="1">
      <c r="B121" s="249"/>
      <c r="C121" s="250"/>
      <c r="D121" s="250"/>
      <c r="E121" s="250"/>
      <c r="F121" s="250"/>
      <c r="G121" s="250"/>
      <c r="H121" s="250"/>
      <c r="I121" s="250"/>
      <c r="J121" s="250"/>
      <c r="K121" s="251"/>
    </row>
    <row r="122" spans="2:11" customFormat="1" ht="45" customHeight="1">
      <c r="B122" s="252"/>
      <c r="C122" s="324" t="s">
        <v>3208</v>
      </c>
      <c r="D122" s="324"/>
      <c r="E122" s="324"/>
      <c r="F122" s="324"/>
      <c r="G122" s="324"/>
      <c r="H122" s="324"/>
      <c r="I122" s="324"/>
      <c r="J122" s="324"/>
      <c r="K122" s="253"/>
    </row>
    <row r="123" spans="2:11" customFormat="1" ht="17.25" customHeight="1">
      <c r="B123" s="254"/>
      <c r="C123" s="228" t="s">
        <v>3154</v>
      </c>
      <c r="D123" s="228"/>
      <c r="E123" s="228"/>
      <c r="F123" s="228" t="s">
        <v>3155</v>
      </c>
      <c r="G123" s="229"/>
      <c r="H123" s="228" t="s">
        <v>59</v>
      </c>
      <c r="I123" s="228" t="s">
        <v>62</v>
      </c>
      <c r="J123" s="228" t="s">
        <v>3156</v>
      </c>
      <c r="K123" s="255"/>
    </row>
    <row r="124" spans="2:11" customFormat="1" ht="17.25" customHeight="1">
      <c r="B124" s="254"/>
      <c r="C124" s="230" t="s">
        <v>3157</v>
      </c>
      <c r="D124" s="230"/>
      <c r="E124" s="230"/>
      <c r="F124" s="231" t="s">
        <v>3158</v>
      </c>
      <c r="G124" s="232"/>
      <c r="H124" s="230"/>
      <c r="I124" s="230"/>
      <c r="J124" s="230" t="s">
        <v>3159</v>
      </c>
      <c r="K124" s="255"/>
    </row>
    <row r="125" spans="2:11" customFormat="1" ht="5.25" customHeight="1">
      <c r="B125" s="256"/>
      <c r="C125" s="233"/>
      <c r="D125" s="233"/>
      <c r="E125" s="233"/>
      <c r="F125" s="233"/>
      <c r="G125" s="257"/>
      <c r="H125" s="233"/>
      <c r="I125" s="233"/>
      <c r="J125" s="233"/>
      <c r="K125" s="258"/>
    </row>
    <row r="126" spans="2:11" customFormat="1" ht="15" customHeight="1">
      <c r="B126" s="256"/>
      <c r="C126" s="215" t="s">
        <v>3163</v>
      </c>
      <c r="D126" s="235"/>
      <c r="E126" s="235"/>
      <c r="F126" s="236" t="s">
        <v>3160</v>
      </c>
      <c r="G126" s="215"/>
      <c r="H126" s="215" t="s">
        <v>3200</v>
      </c>
      <c r="I126" s="215" t="s">
        <v>3162</v>
      </c>
      <c r="J126" s="215">
        <v>120</v>
      </c>
      <c r="K126" s="259"/>
    </row>
    <row r="127" spans="2:11" customFormat="1" ht="15" customHeight="1">
      <c r="B127" s="256"/>
      <c r="C127" s="215" t="s">
        <v>3209</v>
      </c>
      <c r="D127" s="215"/>
      <c r="E127" s="215"/>
      <c r="F127" s="236" t="s">
        <v>3160</v>
      </c>
      <c r="G127" s="215"/>
      <c r="H127" s="215" t="s">
        <v>3210</v>
      </c>
      <c r="I127" s="215" t="s">
        <v>3162</v>
      </c>
      <c r="J127" s="215" t="s">
        <v>3211</v>
      </c>
      <c r="K127" s="259"/>
    </row>
    <row r="128" spans="2:11" customFormat="1" ht="15" customHeight="1">
      <c r="B128" s="256"/>
      <c r="C128" s="215" t="s">
        <v>3108</v>
      </c>
      <c r="D128" s="215"/>
      <c r="E128" s="215"/>
      <c r="F128" s="236" t="s">
        <v>3160</v>
      </c>
      <c r="G128" s="215"/>
      <c r="H128" s="215" t="s">
        <v>3212</v>
      </c>
      <c r="I128" s="215" t="s">
        <v>3162</v>
      </c>
      <c r="J128" s="215" t="s">
        <v>3211</v>
      </c>
      <c r="K128" s="259"/>
    </row>
    <row r="129" spans="2:11" customFormat="1" ht="15" customHeight="1">
      <c r="B129" s="256"/>
      <c r="C129" s="215" t="s">
        <v>3171</v>
      </c>
      <c r="D129" s="215"/>
      <c r="E129" s="215"/>
      <c r="F129" s="236" t="s">
        <v>3166</v>
      </c>
      <c r="G129" s="215"/>
      <c r="H129" s="215" t="s">
        <v>3172</v>
      </c>
      <c r="I129" s="215" t="s">
        <v>3162</v>
      </c>
      <c r="J129" s="215">
        <v>15</v>
      </c>
      <c r="K129" s="259"/>
    </row>
    <row r="130" spans="2:11" customFormat="1" ht="15" customHeight="1">
      <c r="B130" s="256"/>
      <c r="C130" s="215" t="s">
        <v>3173</v>
      </c>
      <c r="D130" s="215"/>
      <c r="E130" s="215"/>
      <c r="F130" s="236" t="s">
        <v>3166</v>
      </c>
      <c r="G130" s="215"/>
      <c r="H130" s="215" t="s">
        <v>3174</v>
      </c>
      <c r="I130" s="215" t="s">
        <v>3162</v>
      </c>
      <c r="J130" s="215">
        <v>15</v>
      </c>
      <c r="K130" s="259"/>
    </row>
    <row r="131" spans="2:11" customFormat="1" ht="15" customHeight="1">
      <c r="B131" s="256"/>
      <c r="C131" s="215" t="s">
        <v>3175</v>
      </c>
      <c r="D131" s="215"/>
      <c r="E131" s="215"/>
      <c r="F131" s="236" t="s">
        <v>3166</v>
      </c>
      <c r="G131" s="215"/>
      <c r="H131" s="215" t="s">
        <v>3176</v>
      </c>
      <c r="I131" s="215" t="s">
        <v>3162</v>
      </c>
      <c r="J131" s="215">
        <v>20</v>
      </c>
      <c r="K131" s="259"/>
    </row>
    <row r="132" spans="2:11" customFormat="1" ht="15" customHeight="1">
      <c r="B132" s="256"/>
      <c r="C132" s="215" t="s">
        <v>3177</v>
      </c>
      <c r="D132" s="215"/>
      <c r="E132" s="215"/>
      <c r="F132" s="236" t="s">
        <v>3166</v>
      </c>
      <c r="G132" s="215"/>
      <c r="H132" s="215" t="s">
        <v>3178</v>
      </c>
      <c r="I132" s="215" t="s">
        <v>3162</v>
      </c>
      <c r="J132" s="215">
        <v>20</v>
      </c>
      <c r="K132" s="259"/>
    </row>
    <row r="133" spans="2:11" customFormat="1" ht="15" customHeight="1">
      <c r="B133" s="256"/>
      <c r="C133" s="215" t="s">
        <v>3165</v>
      </c>
      <c r="D133" s="215"/>
      <c r="E133" s="215"/>
      <c r="F133" s="236" t="s">
        <v>3166</v>
      </c>
      <c r="G133" s="215"/>
      <c r="H133" s="215" t="s">
        <v>3200</v>
      </c>
      <c r="I133" s="215" t="s">
        <v>3162</v>
      </c>
      <c r="J133" s="215">
        <v>50</v>
      </c>
      <c r="K133" s="259"/>
    </row>
    <row r="134" spans="2:11" customFormat="1" ht="15" customHeight="1">
      <c r="B134" s="256"/>
      <c r="C134" s="215" t="s">
        <v>3179</v>
      </c>
      <c r="D134" s="215"/>
      <c r="E134" s="215"/>
      <c r="F134" s="236" t="s">
        <v>3166</v>
      </c>
      <c r="G134" s="215"/>
      <c r="H134" s="215" t="s">
        <v>3200</v>
      </c>
      <c r="I134" s="215" t="s">
        <v>3162</v>
      </c>
      <c r="J134" s="215">
        <v>50</v>
      </c>
      <c r="K134" s="259"/>
    </row>
    <row r="135" spans="2:11" customFormat="1" ht="15" customHeight="1">
      <c r="B135" s="256"/>
      <c r="C135" s="215" t="s">
        <v>3185</v>
      </c>
      <c r="D135" s="215"/>
      <c r="E135" s="215"/>
      <c r="F135" s="236" t="s">
        <v>3166</v>
      </c>
      <c r="G135" s="215"/>
      <c r="H135" s="215" t="s">
        <v>3200</v>
      </c>
      <c r="I135" s="215" t="s">
        <v>3162</v>
      </c>
      <c r="J135" s="215">
        <v>50</v>
      </c>
      <c r="K135" s="259"/>
    </row>
    <row r="136" spans="2:11" customFormat="1" ht="15" customHeight="1">
      <c r="B136" s="256"/>
      <c r="C136" s="215" t="s">
        <v>3187</v>
      </c>
      <c r="D136" s="215"/>
      <c r="E136" s="215"/>
      <c r="F136" s="236" t="s">
        <v>3166</v>
      </c>
      <c r="G136" s="215"/>
      <c r="H136" s="215" t="s">
        <v>3200</v>
      </c>
      <c r="I136" s="215" t="s">
        <v>3162</v>
      </c>
      <c r="J136" s="215">
        <v>50</v>
      </c>
      <c r="K136" s="259"/>
    </row>
    <row r="137" spans="2:11" customFormat="1" ht="15" customHeight="1">
      <c r="B137" s="256"/>
      <c r="C137" s="215" t="s">
        <v>3188</v>
      </c>
      <c r="D137" s="215"/>
      <c r="E137" s="215"/>
      <c r="F137" s="236" t="s">
        <v>3166</v>
      </c>
      <c r="G137" s="215"/>
      <c r="H137" s="215" t="s">
        <v>3213</v>
      </c>
      <c r="I137" s="215" t="s">
        <v>3162</v>
      </c>
      <c r="J137" s="215">
        <v>255</v>
      </c>
      <c r="K137" s="259"/>
    </row>
    <row r="138" spans="2:11" customFormat="1" ht="15" customHeight="1">
      <c r="B138" s="256"/>
      <c r="C138" s="215" t="s">
        <v>3190</v>
      </c>
      <c r="D138" s="215"/>
      <c r="E138" s="215"/>
      <c r="F138" s="236" t="s">
        <v>3160</v>
      </c>
      <c r="G138" s="215"/>
      <c r="H138" s="215" t="s">
        <v>3214</v>
      </c>
      <c r="I138" s="215" t="s">
        <v>3192</v>
      </c>
      <c r="J138" s="215"/>
      <c r="K138" s="259"/>
    </row>
    <row r="139" spans="2:11" customFormat="1" ht="15" customHeight="1">
      <c r="B139" s="256"/>
      <c r="C139" s="215" t="s">
        <v>3193</v>
      </c>
      <c r="D139" s="215"/>
      <c r="E139" s="215"/>
      <c r="F139" s="236" t="s">
        <v>3160</v>
      </c>
      <c r="G139" s="215"/>
      <c r="H139" s="215" t="s">
        <v>3215</v>
      </c>
      <c r="I139" s="215" t="s">
        <v>3195</v>
      </c>
      <c r="J139" s="215"/>
      <c r="K139" s="259"/>
    </row>
    <row r="140" spans="2:11" customFormat="1" ht="15" customHeight="1">
      <c r="B140" s="256"/>
      <c r="C140" s="215" t="s">
        <v>3196</v>
      </c>
      <c r="D140" s="215"/>
      <c r="E140" s="215"/>
      <c r="F140" s="236" t="s">
        <v>3160</v>
      </c>
      <c r="G140" s="215"/>
      <c r="H140" s="215" t="s">
        <v>3196</v>
      </c>
      <c r="I140" s="215" t="s">
        <v>3195</v>
      </c>
      <c r="J140" s="215"/>
      <c r="K140" s="259"/>
    </row>
    <row r="141" spans="2:11" customFormat="1" ht="15" customHeight="1">
      <c r="B141" s="256"/>
      <c r="C141" s="215" t="s">
        <v>43</v>
      </c>
      <c r="D141" s="215"/>
      <c r="E141" s="215"/>
      <c r="F141" s="236" t="s">
        <v>3160</v>
      </c>
      <c r="G141" s="215"/>
      <c r="H141" s="215" t="s">
        <v>3216</v>
      </c>
      <c r="I141" s="215" t="s">
        <v>3195</v>
      </c>
      <c r="J141" s="215"/>
      <c r="K141" s="259"/>
    </row>
    <row r="142" spans="2:11" customFormat="1" ht="15" customHeight="1">
      <c r="B142" s="256"/>
      <c r="C142" s="215" t="s">
        <v>3217</v>
      </c>
      <c r="D142" s="215"/>
      <c r="E142" s="215"/>
      <c r="F142" s="236" t="s">
        <v>3160</v>
      </c>
      <c r="G142" s="215"/>
      <c r="H142" s="215" t="s">
        <v>3218</v>
      </c>
      <c r="I142" s="215" t="s">
        <v>3195</v>
      </c>
      <c r="J142" s="215"/>
      <c r="K142" s="259"/>
    </row>
    <row r="143" spans="2:11" customFormat="1" ht="15" customHeight="1">
      <c r="B143" s="260"/>
      <c r="C143" s="261"/>
      <c r="D143" s="261"/>
      <c r="E143" s="261"/>
      <c r="F143" s="261"/>
      <c r="G143" s="261"/>
      <c r="H143" s="261"/>
      <c r="I143" s="261"/>
      <c r="J143" s="261"/>
      <c r="K143" s="262"/>
    </row>
    <row r="144" spans="2:11" customFormat="1" ht="18.75" customHeight="1">
      <c r="B144" s="247"/>
      <c r="C144" s="247"/>
      <c r="D144" s="247"/>
      <c r="E144" s="247"/>
      <c r="F144" s="248"/>
      <c r="G144" s="247"/>
      <c r="H144" s="247"/>
      <c r="I144" s="247"/>
      <c r="J144" s="247"/>
      <c r="K144" s="247"/>
    </row>
    <row r="145" spans="2:11" customFormat="1" ht="18.75" customHeight="1">
      <c r="B145" s="222"/>
      <c r="C145" s="222"/>
      <c r="D145" s="222"/>
      <c r="E145" s="222"/>
      <c r="F145" s="222"/>
      <c r="G145" s="222"/>
      <c r="H145" s="222"/>
      <c r="I145" s="222"/>
      <c r="J145" s="222"/>
      <c r="K145" s="222"/>
    </row>
    <row r="146" spans="2:11" customFormat="1" ht="7.5" customHeight="1">
      <c r="B146" s="223"/>
      <c r="C146" s="224"/>
      <c r="D146" s="224"/>
      <c r="E146" s="224"/>
      <c r="F146" s="224"/>
      <c r="G146" s="224"/>
      <c r="H146" s="224"/>
      <c r="I146" s="224"/>
      <c r="J146" s="224"/>
      <c r="K146" s="225"/>
    </row>
    <row r="147" spans="2:11" customFormat="1" ht="45" customHeight="1">
      <c r="B147" s="226"/>
      <c r="C147" s="326" t="s">
        <v>3219</v>
      </c>
      <c r="D147" s="326"/>
      <c r="E147" s="326"/>
      <c r="F147" s="326"/>
      <c r="G147" s="326"/>
      <c r="H147" s="326"/>
      <c r="I147" s="326"/>
      <c r="J147" s="326"/>
      <c r="K147" s="227"/>
    </row>
    <row r="148" spans="2:11" customFormat="1" ht="17.25" customHeight="1">
      <c r="B148" s="226"/>
      <c r="C148" s="228" t="s">
        <v>3154</v>
      </c>
      <c r="D148" s="228"/>
      <c r="E148" s="228"/>
      <c r="F148" s="228" t="s">
        <v>3155</v>
      </c>
      <c r="G148" s="229"/>
      <c r="H148" s="228" t="s">
        <v>59</v>
      </c>
      <c r="I148" s="228" t="s">
        <v>62</v>
      </c>
      <c r="J148" s="228" t="s">
        <v>3156</v>
      </c>
      <c r="K148" s="227"/>
    </row>
    <row r="149" spans="2:11" customFormat="1" ht="17.25" customHeight="1">
      <c r="B149" s="226"/>
      <c r="C149" s="230" t="s">
        <v>3157</v>
      </c>
      <c r="D149" s="230"/>
      <c r="E149" s="230"/>
      <c r="F149" s="231" t="s">
        <v>3158</v>
      </c>
      <c r="G149" s="232"/>
      <c r="H149" s="230"/>
      <c r="I149" s="230"/>
      <c r="J149" s="230" t="s">
        <v>3159</v>
      </c>
      <c r="K149" s="227"/>
    </row>
    <row r="150" spans="2:11" customFormat="1" ht="5.25" customHeight="1">
      <c r="B150" s="238"/>
      <c r="C150" s="233"/>
      <c r="D150" s="233"/>
      <c r="E150" s="233"/>
      <c r="F150" s="233"/>
      <c r="G150" s="234"/>
      <c r="H150" s="233"/>
      <c r="I150" s="233"/>
      <c r="J150" s="233"/>
      <c r="K150" s="259"/>
    </row>
    <row r="151" spans="2:11" customFormat="1" ht="15" customHeight="1">
      <c r="B151" s="238"/>
      <c r="C151" s="263" t="s">
        <v>3163</v>
      </c>
      <c r="D151" s="215"/>
      <c r="E151" s="215"/>
      <c r="F151" s="264" t="s">
        <v>3160</v>
      </c>
      <c r="G151" s="215"/>
      <c r="H151" s="263" t="s">
        <v>3200</v>
      </c>
      <c r="I151" s="263" t="s">
        <v>3162</v>
      </c>
      <c r="J151" s="263">
        <v>120</v>
      </c>
      <c r="K151" s="259"/>
    </row>
    <row r="152" spans="2:11" customFormat="1" ht="15" customHeight="1">
      <c r="B152" s="238"/>
      <c r="C152" s="263" t="s">
        <v>3209</v>
      </c>
      <c r="D152" s="215"/>
      <c r="E152" s="215"/>
      <c r="F152" s="264" t="s">
        <v>3160</v>
      </c>
      <c r="G152" s="215"/>
      <c r="H152" s="263" t="s">
        <v>3220</v>
      </c>
      <c r="I152" s="263" t="s">
        <v>3162</v>
      </c>
      <c r="J152" s="263" t="s">
        <v>3211</v>
      </c>
      <c r="K152" s="259"/>
    </row>
    <row r="153" spans="2:11" customFormat="1" ht="15" customHeight="1">
      <c r="B153" s="238"/>
      <c r="C153" s="263" t="s">
        <v>3108</v>
      </c>
      <c r="D153" s="215"/>
      <c r="E153" s="215"/>
      <c r="F153" s="264" t="s">
        <v>3160</v>
      </c>
      <c r="G153" s="215"/>
      <c r="H153" s="263" t="s">
        <v>3221</v>
      </c>
      <c r="I153" s="263" t="s">
        <v>3162</v>
      </c>
      <c r="J153" s="263" t="s">
        <v>3211</v>
      </c>
      <c r="K153" s="259"/>
    </row>
    <row r="154" spans="2:11" customFormat="1" ht="15" customHeight="1">
      <c r="B154" s="238"/>
      <c r="C154" s="263" t="s">
        <v>3165</v>
      </c>
      <c r="D154" s="215"/>
      <c r="E154" s="215"/>
      <c r="F154" s="264" t="s">
        <v>3166</v>
      </c>
      <c r="G154" s="215"/>
      <c r="H154" s="263" t="s">
        <v>3200</v>
      </c>
      <c r="I154" s="263" t="s">
        <v>3162</v>
      </c>
      <c r="J154" s="263">
        <v>50</v>
      </c>
      <c r="K154" s="259"/>
    </row>
    <row r="155" spans="2:11" customFormat="1" ht="15" customHeight="1">
      <c r="B155" s="238"/>
      <c r="C155" s="263" t="s">
        <v>3168</v>
      </c>
      <c r="D155" s="215"/>
      <c r="E155" s="215"/>
      <c r="F155" s="264" t="s">
        <v>3160</v>
      </c>
      <c r="G155" s="215"/>
      <c r="H155" s="263" t="s">
        <v>3200</v>
      </c>
      <c r="I155" s="263" t="s">
        <v>3170</v>
      </c>
      <c r="J155" s="263"/>
      <c r="K155" s="259"/>
    </row>
    <row r="156" spans="2:11" customFormat="1" ht="15" customHeight="1">
      <c r="B156" s="238"/>
      <c r="C156" s="263" t="s">
        <v>3179</v>
      </c>
      <c r="D156" s="215"/>
      <c r="E156" s="215"/>
      <c r="F156" s="264" t="s">
        <v>3166</v>
      </c>
      <c r="G156" s="215"/>
      <c r="H156" s="263" t="s">
        <v>3200</v>
      </c>
      <c r="I156" s="263" t="s">
        <v>3162</v>
      </c>
      <c r="J156" s="263">
        <v>50</v>
      </c>
      <c r="K156" s="259"/>
    </row>
    <row r="157" spans="2:11" customFormat="1" ht="15" customHeight="1">
      <c r="B157" s="238"/>
      <c r="C157" s="263" t="s">
        <v>3187</v>
      </c>
      <c r="D157" s="215"/>
      <c r="E157" s="215"/>
      <c r="F157" s="264" t="s">
        <v>3166</v>
      </c>
      <c r="G157" s="215"/>
      <c r="H157" s="263" t="s">
        <v>3200</v>
      </c>
      <c r="I157" s="263" t="s">
        <v>3162</v>
      </c>
      <c r="J157" s="263">
        <v>50</v>
      </c>
      <c r="K157" s="259"/>
    </row>
    <row r="158" spans="2:11" customFormat="1" ht="15" customHeight="1">
      <c r="B158" s="238"/>
      <c r="C158" s="263" t="s">
        <v>3185</v>
      </c>
      <c r="D158" s="215"/>
      <c r="E158" s="215"/>
      <c r="F158" s="264" t="s">
        <v>3166</v>
      </c>
      <c r="G158" s="215"/>
      <c r="H158" s="263" t="s">
        <v>3200</v>
      </c>
      <c r="I158" s="263" t="s">
        <v>3162</v>
      </c>
      <c r="J158" s="263">
        <v>50</v>
      </c>
      <c r="K158" s="259"/>
    </row>
    <row r="159" spans="2:11" customFormat="1" ht="15" customHeight="1">
      <c r="B159" s="238"/>
      <c r="C159" s="263" t="s">
        <v>105</v>
      </c>
      <c r="D159" s="215"/>
      <c r="E159" s="215"/>
      <c r="F159" s="264" t="s">
        <v>3160</v>
      </c>
      <c r="G159" s="215"/>
      <c r="H159" s="263" t="s">
        <v>3222</v>
      </c>
      <c r="I159" s="263" t="s">
        <v>3162</v>
      </c>
      <c r="J159" s="263" t="s">
        <v>3223</v>
      </c>
      <c r="K159" s="259"/>
    </row>
    <row r="160" spans="2:11" customFormat="1" ht="15" customHeight="1">
      <c r="B160" s="238"/>
      <c r="C160" s="263" t="s">
        <v>3224</v>
      </c>
      <c r="D160" s="215"/>
      <c r="E160" s="215"/>
      <c r="F160" s="264" t="s">
        <v>3160</v>
      </c>
      <c r="G160" s="215"/>
      <c r="H160" s="263" t="s">
        <v>3225</v>
      </c>
      <c r="I160" s="263" t="s">
        <v>3195</v>
      </c>
      <c r="J160" s="263"/>
      <c r="K160" s="259"/>
    </row>
    <row r="161" spans="2:11" customFormat="1" ht="15" customHeight="1">
      <c r="B161" s="265"/>
      <c r="C161" s="245"/>
      <c r="D161" s="245"/>
      <c r="E161" s="245"/>
      <c r="F161" s="245"/>
      <c r="G161" s="245"/>
      <c r="H161" s="245"/>
      <c r="I161" s="245"/>
      <c r="J161" s="245"/>
      <c r="K161" s="266"/>
    </row>
    <row r="162" spans="2:11" customFormat="1" ht="18.75" customHeight="1">
      <c r="B162" s="247"/>
      <c r="C162" s="257"/>
      <c r="D162" s="257"/>
      <c r="E162" s="257"/>
      <c r="F162" s="267"/>
      <c r="G162" s="257"/>
      <c r="H162" s="257"/>
      <c r="I162" s="257"/>
      <c r="J162" s="257"/>
      <c r="K162" s="247"/>
    </row>
    <row r="163" spans="2:11" customFormat="1" ht="18.75" customHeight="1">
      <c r="B163" s="222"/>
      <c r="C163" s="222"/>
      <c r="D163" s="222"/>
      <c r="E163" s="222"/>
      <c r="F163" s="222"/>
      <c r="G163" s="222"/>
      <c r="H163" s="222"/>
      <c r="I163" s="222"/>
      <c r="J163" s="222"/>
      <c r="K163" s="222"/>
    </row>
    <row r="164" spans="2:11" customFormat="1" ht="7.5" customHeight="1">
      <c r="B164" s="204"/>
      <c r="C164" s="205"/>
      <c r="D164" s="205"/>
      <c r="E164" s="205"/>
      <c r="F164" s="205"/>
      <c r="G164" s="205"/>
      <c r="H164" s="205"/>
      <c r="I164" s="205"/>
      <c r="J164" s="205"/>
      <c r="K164" s="206"/>
    </row>
    <row r="165" spans="2:11" customFormat="1" ht="45" customHeight="1">
      <c r="B165" s="207"/>
      <c r="C165" s="324" t="s">
        <v>3226</v>
      </c>
      <c r="D165" s="324"/>
      <c r="E165" s="324"/>
      <c r="F165" s="324"/>
      <c r="G165" s="324"/>
      <c r="H165" s="324"/>
      <c r="I165" s="324"/>
      <c r="J165" s="324"/>
      <c r="K165" s="208"/>
    </row>
    <row r="166" spans="2:11" customFormat="1" ht="17.25" customHeight="1">
      <c r="B166" s="207"/>
      <c r="C166" s="228" t="s">
        <v>3154</v>
      </c>
      <c r="D166" s="228"/>
      <c r="E166" s="228"/>
      <c r="F166" s="228" t="s">
        <v>3155</v>
      </c>
      <c r="G166" s="268"/>
      <c r="H166" s="269" t="s">
        <v>59</v>
      </c>
      <c r="I166" s="269" t="s">
        <v>62</v>
      </c>
      <c r="J166" s="228" t="s">
        <v>3156</v>
      </c>
      <c r="K166" s="208"/>
    </row>
    <row r="167" spans="2:11" customFormat="1" ht="17.25" customHeight="1">
      <c r="B167" s="209"/>
      <c r="C167" s="230" t="s">
        <v>3157</v>
      </c>
      <c r="D167" s="230"/>
      <c r="E167" s="230"/>
      <c r="F167" s="231" t="s">
        <v>3158</v>
      </c>
      <c r="G167" s="270"/>
      <c r="H167" s="271"/>
      <c r="I167" s="271"/>
      <c r="J167" s="230" t="s">
        <v>3159</v>
      </c>
      <c r="K167" s="210"/>
    </row>
    <row r="168" spans="2:11" customFormat="1" ht="5.25" customHeight="1">
      <c r="B168" s="238"/>
      <c r="C168" s="233"/>
      <c r="D168" s="233"/>
      <c r="E168" s="233"/>
      <c r="F168" s="233"/>
      <c r="G168" s="234"/>
      <c r="H168" s="233"/>
      <c r="I168" s="233"/>
      <c r="J168" s="233"/>
      <c r="K168" s="259"/>
    </row>
    <row r="169" spans="2:11" customFormat="1" ht="15" customHeight="1">
      <c r="B169" s="238"/>
      <c r="C169" s="215" t="s">
        <v>3163</v>
      </c>
      <c r="D169" s="215"/>
      <c r="E169" s="215"/>
      <c r="F169" s="236" t="s">
        <v>3160</v>
      </c>
      <c r="G169" s="215"/>
      <c r="H169" s="215" t="s">
        <v>3200</v>
      </c>
      <c r="I169" s="215" t="s">
        <v>3162</v>
      </c>
      <c r="J169" s="215">
        <v>120</v>
      </c>
      <c r="K169" s="259"/>
    </row>
    <row r="170" spans="2:11" customFormat="1" ht="15" customHeight="1">
      <c r="B170" s="238"/>
      <c r="C170" s="215" t="s">
        <v>3209</v>
      </c>
      <c r="D170" s="215"/>
      <c r="E170" s="215"/>
      <c r="F170" s="236" t="s">
        <v>3160</v>
      </c>
      <c r="G170" s="215"/>
      <c r="H170" s="215" t="s">
        <v>3210</v>
      </c>
      <c r="I170" s="215" t="s">
        <v>3162</v>
      </c>
      <c r="J170" s="215" t="s">
        <v>3211</v>
      </c>
      <c r="K170" s="259"/>
    </row>
    <row r="171" spans="2:11" customFormat="1" ht="15" customHeight="1">
      <c r="B171" s="238"/>
      <c r="C171" s="215" t="s">
        <v>3108</v>
      </c>
      <c r="D171" s="215"/>
      <c r="E171" s="215"/>
      <c r="F171" s="236" t="s">
        <v>3160</v>
      </c>
      <c r="G171" s="215"/>
      <c r="H171" s="215" t="s">
        <v>3227</v>
      </c>
      <c r="I171" s="215" t="s">
        <v>3162</v>
      </c>
      <c r="J171" s="215" t="s">
        <v>3211</v>
      </c>
      <c r="K171" s="259"/>
    </row>
    <row r="172" spans="2:11" customFormat="1" ht="15" customHeight="1">
      <c r="B172" s="238"/>
      <c r="C172" s="215" t="s">
        <v>3165</v>
      </c>
      <c r="D172" s="215"/>
      <c r="E172" s="215"/>
      <c r="F172" s="236" t="s">
        <v>3166</v>
      </c>
      <c r="G172" s="215"/>
      <c r="H172" s="215" t="s">
        <v>3227</v>
      </c>
      <c r="I172" s="215" t="s">
        <v>3162</v>
      </c>
      <c r="J172" s="215">
        <v>50</v>
      </c>
      <c r="K172" s="259"/>
    </row>
    <row r="173" spans="2:11" customFormat="1" ht="15" customHeight="1">
      <c r="B173" s="238"/>
      <c r="C173" s="215" t="s">
        <v>3168</v>
      </c>
      <c r="D173" s="215"/>
      <c r="E173" s="215"/>
      <c r="F173" s="236" t="s">
        <v>3160</v>
      </c>
      <c r="G173" s="215"/>
      <c r="H173" s="215" t="s">
        <v>3227</v>
      </c>
      <c r="I173" s="215" t="s">
        <v>3170</v>
      </c>
      <c r="J173" s="215"/>
      <c r="K173" s="259"/>
    </row>
    <row r="174" spans="2:11" customFormat="1" ht="15" customHeight="1">
      <c r="B174" s="238"/>
      <c r="C174" s="215" t="s">
        <v>3179</v>
      </c>
      <c r="D174" s="215"/>
      <c r="E174" s="215"/>
      <c r="F174" s="236" t="s">
        <v>3166</v>
      </c>
      <c r="G174" s="215"/>
      <c r="H174" s="215" t="s">
        <v>3227</v>
      </c>
      <c r="I174" s="215" t="s">
        <v>3162</v>
      </c>
      <c r="J174" s="215">
        <v>50</v>
      </c>
      <c r="K174" s="259"/>
    </row>
    <row r="175" spans="2:11" customFormat="1" ht="15" customHeight="1">
      <c r="B175" s="238"/>
      <c r="C175" s="215" t="s">
        <v>3187</v>
      </c>
      <c r="D175" s="215"/>
      <c r="E175" s="215"/>
      <c r="F175" s="236" t="s">
        <v>3166</v>
      </c>
      <c r="G175" s="215"/>
      <c r="H175" s="215" t="s">
        <v>3227</v>
      </c>
      <c r="I175" s="215" t="s">
        <v>3162</v>
      </c>
      <c r="J175" s="215">
        <v>50</v>
      </c>
      <c r="K175" s="259"/>
    </row>
    <row r="176" spans="2:11" customFormat="1" ht="15" customHeight="1">
      <c r="B176" s="238"/>
      <c r="C176" s="215" t="s">
        <v>3185</v>
      </c>
      <c r="D176" s="215"/>
      <c r="E176" s="215"/>
      <c r="F176" s="236" t="s">
        <v>3166</v>
      </c>
      <c r="G176" s="215"/>
      <c r="H176" s="215" t="s">
        <v>3227</v>
      </c>
      <c r="I176" s="215" t="s">
        <v>3162</v>
      </c>
      <c r="J176" s="215">
        <v>50</v>
      </c>
      <c r="K176" s="259"/>
    </row>
    <row r="177" spans="2:11" customFormat="1" ht="15" customHeight="1">
      <c r="B177" s="238"/>
      <c r="C177" s="215" t="s">
        <v>123</v>
      </c>
      <c r="D177" s="215"/>
      <c r="E177" s="215"/>
      <c r="F177" s="236" t="s">
        <v>3160</v>
      </c>
      <c r="G177" s="215"/>
      <c r="H177" s="215" t="s">
        <v>3228</v>
      </c>
      <c r="I177" s="215" t="s">
        <v>3229</v>
      </c>
      <c r="J177" s="215"/>
      <c r="K177" s="259"/>
    </row>
    <row r="178" spans="2:11" customFormat="1" ht="15" customHeight="1">
      <c r="B178" s="238"/>
      <c r="C178" s="215" t="s">
        <v>62</v>
      </c>
      <c r="D178" s="215"/>
      <c r="E178" s="215"/>
      <c r="F178" s="236" t="s">
        <v>3160</v>
      </c>
      <c r="G178" s="215"/>
      <c r="H178" s="215" t="s">
        <v>3230</v>
      </c>
      <c r="I178" s="215" t="s">
        <v>3231</v>
      </c>
      <c r="J178" s="215">
        <v>1</v>
      </c>
      <c r="K178" s="259"/>
    </row>
    <row r="179" spans="2:11" customFormat="1" ht="15" customHeight="1">
      <c r="B179" s="238"/>
      <c r="C179" s="215" t="s">
        <v>58</v>
      </c>
      <c r="D179" s="215"/>
      <c r="E179" s="215"/>
      <c r="F179" s="236" t="s">
        <v>3160</v>
      </c>
      <c r="G179" s="215"/>
      <c r="H179" s="215" t="s">
        <v>3232</v>
      </c>
      <c r="I179" s="215" t="s">
        <v>3162</v>
      </c>
      <c r="J179" s="215">
        <v>20</v>
      </c>
      <c r="K179" s="259"/>
    </row>
    <row r="180" spans="2:11" customFormat="1" ht="15" customHeight="1">
      <c r="B180" s="238"/>
      <c r="C180" s="215" t="s">
        <v>59</v>
      </c>
      <c r="D180" s="215"/>
      <c r="E180" s="215"/>
      <c r="F180" s="236" t="s">
        <v>3160</v>
      </c>
      <c r="G180" s="215"/>
      <c r="H180" s="215" t="s">
        <v>3233</v>
      </c>
      <c r="I180" s="215" t="s">
        <v>3162</v>
      </c>
      <c r="J180" s="215">
        <v>255</v>
      </c>
      <c r="K180" s="259"/>
    </row>
    <row r="181" spans="2:11" customFormat="1" ht="15" customHeight="1">
      <c r="B181" s="238"/>
      <c r="C181" s="215" t="s">
        <v>124</v>
      </c>
      <c r="D181" s="215"/>
      <c r="E181" s="215"/>
      <c r="F181" s="236" t="s">
        <v>3160</v>
      </c>
      <c r="G181" s="215"/>
      <c r="H181" s="215" t="s">
        <v>3124</v>
      </c>
      <c r="I181" s="215" t="s">
        <v>3162</v>
      </c>
      <c r="J181" s="215">
        <v>10</v>
      </c>
      <c r="K181" s="259"/>
    </row>
    <row r="182" spans="2:11" customFormat="1" ht="15" customHeight="1">
      <c r="B182" s="238"/>
      <c r="C182" s="215" t="s">
        <v>125</v>
      </c>
      <c r="D182" s="215"/>
      <c r="E182" s="215"/>
      <c r="F182" s="236" t="s">
        <v>3160</v>
      </c>
      <c r="G182" s="215"/>
      <c r="H182" s="215" t="s">
        <v>3234</v>
      </c>
      <c r="I182" s="215" t="s">
        <v>3195</v>
      </c>
      <c r="J182" s="215"/>
      <c r="K182" s="259"/>
    </row>
    <row r="183" spans="2:11" customFormat="1" ht="15" customHeight="1">
      <c r="B183" s="238"/>
      <c r="C183" s="215" t="s">
        <v>3235</v>
      </c>
      <c r="D183" s="215"/>
      <c r="E183" s="215"/>
      <c r="F183" s="236" t="s">
        <v>3160</v>
      </c>
      <c r="G183" s="215"/>
      <c r="H183" s="215" t="s">
        <v>3236</v>
      </c>
      <c r="I183" s="215" t="s">
        <v>3195</v>
      </c>
      <c r="J183" s="215"/>
      <c r="K183" s="259"/>
    </row>
    <row r="184" spans="2:11" customFormat="1" ht="15" customHeight="1">
      <c r="B184" s="238"/>
      <c r="C184" s="215" t="s">
        <v>3224</v>
      </c>
      <c r="D184" s="215"/>
      <c r="E184" s="215"/>
      <c r="F184" s="236" t="s">
        <v>3160</v>
      </c>
      <c r="G184" s="215"/>
      <c r="H184" s="215" t="s">
        <v>3237</v>
      </c>
      <c r="I184" s="215" t="s">
        <v>3195</v>
      </c>
      <c r="J184" s="215"/>
      <c r="K184" s="259"/>
    </row>
    <row r="185" spans="2:11" customFormat="1" ht="15" customHeight="1">
      <c r="B185" s="238"/>
      <c r="C185" s="215" t="s">
        <v>127</v>
      </c>
      <c r="D185" s="215"/>
      <c r="E185" s="215"/>
      <c r="F185" s="236" t="s">
        <v>3166</v>
      </c>
      <c r="G185" s="215"/>
      <c r="H185" s="215" t="s">
        <v>3238</v>
      </c>
      <c r="I185" s="215" t="s">
        <v>3162</v>
      </c>
      <c r="J185" s="215">
        <v>50</v>
      </c>
      <c r="K185" s="259"/>
    </row>
    <row r="186" spans="2:11" customFormat="1" ht="15" customHeight="1">
      <c r="B186" s="238"/>
      <c r="C186" s="215" t="s">
        <v>3239</v>
      </c>
      <c r="D186" s="215"/>
      <c r="E186" s="215"/>
      <c r="F186" s="236" t="s">
        <v>3166</v>
      </c>
      <c r="G186" s="215"/>
      <c r="H186" s="215" t="s">
        <v>3240</v>
      </c>
      <c r="I186" s="215" t="s">
        <v>3241</v>
      </c>
      <c r="J186" s="215"/>
      <c r="K186" s="259"/>
    </row>
    <row r="187" spans="2:11" customFormat="1" ht="15" customHeight="1">
      <c r="B187" s="238"/>
      <c r="C187" s="215" t="s">
        <v>3242</v>
      </c>
      <c r="D187" s="215"/>
      <c r="E187" s="215"/>
      <c r="F187" s="236" t="s">
        <v>3166</v>
      </c>
      <c r="G187" s="215"/>
      <c r="H187" s="215" t="s">
        <v>3243</v>
      </c>
      <c r="I187" s="215" t="s">
        <v>3241</v>
      </c>
      <c r="J187" s="215"/>
      <c r="K187" s="259"/>
    </row>
    <row r="188" spans="2:11" customFormat="1" ht="15" customHeight="1">
      <c r="B188" s="238"/>
      <c r="C188" s="215" t="s">
        <v>3244</v>
      </c>
      <c r="D188" s="215"/>
      <c r="E188" s="215"/>
      <c r="F188" s="236" t="s">
        <v>3166</v>
      </c>
      <c r="G188" s="215"/>
      <c r="H188" s="215" t="s">
        <v>3245</v>
      </c>
      <c r="I188" s="215" t="s">
        <v>3241</v>
      </c>
      <c r="J188" s="215"/>
      <c r="K188" s="259"/>
    </row>
    <row r="189" spans="2:11" customFormat="1" ht="15" customHeight="1">
      <c r="B189" s="238"/>
      <c r="C189" s="272" t="s">
        <v>3246</v>
      </c>
      <c r="D189" s="215"/>
      <c r="E189" s="215"/>
      <c r="F189" s="236" t="s">
        <v>3166</v>
      </c>
      <c r="G189" s="215"/>
      <c r="H189" s="215" t="s">
        <v>3247</v>
      </c>
      <c r="I189" s="215" t="s">
        <v>3248</v>
      </c>
      <c r="J189" s="273" t="s">
        <v>3249</v>
      </c>
      <c r="K189" s="259"/>
    </row>
    <row r="190" spans="2:11" customFormat="1" ht="15" customHeight="1">
      <c r="B190" s="238"/>
      <c r="C190" s="272" t="s">
        <v>3250</v>
      </c>
      <c r="D190" s="215"/>
      <c r="E190" s="215"/>
      <c r="F190" s="236" t="s">
        <v>3166</v>
      </c>
      <c r="G190" s="215"/>
      <c r="H190" s="215" t="s">
        <v>3251</v>
      </c>
      <c r="I190" s="215" t="s">
        <v>3248</v>
      </c>
      <c r="J190" s="273" t="s">
        <v>3249</v>
      </c>
      <c r="K190" s="259"/>
    </row>
    <row r="191" spans="2:11" customFormat="1" ht="15" customHeight="1">
      <c r="B191" s="238"/>
      <c r="C191" s="272" t="s">
        <v>47</v>
      </c>
      <c r="D191" s="215"/>
      <c r="E191" s="215"/>
      <c r="F191" s="236" t="s">
        <v>3160</v>
      </c>
      <c r="G191" s="215"/>
      <c r="H191" s="212" t="s">
        <v>3252</v>
      </c>
      <c r="I191" s="215" t="s">
        <v>3253</v>
      </c>
      <c r="J191" s="215"/>
      <c r="K191" s="259"/>
    </row>
    <row r="192" spans="2:11" customFormat="1" ht="15" customHeight="1">
      <c r="B192" s="238"/>
      <c r="C192" s="272" t="s">
        <v>3254</v>
      </c>
      <c r="D192" s="215"/>
      <c r="E192" s="215"/>
      <c r="F192" s="236" t="s">
        <v>3160</v>
      </c>
      <c r="G192" s="215"/>
      <c r="H192" s="215" t="s">
        <v>3255</v>
      </c>
      <c r="I192" s="215" t="s">
        <v>3195</v>
      </c>
      <c r="J192" s="215"/>
      <c r="K192" s="259"/>
    </row>
    <row r="193" spans="2:11" customFormat="1" ht="15" customHeight="1">
      <c r="B193" s="238"/>
      <c r="C193" s="272" t="s">
        <v>3256</v>
      </c>
      <c r="D193" s="215"/>
      <c r="E193" s="215"/>
      <c r="F193" s="236" t="s">
        <v>3160</v>
      </c>
      <c r="G193" s="215"/>
      <c r="H193" s="215" t="s">
        <v>3257</v>
      </c>
      <c r="I193" s="215" t="s">
        <v>3195</v>
      </c>
      <c r="J193" s="215"/>
      <c r="K193" s="259"/>
    </row>
    <row r="194" spans="2:11" customFormat="1" ht="15" customHeight="1">
      <c r="B194" s="238"/>
      <c r="C194" s="272" t="s">
        <v>3258</v>
      </c>
      <c r="D194" s="215"/>
      <c r="E194" s="215"/>
      <c r="F194" s="236" t="s">
        <v>3166</v>
      </c>
      <c r="G194" s="215"/>
      <c r="H194" s="215" t="s">
        <v>3259</v>
      </c>
      <c r="I194" s="215" t="s">
        <v>3195</v>
      </c>
      <c r="J194" s="215"/>
      <c r="K194" s="259"/>
    </row>
    <row r="195" spans="2:11" customFormat="1" ht="15" customHeight="1">
      <c r="B195" s="265"/>
      <c r="C195" s="274"/>
      <c r="D195" s="245"/>
      <c r="E195" s="245"/>
      <c r="F195" s="245"/>
      <c r="G195" s="245"/>
      <c r="H195" s="245"/>
      <c r="I195" s="245"/>
      <c r="J195" s="245"/>
      <c r="K195" s="266"/>
    </row>
    <row r="196" spans="2:11" customFormat="1" ht="18.75" customHeight="1">
      <c r="B196" s="247"/>
      <c r="C196" s="257"/>
      <c r="D196" s="257"/>
      <c r="E196" s="257"/>
      <c r="F196" s="267"/>
      <c r="G196" s="257"/>
      <c r="H196" s="257"/>
      <c r="I196" s="257"/>
      <c r="J196" s="257"/>
      <c r="K196" s="247"/>
    </row>
    <row r="197" spans="2:11" customFormat="1" ht="18.75" customHeight="1">
      <c r="B197" s="247"/>
      <c r="C197" s="257"/>
      <c r="D197" s="257"/>
      <c r="E197" s="257"/>
      <c r="F197" s="267"/>
      <c r="G197" s="257"/>
      <c r="H197" s="257"/>
      <c r="I197" s="257"/>
      <c r="J197" s="257"/>
      <c r="K197" s="247"/>
    </row>
    <row r="198" spans="2:11" customFormat="1" ht="18.75" customHeight="1">
      <c r="B198" s="222"/>
      <c r="C198" s="222"/>
      <c r="D198" s="222"/>
      <c r="E198" s="222"/>
      <c r="F198" s="222"/>
      <c r="G198" s="222"/>
      <c r="H198" s="222"/>
      <c r="I198" s="222"/>
      <c r="J198" s="222"/>
      <c r="K198" s="222"/>
    </row>
    <row r="199" spans="2:11" customFormat="1" ht="13.5">
      <c r="B199" s="204"/>
      <c r="C199" s="205"/>
      <c r="D199" s="205"/>
      <c r="E199" s="205"/>
      <c r="F199" s="205"/>
      <c r="G199" s="205"/>
      <c r="H199" s="205"/>
      <c r="I199" s="205"/>
      <c r="J199" s="205"/>
      <c r="K199" s="206"/>
    </row>
    <row r="200" spans="2:11" customFormat="1" ht="21">
      <c r="B200" s="207"/>
      <c r="C200" s="324" t="s">
        <v>3260</v>
      </c>
      <c r="D200" s="324"/>
      <c r="E200" s="324"/>
      <c r="F200" s="324"/>
      <c r="G200" s="324"/>
      <c r="H200" s="324"/>
      <c r="I200" s="324"/>
      <c r="J200" s="324"/>
      <c r="K200" s="208"/>
    </row>
    <row r="201" spans="2:11" customFormat="1" ht="25.5" customHeight="1">
      <c r="B201" s="207"/>
      <c r="C201" s="275" t="s">
        <v>3261</v>
      </c>
      <c r="D201" s="275"/>
      <c r="E201" s="275"/>
      <c r="F201" s="275" t="s">
        <v>3262</v>
      </c>
      <c r="G201" s="276"/>
      <c r="H201" s="325" t="s">
        <v>3263</v>
      </c>
      <c r="I201" s="325"/>
      <c r="J201" s="325"/>
      <c r="K201" s="208"/>
    </row>
    <row r="202" spans="2:11" customFormat="1" ht="5.25" customHeight="1">
      <c r="B202" s="238"/>
      <c r="C202" s="233"/>
      <c r="D202" s="233"/>
      <c r="E202" s="233"/>
      <c r="F202" s="233"/>
      <c r="G202" s="257"/>
      <c r="H202" s="233"/>
      <c r="I202" s="233"/>
      <c r="J202" s="233"/>
      <c r="K202" s="259"/>
    </row>
    <row r="203" spans="2:11" customFormat="1" ht="15" customHeight="1">
      <c r="B203" s="238"/>
      <c r="C203" s="215" t="s">
        <v>3253</v>
      </c>
      <c r="D203" s="215"/>
      <c r="E203" s="215"/>
      <c r="F203" s="236" t="s">
        <v>48</v>
      </c>
      <c r="G203" s="215"/>
      <c r="H203" s="323" t="s">
        <v>3264</v>
      </c>
      <c r="I203" s="323"/>
      <c r="J203" s="323"/>
      <c r="K203" s="259"/>
    </row>
    <row r="204" spans="2:11" customFormat="1" ht="15" customHeight="1">
      <c r="B204" s="238"/>
      <c r="C204" s="215"/>
      <c r="D204" s="215"/>
      <c r="E204" s="215"/>
      <c r="F204" s="236" t="s">
        <v>49</v>
      </c>
      <c r="G204" s="215"/>
      <c r="H204" s="323" t="s">
        <v>3265</v>
      </c>
      <c r="I204" s="323"/>
      <c r="J204" s="323"/>
      <c r="K204" s="259"/>
    </row>
    <row r="205" spans="2:11" customFormat="1" ht="15" customHeight="1">
      <c r="B205" s="238"/>
      <c r="C205" s="215"/>
      <c r="D205" s="215"/>
      <c r="E205" s="215"/>
      <c r="F205" s="236" t="s">
        <v>52</v>
      </c>
      <c r="G205" s="215"/>
      <c r="H205" s="323" t="s">
        <v>3266</v>
      </c>
      <c r="I205" s="323"/>
      <c r="J205" s="323"/>
      <c r="K205" s="259"/>
    </row>
    <row r="206" spans="2:11" customFormat="1" ht="15" customHeight="1">
      <c r="B206" s="238"/>
      <c r="C206" s="215"/>
      <c r="D206" s="215"/>
      <c r="E206" s="215"/>
      <c r="F206" s="236" t="s">
        <v>50</v>
      </c>
      <c r="G206" s="215"/>
      <c r="H206" s="323" t="s">
        <v>3267</v>
      </c>
      <c r="I206" s="323"/>
      <c r="J206" s="323"/>
      <c r="K206" s="259"/>
    </row>
    <row r="207" spans="2:11" customFormat="1" ht="15" customHeight="1">
      <c r="B207" s="238"/>
      <c r="C207" s="215"/>
      <c r="D207" s="215"/>
      <c r="E207" s="215"/>
      <c r="F207" s="236" t="s">
        <v>51</v>
      </c>
      <c r="G207" s="215"/>
      <c r="H207" s="323" t="s">
        <v>3268</v>
      </c>
      <c r="I207" s="323"/>
      <c r="J207" s="323"/>
      <c r="K207" s="259"/>
    </row>
    <row r="208" spans="2:11" customFormat="1" ht="15" customHeight="1">
      <c r="B208" s="238"/>
      <c r="C208" s="215"/>
      <c r="D208" s="215"/>
      <c r="E208" s="215"/>
      <c r="F208" s="236"/>
      <c r="G208" s="215"/>
      <c r="H208" s="215"/>
      <c r="I208" s="215"/>
      <c r="J208" s="215"/>
      <c r="K208" s="259"/>
    </row>
    <row r="209" spans="2:11" customFormat="1" ht="15" customHeight="1">
      <c r="B209" s="238"/>
      <c r="C209" s="215" t="s">
        <v>3207</v>
      </c>
      <c r="D209" s="215"/>
      <c r="E209" s="215"/>
      <c r="F209" s="236" t="s">
        <v>84</v>
      </c>
      <c r="G209" s="215"/>
      <c r="H209" s="323" t="s">
        <v>3269</v>
      </c>
      <c r="I209" s="323"/>
      <c r="J209" s="323"/>
      <c r="K209" s="259"/>
    </row>
    <row r="210" spans="2:11" customFormat="1" ht="15" customHeight="1">
      <c r="B210" s="238"/>
      <c r="C210" s="215"/>
      <c r="D210" s="215"/>
      <c r="E210" s="215"/>
      <c r="F210" s="236" t="s">
        <v>3105</v>
      </c>
      <c r="G210" s="215"/>
      <c r="H210" s="323" t="s">
        <v>3106</v>
      </c>
      <c r="I210" s="323"/>
      <c r="J210" s="323"/>
      <c r="K210" s="259"/>
    </row>
    <row r="211" spans="2:11" customFormat="1" ht="15" customHeight="1">
      <c r="B211" s="238"/>
      <c r="C211" s="215"/>
      <c r="D211" s="215"/>
      <c r="E211" s="215"/>
      <c r="F211" s="236" t="s">
        <v>3103</v>
      </c>
      <c r="G211" s="215"/>
      <c r="H211" s="323" t="s">
        <v>3270</v>
      </c>
      <c r="I211" s="323"/>
      <c r="J211" s="323"/>
      <c r="K211" s="259"/>
    </row>
    <row r="212" spans="2:11" customFormat="1" ht="15" customHeight="1">
      <c r="B212" s="277"/>
      <c r="C212" s="215"/>
      <c r="D212" s="215"/>
      <c r="E212" s="215"/>
      <c r="F212" s="236" t="s">
        <v>97</v>
      </c>
      <c r="G212" s="272"/>
      <c r="H212" s="322" t="s">
        <v>98</v>
      </c>
      <c r="I212" s="322"/>
      <c r="J212" s="322"/>
      <c r="K212" s="278"/>
    </row>
    <row r="213" spans="2:11" customFormat="1" ht="15" customHeight="1">
      <c r="B213" s="277"/>
      <c r="C213" s="215"/>
      <c r="D213" s="215"/>
      <c r="E213" s="215"/>
      <c r="F213" s="236" t="s">
        <v>3107</v>
      </c>
      <c r="G213" s="272"/>
      <c r="H213" s="322" t="s">
        <v>3042</v>
      </c>
      <c r="I213" s="322"/>
      <c r="J213" s="322"/>
      <c r="K213" s="278"/>
    </row>
    <row r="214" spans="2:11" customFormat="1" ht="15" customHeight="1">
      <c r="B214" s="277"/>
      <c r="C214" s="215"/>
      <c r="D214" s="215"/>
      <c r="E214" s="215"/>
      <c r="F214" s="236"/>
      <c r="G214" s="272"/>
      <c r="H214" s="263"/>
      <c r="I214" s="263"/>
      <c r="J214" s="263"/>
      <c r="K214" s="278"/>
    </row>
    <row r="215" spans="2:11" customFormat="1" ht="15" customHeight="1">
      <c r="B215" s="277"/>
      <c r="C215" s="215" t="s">
        <v>3231</v>
      </c>
      <c r="D215" s="215"/>
      <c r="E215" s="215"/>
      <c r="F215" s="236">
        <v>1</v>
      </c>
      <c r="G215" s="272"/>
      <c r="H215" s="322" t="s">
        <v>3271</v>
      </c>
      <c r="I215" s="322"/>
      <c r="J215" s="322"/>
      <c r="K215" s="278"/>
    </row>
    <row r="216" spans="2:11" customFormat="1" ht="15" customHeight="1">
      <c r="B216" s="277"/>
      <c r="C216" s="215"/>
      <c r="D216" s="215"/>
      <c r="E216" s="215"/>
      <c r="F216" s="236">
        <v>2</v>
      </c>
      <c r="G216" s="272"/>
      <c r="H216" s="322" t="s">
        <v>3272</v>
      </c>
      <c r="I216" s="322"/>
      <c r="J216" s="322"/>
      <c r="K216" s="278"/>
    </row>
    <row r="217" spans="2:11" customFormat="1" ht="15" customHeight="1">
      <c r="B217" s="277"/>
      <c r="C217" s="215"/>
      <c r="D217" s="215"/>
      <c r="E217" s="215"/>
      <c r="F217" s="236">
        <v>3</v>
      </c>
      <c r="G217" s="272"/>
      <c r="H217" s="322" t="s">
        <v>3273</v>
      </c>
      <c r="I217" s="322"/>
      <c r="J217" s="322"/>
      <c r="K217" s="278"/>
    </row>
    <row r="218" spans="2:11" customFormat="1" ht="15" customHeight="1">
      <c r="B218" s="277"/>
      <c r="C218" s="215"/>
      <c r="D218" s="215"/>
      <c r="E218" s="215"/>
      <c r="F218" s="236">
        <v>4</v>
      </c>
      <c r="G218" s="272"/>
      <c r="H218" s="322" t="s">
        <v>3274</v>
      </c>
      <c r="I218" s="322"/>
      <c r="J218" s="322"/>
      <c r="K218" s="278"/>
    </row>
    <row r="219" spans="2:11" customFormat="1" ht="12.75" customHeight="1">
      <c r="B219" s="279"/>
      <c r="C219" s="280"/>
      <c r="D219" s="280"/>
      <c r="E219" s="280"/>
      <c r="F219" s="280"/>
      <c r="G219" s="280"/>
      <c r="H219" s="280"/>
      <c r="I219" s="280"/>
      <c r="J219" s="280"/>
      <c r="K219" s="281"/>
    </row>
  </sheetData>
  <sheetProtection formatCells="0" formatColumns="0" formatRows="0" insertColumns="0" insertRows="0" insertHyperlinks="0" deleteColumns="0" deleteRows="0" sort="0" autoFilter="0" pivotTables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0:J210"/>
    <mergeCell ref="H217:J217"/>
    <mergeCell ref="H218:J218"/>
    <mergeCell ref="H216:J216"/>
    <mergeCell ref="H213:J213"/>
    <mergeCell ref="H212:J212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d961acd-51c1-4f6f-8b66-29952201c444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CE7CAC861DA464CBC78F5FB8F157389" ma:contentTypeVersion="12" ma:contentTypeDescription="Vytvoří nový dokument" ma:contentTypeScope="" ma:versionID="657d10d7efbfc9834e74b33f8349384b">
  <xsd:schema xmlns:xsd="http://www.w3.org/2001/XMLSchema" xmlns:xs="http://www.w3.org/2001/XMLSchema" xmlns:p="http://schemas.microsoft.com/office/2006/metadata/properties" xmlns:ns2="9d961acd-51c1-4f6f-8b66-29952201c444" targetNamespace="http://schemas.microsoft.com/office/2006/metadata/properties" ma:root="true" ma:fieldsID="82acbfdeaef0f7c8e3d5294ca501d924" ns2:_="">
    <xsd:import namespace="9d961acd-51c1-4f6f-8b66-29952201c4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961acd-51c1-4f6f-8b66-29952201c44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a2b27347-a736-4e68-af0c-e10c387e50b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D158F59-64D7-43BA-8857-6498A439FD8B}"/>
</file>

<file path=customXml/itemProps2.xml><?xml version="1.0" encoding="utf-8"?>
<ds:datastoreItem xmlns:ds="http://schemas.openxmlformats.org/officeDocument/2006/customXml" ds:itemID="{7E3520D1-091A-444E-BE3C-5B50110540D2}"/>
</file>

<file path=customXml/itemProps3.xml><?xml version="1.0" encoding="utf-8"?>
<ds:datastoreItem xmlns:ds="http://schemas.openxmlformats.org/officeDocument/2006/customXml" ds:itemID="{9F3232BD-BD23-4257-9A86-A04392BDE19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Patkova, Aneta</dc:creator>
  <cp:keywords/>
  <dc:description/>
  <cp:lastModifiedBy>Sodomka Aleš</cp:lastModifiedBy>
  <cp:revision/>
  <dcterms:created xsi:type="dcterms:W3CDTF">2025-08-07T11:46:20Z</dcterms:created>
  <dcterms:modified xsi:type="dcterms:W3CDTF">2025-08-09T16:56:33Z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0x0101001CE7CAC861DA464CBC78F5FB8F157389</vt:lpwstr>
  </property>
  <property fmtid="{D5CDD505-2E9C-101B-9397-08002B2CF9AE}" pid="3" name="MediaServiceImageTags">
    <vt:lpwstr/>
  </property>
</Properties>
</file>