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Odtěžení nánosu" sheetId="2" r:id="rId2"/>
    <sheet name="SO 01.1 - Kácení stromů" sheetId="3" r:id="rId3"/>
    <sheet name="SO 01.2 - Náhradní výsadba" sheetId="4" r:id="rId4"/>
    <sheet name="SO 02 - Břehové opevnění" sheetId="5" r:id="rId5"/>
    <sheet name="SO 03 - Záhozová patka" sheetId="6" r:id="rId6"/>
    <sheet name="VON - Vedlejší a ostatní ..." sheetId="7" r:id="rId7"/>
    <sheet name="Pokyny pro vyplnění" sheetId="8" r:id="rId8"/>
  </sheets>
  <definedNames>
    <definedName name="_xlnm.Print_Area" localSheetId="0">'Rekapitulace stavby'!$D$4:$AO$36,'Rekapitulace stavby'!$C$42:$AQ$62</definedName>
    <definedName name="_xlnm.Print_Titles" localSheetId="0">'Rekapitulace stavby'!$52:$52</definedName>
    <definedName name="_xlnm._FilterDatabase" localSheetId="1" hidden="1">'SO 01 - Odtěžení nánosu'!$C$81:$K$141</definedName>
    <definedName name="_xlnm.Print_Area" localSheetId="1">'SO 01 - Odtěžení nánosu'!$C$4:$J$39,'SO 01 - Odtěžení nánosu'!$C$45:$J$63,'SO 01 - Odtěžení nánosu'!$C$69:$K$141</definedName>
    <definedName name="_xlnm.Print_Titles" localSheetId="1">'SO 01 - Odtěžení nánosu'!$81:$81</definedName>
    <definedName name="_xlnm._FilterDatabase" localSheetId="2" hidden="1">'SO 01.1 - Kácení stromů'!$C$88:$K$165</definedName>
    <definedName name="_xlnm.Print_Area" localSheetId="2">'SO 01.1 - Kácení stromů'!$C$4:$J$41,'SO 01.1 - Kácení stromů'!$C$47:$J$68,'SO 01.1 - Kácení stromů'!$C$74:$K$165</definedName>
    <definedName name="_xlnm.Print_Titles" localSheetId="2">'SO 01.1 - Kácení stromů'!$88:$88</definedName>
    <definedName name="_xlnm._FilterDatabase" localSheetId="3" hidden="1">'SO 01.2 - Náhradní výsadba'!$C$87:$K$145</definedName>
    <definedName name="_xlnm.Print_Area" localSheetId="3">'SO 01.2 - Náhradní výsadba'!$C$4:$J$41,'SO 01.2 - Náhradní výsadba'!$C$47:$J$67,'SO 01.2 - Náhradní výsadba'!$C$73:$K$145</definedName>
    <definedName name="_xlnm.Print_Titles" localSheetId="3">'SO 01.2 - Náhradní výsadba'!$87:$87</definedName>
    <definedName name="_xlnm._FilterDatabase" localSheetId="4" hidden="1">'SO 02 - Břehové opevnění'!$C$86:$K$243</definedName>
    <definedName name="_xlnm.Print_Area" localSheetId="4">'SO 02 - Břehové opevnění'!$C$4:$J$39,'SO 02 - Břehové opevnění'!$C$45:$J$68,'SO 02 - Břehové opevnění'!$C$74:$K$243</definedName>
    <definedName name="_xlnm.Print_Titles" localSheetId="4">'SO 02 - Břehové opevnění'!$86:$86</definedName>
    <definedName name="_xlnm._FilterDatabase" localSheetId="5" hidden="1">'SO 03 - Záhozová patka'!$C$83:$K$123</definedName>
    <definedName name="_xlnm.Print_Area" localSheetId="5">'SO 03 - Záhozová patka'!$C$4:$J$39,'SO 03 - Záhozová patka'!$C$45:$J$65,'SO 03 - Záhozová patka'!$C$71:$K$123</definedName>
    <definedName name="_xlnm.Print_Titles" localSheetId="5">'SO 03 - Záhozová patka'!$83:$83</definedName>
    <definedName name="_xlnm._FilterDatabase" localSheetId="6" hidden="1">'VON - Vedlejší a ostatní ...'!$C$83:$K$194</definedName>
    <definedName name="_xlnm.Print_Area" localSheetId="6">'VON - Vedlejší a ostatní ...'!$C$4:$J$39,'VON - Vedlejší a ostatní ...'!$C$45:$J$65,'VON - Vedlejší a ostatní ...'!$C$71:$K$194</definedName>
    <definedName name="_xlnm.Print_Titles" localSheetId="6">'VON - Vedlejší a ostatní ...'!$83:$83</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J37"/>
  <c r="J36"/>
  <c i="1" r="AY61"/>
  <c i="7" r="J35"/>
  <c i="1" r="AX61"/>
  <c i="7" r="BI192"/>
  <c r="BH192"/>
  <c r="BF192"/>
  <c r="BE192"/>
  <c r="T192"/>
  <c r="R192"/>
  <c r="P192"/>
  <c r="BI190"/>
  <c r="BH190"/>
  <c r="BF190"/>
  <c r="BE190"/>
  <c r="T190"/>
  <c r="R190"/>
  <c r="P190"/>
  <c r="BI184"/>
  <c r="BH184"/>
  <c r="BF184"/>
  <c r="BE184"/>
  <c r="T184"/>
  <c r="R184"/>
  <c r="P184"/>
  <c r="BI178"/>
  <c r="BH178"/>
  <c r="BF178"/>
  <c r="BE178"/>
  <c r="T178"/>
  <c r="R178"/>
  <c r="P178"/>
  <c r="BI176"/>
  <c r="BH176"/>
  <c r="BF176"/>
  <c r="BE176"/>
  <c r="T176"/>
  <c r="R176"/>
  <c r="P176"/>
  <c r="BI171"/>
  <c r="BH171"/>
  <c r="BF171"/>
  <c r="BE171"/>
  <c r="T171"/>
  <c r="R171"/>
  <c r="P171"/>
  <c r="BI165"/>
  <c r="BH165"/>
  <c r="BF165"/>
  <c r="BE165"/>
  <c r="T165"/>
  <c r="R165"/>
  <c r="P165"/>
  <c r="BI156"/>
  <c r="BH156"/>
  <c r="BF156"/>
  <c r="BE156"/>
  <c r="T156"/>
  <c r="R156"/>
  <c r="P156"/>
  <c r="BI154"/>
  <c r="BH154"/>
  <c r="BF154"/>
  <c r="BE154"/>
  <c r="T154"/>
  <c r="R154"/>
  <c r="P154"/>
  <c r="BI152"/>
  <c r="BH152"/>
  <c r="BF152"/>
  <c r="BE152"/>
  <c r="T152"/>
  <c r="R152"/>
  <c r="P152"/>
  <c r="BI150"/>
  <c r="BH150"/>
  <c r="BF150"/>
  <c r="BE150"/>
  <c r="T150"/>
  <c r="R150"/>
  <c r="P150"/>
  <c r="BI148"/>
  <c r="BH148"/>
  <c r="BF148"/>
  <c r="BE148"/>
  <c r="T148"/>
  <c r="R148"/>
  <c r="P148"/>
  <c r="BI146"/>
  <c r="BH146"/>
  <c r="BF146"/>
  <c r="BE146"/>
  <c r="T146"/>
  <c r="R146"/>
  <c r="P146"/>
  <c r="BI141"/>
  <c r="BH141"/>
  <c r="BF141"/>
  <c r="BE141"/>
  <c r="T141"/>
  <c r="R141"/>
  <c r="P141"/>
  <c r="BI139"/>
  <c r="BH139"/>
  <c r="BF139"/>
  <c r="BE139"/>
  <c r="T139"/>
  <c r="R139"/>
  <c r="P139"/>
  <c r="BI137"/>
  <c r="BH137"/>
  <c r="BF137"/>
  <c r="BE137"/>
  <c r="T137"/>
  <c r="R137"/>
  <c r="P137"/>
  <c r="BI134"/>
  <c r="BH134"/>
  <c r="BF134"/>
  <c r="BE134"/>
  <c r="T134"/>
  <c r="R134"/>
  <c r="P134"/>
  <c r="BI130"/>
  <c r="BH130"/>
  <c r="BF130"/>
  <c r="BE130"/>
  <c r="T130"/>
  <c r="R130"/>
  <c r="P130"/>
  <c r="BI126"/>
  <c r="BH126"/>
  <c r="BF126"/>
  <c r="BE126"/>
  <c r="T126"/>
  <c r="R126"/>
  <c r="P126"/>
  <c r="BI121"/>
  <c r="BH121"/>
  <c r="BF121"/>
  <c r="BE121"/>
  <c r="T121"/>
  <c r="R121"/>
  <c r="P121"/>
  <c r="BI119"/>
  <c r="BH119"/>
  <c r="BF119"/>
  <c r="BE119"/>
  <c r="T119"/>
  <c r="R119"/>
  <c r="P119"/>
  <c r="BI117"/>
  <c r="BH117"/>
  <c r="BF117"/>
  <c r="BE117"/>
  <c r="T117"/>
  <c r="R117"/>
  <c r="P117"/>
  <c r="BI112"/>
  <c r="BH112"/>
  <c r="BF112"/>
  <c r="BE112"/>
  <c r="T112"/>
  <c r="R112"/>
  <c r="P112"/>
  <c r="BI104"/>
  <c r="BH104"/>
  <c r="BF104"/>
  <c r="BE104"/>
  <c r="T104"/>
  <c r="R104"/>
  <c r="P104"/>
  <c r="BI98"/>
  <c r="BH98"/>
  <c r="BF98"/>
  <c r="BE98"/>
  <c r="T98"/>
  <c r="R98"/>
  <c r="P98"/>
  <c r="BI87"/>
  <c r="BH87"/>
  <c r="BF87"/>
  <c r="BE87"/>
  <c r="T87"/>
  <c r="R87"/>
  <c r="P87"/>
  <c r="J81"/>
  <c r="J80"/>
  <c r="F80"/>
  <c r="F78"/>
  <c r="E76"/>
  <c r="J55"/>
  <c r="J54"/>
  <c r="F54"/>
  <c r="F52"/>
  <c r="E50"/>
  <c r="J18"/>
  <c r="E18"/>
  <c r="F55"/>
  <c r="J17"/>
  <c r="J12"/>
  <c r="J78"/>
  <c r="E7"/>
  <c r="E74"/>
  <c i="6" r="J37"/>
  <c r="J36"/>
  <c i="1" r="AY60"/>
  <c i="6" r="J35"/>
  <c i="1" r="AX60"/>
  <c i="6" r="BI121"/>
  <c r="BH121"/>
  <c r="BF121"/>
  <c r="BE121"/>
  <c r="T121"/>
  <c r="T120"/>
  <c r="R121"/>
  <c r="R120"/>
  <c r="P121"/>
  <c r="P120"/>
  <c r="BI115"/>
  <c r="BH115"/>
  <c r="BF115"/>
  <c r="BE115"/>
  <c r="T115"/>
  <c r="R115"/>
  <c r="P115"/>
  <c r="BI111"/>
  <c r="BH111"/>
  <c r="BF111"/>
  <c r="BE111"/>
  <c r="T111"/>
  <c r="R111"/>
  <c r="P111"/>
  <c r="BI106"/>
  <c r="BH106"/>
  <c r="BF106"/>
  <c r="BE106"/>
  <c r="T106"/>
  <c r="R106"/>
  <c r="P106"/>
  <c r="BI98"/>
  <c r="BH98"/>
  <c r="BF98"/>
  <c r="BE98"/>
  <c r="T98"/>
  <c r="T97"/>
  <c r="R98"/>
  <c r="R97"/>
  <c r="P98"/>
  <c r="P97"/>
  <c r="BI92"/>
  <c r="BH92"/>
  <c r="BF92"/>
  <c r="BE92"/>
  <c r="T92"/>
  <c r="T86"/>
  <c r="R92"/>
  <c r="R86"/>
  <c r="P92"/>
  <c r="P86"/>
  <c r="BI87"/>
  <c r="BH87"/>
  <c r="BF87"/>
  <c r="BE87"/>
  <c r="T87"/>
  <c r="R87"/>
  <c r="P87"/>
  <c r="J81"/>
  <c r="J80"/>
  <c r="F80"/>
  <c r="F78"/>
  <c r="E76"/>
  <c r="J55"/>
  <c r="J54"/>
  <c r="F54"/>
  <c r="F52"/>
  <c r="E50"/>
  <c r="J18"/>
  <c r="E18"/>
  <c r="F55"/>
  <c r="J17"/>
  <c r="J12"/>
  <c r="J52"/>
  <c r="E7"/>
  <c r="E48"/>
  <c i="5" r="J37"/>
  <c r="J36"/>
  <c i="1" r="AY59"/>
  <c i="5" r="J35"/>
  <c i="1" r="AX59"/>
  <c i="5" r="BI240"/>
  <c r="BH240"/>
  <c r="BF240"/>
  <c r="BE240"/>
  <c r="T240"/>
  <c r="T239"/>
  <c r="R240"/>
  <c r="R239"/>
  <c r="P240"/>
  <c r="P239"/>
  <c r="BI236"/>
  <c r="BH236"/>
  <c r="BF236"/>
  <c r="BE236"/>
  <c r="T236"/>
  <c r="T235"/>
  <c r="R236"/>
  <c r="R235"/>
  <c r="P236"/>
  <c r="P235"/>
  <c r="BI228"/>
  <c r="BH228"/>
  <c r="BF228"/>
  <c r="BE228"/>
  <c r="T228"/>
  <c r="T227"/>
  <c r="R228"/>
  <c r="R227"/>
  <c r="P228"/>
  <c r="P227"/>
  <c r="BI222"/>
  <c r="BH222"/>
  <c r="BF222"/>
  <c r="BE222"/>
  <c r="T222"/>
  <c r="T221"/>
  <c r="R222"/>
  <c r="R221"/>
  <c r="P222"/>
  <c r="P221"/>
  <c r="BI216"/>
  <c r="BH216"/>
  <c r="BF216"/>
  <c r="BE216"/>
  <c r="T216"/>
  <c r="T215"/>
  <c r="R216"/>
  <c r="R215"/>
  <c r="P216"/>
  <c r="P215"/>
  <c r="BI204"/>
  <c r="BH204"/>
  <c r="BF204"/>
  <c r="BE204"/>
  <c r="T204"/>
  <c r="R204"/>
  <c r="P204"/>
  <c r="BI199"/>
  <c r="BH199"/>
  <c r="BF199"/>
  <c r="BE199"/>
  <c r="T199"/>
  <c r="R199"/>
  <c r="P199"/>
  <c r="BI188"/>
  <c r="BH188"/>
  <c r="BF188"/>
  <c r="BE188"/>
  <c r="T188"/>
  <c r="R188"/>
  <c r="P188"/>
  <c r="BI179"/>
  <c r="BH179"/>
  <c r="BF179"/>
  <c r="BE179"/>
  <c r="T179"/>
  <c r="R179"/>
  <c r="P179"/>
  <c r="BI170"/>
  <c r="BH170"/>
  <c r="BF170"/>
  <c r="BE170"/>
  <c r="T170"/>
  <c r="R170"/>
  <c r="P170"/>
  <c r="BI164"/>
  <c r="BH164"/>
  <c r="BF164"/>
  <c r="BE164"/>
  <c r="T164"/>
  <c r="R164"/>
  <c r="P164"/>
  <c r="BI155"/>
  <c r="BH155"/>
  <c r="BF155"/>
  <c r="BE155"/>
  <c r="T155"/>
  <c r="R155"/>
  <c r="P155"/>
  <c r="BI150"/>
  <c r="BH150"/>
  <c r="BF150"/>
  <c r="BE150"/>
  <c r="T150"/>
  <c r="R150"/>
  <c r="P150"/>
  <c r="BI141"/>
  <c r="BH141"/>
  <c r="BF141"/>
  <c r="BE141"/>
  <c r="T141"/>
  <c r="R141"/>
  <c r="P141"/>
  <c r="BI136"/>
  <c r="BH136"/>
  <c r="BF136"/>
  <c r="BE136"/>
  <c r="T136"/>
  <c r="R136"/>
  <c r="P136"/>
  <c r="BI127"/>
  <c r="BH127"/>
  <c r="BF127"/>
  <c r="BE127"/>
  <c r="T127"/>
  <c r="R127"/>
  <c r="P127"/>
  <c r="BI118"/>
  <c r="BH118"/>
  <c r="BF118"/>
  <c r="BE118"/>
  <c r="T118"/>
  <c r="R118"/>
  <c r="P118"/>
  <c r="BI113"/>
  <c r="BH113"/>
  <c r="BF113"/>
  <c r="BE113"/>
  <c r="T113"/>
  <c r="R113"/>
  <c r="P113"/>
  <c r="BI108"/>
  <c r="BH108"/>
  <c r="BF108"/>
  <c r="BE108"/>
  <c r="T108"/>
  <c r="R108"/>
  <c r="P108"/>
  <c r="BI99"/>
  <c r="BH99"/>
  <c r="BF99"/>
  <c r="BE99"/>
  <c r="T99"/>
  <c r="R99"/>
  <c r="P99"/>
  <c r="BI90"/>
  <c r="BH90"/>
  <c r="BF90"/>
  <c r="BE90"/>
  <c r="T90"/>
  <c r="R90"/>
  <c r="P90"/>
  <c r="J84"/>
  <c r="J83"/>
  <c r="F83"/>
  <c r="F81"/>
  <c r="E79"/>
  <c r="J55"/>
  <c r="J54"/>
  <c r="F54"/>
  <c r="F52"/>
  <c r="E50"/>
  <c r="J18"/>
  <c r="E18"/>
  <c r="F55"/>
  <c r="J17"/>
  <c r="J12"/>
  <c r="J52"/>
  <c r="E7"/>
  <c r="E48"/>
  <c i="4" r="J39"/>
  <c r="J38"/>
  <c i="1" r="AY58"/>
  <c i="4" r="J37"/>
  <c i="1" r="AX58"/>
  <c i="4" r="BI143"/>
  <c r="BH143"/>
  <c r="BF143"/>
  <c r="BE143"/>
  <c r="T143"/>
  <c r="T142"/>
  <c r="R143"/>
  <c r="R142"/>
  <c r="P143"/>
  <c r="P142"/>
  <c r="BI137"/>
  <c r="BH137"/>
  <c r="BF137"/>
  <c r="BE137"/>
  <c r="T137"/>
  <c r="R137"/>
  <c r="P137"/>
  <c r="BI131"/>
  <c r="BH131"/>
  <c r="BF131"/>
  <c r="BE131"/>
  <c r="T131"/>
  <c r="R131"/>
  <c r="P131"/>
  <c r="BI128"/>
  <c r="BH128"/>
  <c r="BF128"/>
  <c r="BE128"/>
  <c r="T128"/>
  <c r="R128"/>
  <c r="P128"/>
  <c r="BI123"/>
  <c r="BH123"/>
  <c r="BF123"/>
  <c r="BE123"/>
  <c r="T123"/>
  <c r="R123"/>
  <c r="P123"/>
  <c r="BI119"/>
  <c r="BH119"/>
  <c r="BF119"/>
  <c r="BE119"/>
  <c r="T119"/>
  <c r="R119"/>
  <c r="P119"/>
  <c r="BI114"/>
  <c r="BH114"/>
  <c r="BF114"/>
  <c r="BE114"/>
  <c r="T114"/>
  <c r="R114"/>
  <c r="P114"/>
  <c r="BI110"/>
  <c r="BH110"/>
  <c r="BF110"/>
  <c r="BE110"/>
  <c r="T110"/>
  <c r="R110"/>
  <c r="P110"/>
  <c r="BI105"/>
  <c r="BH105"/>
  <c r="BF105"/>
  <c r="BE105"/>
  <c r="T105"/>
  <c r="R105"/>
  <c r="P105"/>
  <c r="BI101"/>
  <c r="BH101"/>
  <c r="BF101"/>
  <c r="BE101"/>
  <c r="T101"/>
  <c r="R101"/>
  <c r="P101"/>
  <c r="BI96"/>
  <c r="BH96"/>
  <c r="BF96"/>
  <c r="BE96"/>
  <c r="T96"/>
  <c r="R96"/>
  <c r="P96"/>
  <c r="BI91"/>
  <c r="BH91"/>
  <c r="BF91"/>
  <c r="BE91"/>
  <c r="T91"/>
  <c r="R91"/>
  <c r="P91"/>
  <c r="J85"/>
  <c r="J84"/>
  <c r="F84"/>
  <c r="F82"/>
  <c r="E80"/>
  <c r="J59"/>
  <c r="J58"/>
  <c r="F58"/>
  <c r="F56"/>
  <c r="E54"/>
  <c r="J20"/>
  <c r="E20"/>
  <c r="F59"/>
  <c r="J19"/>
  <c r="J14"/>
  <c r="J82"/>
  <c r="E7"/>
  <c r="E76"/>
  <c i="3" r="J39"/>
  <c r="J38"/>
  <c i="1" r="AY57"/>
  <c i="3" r="J37"/>
  <c i="1" r="AX57"/>
  <c i="3" r="BI160"/>
  <c r="BH160"/>
  <c r="BF160"/>
  <c r="BE160"/>
  <c r="T160"/>
  <c r="T159"/>
  <c r="R160"/>
  <c r="R159"/>
  <c r="P160"/>
  <c r="P159"/>
  <c r="BI152"/>
  <c r="BH152"/>
  <c r="BF152"/>
  <c r="BE152"/>
  <c r="T152"/>
  <c r="T151"/>
  <c r="R152"/>
  <c r="R151"/>
  <c r="P152"/>
  <c r="P151"/>
  <c r="BI146"/>
  <c r="BH146"/>
  <c r="BF146"/>
  <c r="BE146"/>
  <c r="T146"/>
  <c r="R146"/>
  <c r="P146"/>
  <c r="BI141"/>
  <c r="BH141"/>
  <c r="BF141"/>
  <c r="BE141"/>
  <c r="T141"/>
  <c r="R141"/>
  <c r="P141"/>
  <c r="BI136"/>
  <c r="BH136"/>
  <c r="BF136"/>
  <c r="BE136"/>
  <c r="T136"/>
  <c r="R136"/>
  <c r="P136"/>
  <c r="BI131"/>
  <c r="BH131"/>
  <c r="BF131"/>
  <c r="BE131"/>
  <c r="T131"/>
  <c r="R131"/>
  <c r="P131"/>
  <c r="BI126"/>
  <c r="BH126"/>
  <c r="BF126"/>
  <c r="BE126"/>
  <c r="T126"/>
  <c r="R126"/>
  <c r="P126"/>
  <c r="BI121"/>
  <c r="BH121"/>
  <c r="BF121"/>
  <c r="BE121"/>
  <c r="T121"/>
  <c r="R121"/>
  <c r="P121"/>
  <c r="BI116"/>
  <c r="BH116"/>
  <c r="BF116"/>
  <c r="BE116"/>
  <c r="T116"/>
  <c r="R116"/>
  <c r="P116"/>
  <c r="BI111"/>
  <c r="BH111"/>
  <c r="BF111"/>
  <c r="BE111"/>
  <c r="T111"/>
  <c r="R111"/>
  <c r="P111"/>
  <c r="BI106"/>
  <c r="BH106"/>
  <c r="BF106"/>
  <c r="BE106"/>
  <c r="T106"/>
  <c r="R106"/>
  <c r="P106"/>
  <c r="BI101"/>
  <c r="BH101"/>
  <c r="BF101"/>
  <c r="BE101"/>
  <c r="T101"/>
  <c r="R101"/>
  <c r="P101"/>
  <c r="BI92"/>
  <c r="BH92"/>
  <c r="BF92"/>
  <c r="BE92"/>
  <c r="T92"/>
  <c r="R92"/>
  <c r="P92"/>
  <c r="J86"/>
  <c r="J85"/>
  <c r="F85"/>
  <c r="F83"/>
  <c r="E81"/>
  <c r="J59"/>
  <c r="J58"/>
  <c r="F58"/>
  <c r="F56"/>
  <c r="E54"/>
  <c r="J20"/>
  <c r="E20"/>
  <c r="F86"/>
  <c r="J19"/>
  <c r="J14"/>
  <c r="J83"/>
  <c r="E7"/>
  <c r="E50"/>
  <c i="2" r="J37"/>
  <c r="J36"/>
  <c i="1" r="AY56"/>
  <c i="2" r="J35"/>
  <c i="1" r="AX56"/>
  <c i="2" r="BI138"/>
  <c r="BH138"/>
  <c r="BF138"/>
  <c r="BE138"/>
  <c r="T138"/>
  <c r="T137"/>
  <c r="R138"/>
  <c r="R137"/>
  <c r="P138"/>
  <c r="P137"/>
  <c r="BI132"/>
  <c r="BH132"/>
  <c r="BF132"/>
  <c r="BE132"/>
  <c r="T132"/>
  <c r="R132"/>
  <c r="P132"/>
  <c r="BI126"/>
  <c r="BH126"/>
  <c r="BF126"/>
  <c r="BE126"/>
  <c r="T126"/>
  <c r="R126"/>
  <c r="P126"/>
  <c r="BI117"/>
  <c r="BH117"/>
  <c r="BF117"/>
  <c r="BE117"/>
  <c r="T117"/>
  <c r="R117"/>
  <c r="P117"/>
  <c r="BI108"/>
  <c r="BH108"/>
  <c r="BF108"/>
  <c r="BE108"/>
  <c r="T108"/>
  <c r="R108"/>
  <c r="P108"/>
  <c r="BI104"/>
  <c r="BH104"/>
  <c r="BF104"/>
  <c r="BE104"/>
  <c r="T104"/>
  <c r="R104"/>
  <c r="P104"/>
  <c r="BI100"/>
  <c r="BH100"/>
  <c r="BF100"/>
  <c r="BE100"/>
  <c r="T100"/>
  <c r="R100"/>
  <c r="P100"/>
  <c r="BI96"/>
  <c r="BH96"/>
  <c r="BF96"/>
  <c r="BE96"/>
  <c r="T96"/>
  <c r="R96"/>
  <c r="P96"/>
  <c r="BI85"/>
  <c r="BH85"/>
  <c r="BF85"/>
  <c r="BE85"/>
  <c r="T85"/>
  <c r="R85"/>
  <c r="P85"/>
  <c r="J79"/>
  <c r="J78"/>
  <c r="F78"/>
  <c r="F76"/>
  <c r="E74"/>
  <c r="J55"/>
  <c r="J54"/>
  <c r="F54"/>
  <c r="F52"/>
  <c r="E50"/>
  <c r="J18"/>
  <c r="E18"/>
  <c r="F79"/>
  <c r="J17"/>
  <c r="J12"/>
  <c r="J76"/>
  <c r="E7"/>
  <c r="E72"/>
  <c i="1" r="L50"/>
  <c r="AM50"/>
  <c r="AM49"/>
  <c r="L49"/>
  <c r="AM47"/>
  <c r="L47"/>
  <c r="L45"/>
  <c r="L44"/>
  <c i="7" r="BK112"/>
  <c r="J137"/>
  <c i="6" r="BK87"/>
  <c i="5" r="J240"/>
  <c i="7" r="J98"/>
  <c i="3" r="BK160"/>
  <c i="5" r="J188"/>
  <c i="7" r="BK134"/>
  <c i="2" r="BK138"/>
  <c r="F37"/>
  <c i="7" r="BK165"/>
  <c i="5" r="BK236"/>
  <c r="BK118"/>
  <c i="4" r="J128"/>
  <c i="7" r="BK154"/>
  <c r="J184"/>
  <c i="3" r="BK136"/>
  <c i="2" r="J138"/>
  <c i="6" r="BK111"/>
  <c i="5" r="J118"/>
  <c i="2" r="J108"/>
  <c i="3" r="J106"/>
  <c i="5" r="J222"/>
  <c r="J179"/>
  <c i="7" r="BK130"/>
  <c i="2" r="BK96"/>
  <c i="5" r="BK222"/>
  <c i="2" r="J117"/>
  <c i="4" r="BK114"/>
  <c i="7" r="J176"/>
  <c i="2" r="BK108"/>
  <c i="5" r="BK155"/>
  <c i="3" r="J126"/>
  <c i="5" r="BK141"/>
  <c i="2" r="BK100"/>
  <c i="5" r="J150"/>
  <c i="7" r="BK141"/>
  <c i="4" r="BK119"/>
  <c r="J143"/>
  <c i="7" r="J154"/>
  <c i="3" r="BK106"/>
  <c i="6" r="J111"/>
  <c i="4" r="J96"/>
  <c i="6" r="J98"/>
  <c i="3" r="BK121"/>
  <c i="5" r="J164"/>
  <c i="7" r="BK139"/>
  <c i="5" r="J136"/>
  <c i="7" r="J117"/>
  <c i="5" r="BK240"/>
  <c i="4" r="J114"/>
  <c i="3" r="J101"/>
  <c i="5" r="BK188"/>
  <c i="7" r="BK104"/>
  <c i="4" r="BK137"/>
  <c i="3" r="BK111"/>
  <c i="5" r="J155"/>
  <c i="7" r="J146"/>
  <c i="3" r="BK116"/>
  <c i="7" r="J190"/>
  <c i="5" r="BK228"/>
  <c i="7" r="BK126"/>
  <c i="3" r="J92"/>
  <c i="5" r="BK90"/>
  <c i="3" r="J121"/>
  <c i="5" r="J199"/>
  <c r="J99"/>
  <c r="J90"/>
  <c i="7" r="BK192"/>
  <c i="3" r="J146"/>
  <c i="5" r="J108"/>
  <c i="4" r="J101"/>
  <c i="5" r="J113"/>
  <c i="7" r="BK87"/>
  <c i="4" r="J137"/>
  <c i="7" r="BK98"/>
  <c i="6" r="BK98"/>
  <c i="2" r="BK104"/>
  <c i="4" r="J105"/>
  <c i="6" r="J92"/>
  <c i="4" r="BK131"/>
  <c i="7" r="BK119"/>
  <c i="6" r="J115"/>
  <c i="7" r="BK148"/>
  <c i="3" r="BK152"/>
  <c i="7" r="BK178"/>
  <c i="5" r="J204"/>
  <c i="3" r="J116"/>
  <c i="5" r="BK199"/>
  <c i="7" r="BK156"/>
  <c r="J112"/>
  <c r="J192"/>
  <c i="5" r="BK113"/>
  <c i="2" r="J104"/>
  <c i="5" r="BK164"/>
  <c i="4" r="BK101"/>
  <c i="5" r="J141"/>
  <c i="7" r="J178"/>
  <c i="3" r="J131"/>
  <c i="6" r="BK121"/>
  <c i="2" r="BK85"/>
  <c i="7" r="J119"/>
  <c i="2" r="F36"/>
  <c i="7" r="BK121"/>
  <c i="1" r="AS55"/>
  <c i="4" r="BK96"/>
  <c i="6" r="J106"/>
  <c i="3" r="J141"/>
  <c i="2" r="J33"/>
  <c i="5" r="BK150"/>
  <c i="3" r="J160"/>
  <c i="6" r="J87"/>
  <c i="7" r="J87"/>
  <c i="2" r="F33"/>
  <c i="5" r="BK99"/>
  <c i="7" r="BK137"/>
  <c i="4" r="BK123"/>
  <c i="7" r="J152"/>
  <c i="4" r="J119"/>
  <c i="5" r="BK170"/>
  <c i="3" r="J136"/>
  <c i="2" r="BK126"/>
  <c i="6" r="BK92"/>
  <c i="2" r="J126"/>
  <c i="6" r="BK106"/>
  <c i="7" r="J156"/>
  <c r="J130"/>
  <c i="4" r="J110"/>
  <c i="5" r="J216"/>
  <c i="7" r="J148"/>
  <c i="2" r="BK132"/>
  <c i="7" r="J171"/>
  <c i="2" r="J96"/>
  <c i="4" r="J91"/>
  <c i="5" r="BK136"/>
  <c i="7" r="BK117"/>
  <c i="3" r="BK141"/>
  <c i="5" r="BK204"/>
  <c i="3" r="BK92"/>
  <c i="7" r="BK190"/>
  <c r="J121"/>
  <c i="4" r="BK143"/>
  <c i="2" r="J100"/>
  <c i="3" r="J152"/>
  <c i="5" r="BK216"/>
  <c i="2" r="BK117"/>
  <c i="5" r="J127"/>
  <c i="6" r="J121"/>
  <c i="7" r="BK176"/>
  <c i="6" r="BK115"/>
  <c i="7" r="J126"/>
  <c i="5" r="J236"/>
  <c i="7" r="J141"/>
  <c r="BK171"/>
  <c i="2" r="J34"/>
  <c i="4" r="J123"/>
  <c i="7" r="J104"/>
  <c i="2" r="F34"/>
  <c i="4" r="J131"/>
  <c i="7" r="J150"/>
  <c r="J139"/>
  <c i="3" r="BK131"/>
  <c i="5" r="BK179"/>
  <c i="7" r="BK152"/>
  <c i="5" r="BK127"/>
  <c i="2" r="J85"/>
  <c i="4" r="BK105"/>
  <c i="7" r="BK146"/>
  <c i="5" r="J170"/>
  <c i="3" r="BK101"/>
  <c i="4" r="BK110"/>
  <c i="3" r="J111"/>
  <c i="7" r="BK184"/>
  <c r="BK150"/>
  <c i="3" r="BK126"/>
  <c i="5" r="BK108"/>
  <c i="7" r="J165"/>
  <c i="4" r="BK128"/>
  <c i="2" r="J132"/>
  <c i="7" r="J134"/>
  <c i="4" r="BK91"/>
  <c i="3" r="BK146"/>
  <c i="5" r="J228"/>
  <c i="2" l="1" r="BK84"/>
  <c r="J84"/>
  <c r="J61"/>
  <c i="3" r="R91"/>
  <c r="R90"/>
  <c r="R89"/>
  <c i="5" r="P169"/>
  <c i="2" r="R84"/>
  <c r="R83"/>
  <c r="R82"/>
  <c i="5" r="BK89"/>
  <c r="J89"/>
  <c r="J61"/>
  <c i="2" r="T84"/>
  <c r="T83"/>
  <c r="T82"/>
  <c r="P84"/>
  <c r="P83"/>
  <c r="P82"/>
  <c i="1" r="AU56"/>
  <c i="4" r="R90"/>
  <c r="R89"/>
  <c r="R88"/>
  <c r="BK90"/>
  <c r="J90"/>
  <c r="J65"/>
  <c i="5" r="T89"/>
  <c r="BK169"/>
  <c r="J169"/>
  <c r="J62"/>
  <c i="3" r="BK91"/>
  <c r="J91"/>
  <c r="J65"/>
  <c i="5" r="R89"/>
  <c i="6" r="R105"/>
  <c r="R85"/>
  <c r="R84"/>
  <c r="P105"/>
  <c r="P85"/>
  <c r="P84"/>
  <c i="1" r="AU60"/>
  <c i="4" r="T90"/>
  <c r="T89"/>
  <c r="T88"/>
  <c i="5" r="P89"/>
  <c r="P88"/>
  <c r="P87"/>
  <c i="1" r="AU59"/>
  <c i="3" r="T91"/>
  <c r="T90"/>
  <c r="T89"/>
  <c i="5" r="T169"/>
  <c i="6" r="T105"/>
  <c r="T85"/>
  <c r="T84"/>
  <c i="3" r="P91"/>
  <c r="P90"/>
  <c r="P89"/>
  <c i="1" r="AU57"/>
  <c i="4" r="P90"/>
  <c r="P89"/>
  <c r="P88"/>
  <c i="1" r="AU58"/>
  <c i="6" r="BK105"/>
  <c r="J105"/>
  <c r="J63"/>
  <c i="5" r="R169"/>
  <c i="7" r="BK86"/>
  <c r="P86"/>
  <c r="R86"/>
  <c r="T86"/>
  <c r="BK116"/>
  <c r="J116"/>
  <c r="J62"/>
  <c r="P116"/>
  <c r="R116"/>
  <c r="T116"/>
  <c r="BK125"/>
  <c r="J125"/>
  <c r="J63"/>
  <c r="P125"/>
  <c r="R125"/>
  <c r="T125"/>
  <c r="BK136"/>
  <c r="J136"/>
  <c r="J64"/>
  <c r="P136"/>
  <c r="R136"/>
  <c r="T136"/>
  <c i="5" r="F84"/>
  <c i="4" r="BK142"/>
  <c r="J142"/>
  <c r="J66"/>
  <c i="2" r="BK137"/>
  <c r="J137"/>
  <c r="J62"/>
  <c i="3" r="BK151"/>
  <c r="J151"/>
  <c r="J66"/>
  <c i="6" r="BK86"/>
  <c r="J86"/>
  <c r="J61"/>
  <c r="BK120"/>
  <c r="J120"/>
  <c r="J64"/>
  <c i="5" r="BK235"/>
  <c r="J235"/>
  <c r="J66"/>
  <c r="BK215"/>
  <c r="J215"/>
  <c r="J63"/>
  <c r="BK227"/>
  <c r="J227"/>
  <c r="J65"/>
  <c i="3" r="BK159"/>
  <c r="J159"/>
  <c r="J67"/>
  <c i="5" r="BK239"/>
  <c r="J239"/>
  <c r="J67"/>
  <c i="3" r="E77"/>
  <c i="5" r="BK221"/>
  <c r="J221"/>
  <c r="J64"/>
  <c i="6" r="BK97"/>
  <c r="J97"/>
  <c r="J62"/>
  <c i="7" r="E48"/>
  <c r="F81"/>
  <c r="BG117"/>
  <c r="BG134"/>
  <c r="BG126"/>
  <c r="BG98"/>
  <c r="BG152"/>
  <c r="BG165"/>
  <c r="BG104"/>
  <c r="BG154"/>
  <c r="BG148"/>
  <c r="BG119"/>
  <c r="BG121"/>
  <c r="BG130"/>
  <c r="BG146"/>
  <c r="BG156"/>
  <c r="BG176"/>
  <c r="BG178"/>
  <c r="BG112"/>
  <c r="J52"/>
  <c r="BG87"/>
  <c r="BG137"/>
  <c r="BG139"/>
  <c r="BG141"/>
  <c r="BG150"/>
  <c r="BG171"/>
  <c r="BG184"/>
  <c r="BG192"/>
  <c r="BG190"/>
  <c i="6" r="E74"/>
  <c r="BG106"/>
  <c r="F81"/>
  <c r="J78"/>
  <c r="BG98"/>
  <c r="BG111"/>
  <c r="BG115"/>
  <c r="BG92"/>
  <c r="BG87"/>
  <c r="BG121"/>
  <c i="4" r="BK89"/>
  <c r="BK88"/>
  <c r="J88"/>
  <c i="5" r="BG141"/>
  <c r="BG170"/>
  <c r="BG127"/>
  <c r="BG118"/>
  <c r="BG179"/>
  <c r="J81"/>
  <c r="BG108"/>
  <c r="BG164"/>
  <c r="BG199"/>
  <c r="BG222"/>
  <c r="BG99"/>
  <c r="BG216"/>
  <c r="BG204"/>
  <c r="BG136"/>
  <c r="BG150"/>
  <c r="BG155"/>
  <c r="BG228"/>
  <c r="BG236"/>
  <c r="E77"/>
  <c r="BG90"/>
  <c r="BG113"/>
  <c r="BG188"/>
  <c r="BG240"/>
  <c i="4" r="F85"/>
  <c r="BG96"/>
  <c r="E50"/>
  <c r="BG101"/>
  <c r="BG105"/>
  <c r="J56"/>
  <c r="BG91"/>
  <c r="BG114"/>
  <c r="BG119"/>
  <c r="BG131"/>
  <c r="BG110"/>
  <c r="BG123"/>
  <c r="BG128"/>
  <c r="BG137"/>
  <c r="BG143"/>
  <c i="3" r="F59"/>
  <c r="BG106"/>
  <c r="BG116"/>
  <c r="BG141"/>
  <c r="J56"/>
  <c r="BG121"/>
  <c r="BG126"/>
  <c r="BG131"/>
  <c r="BG92"/>
  <c r="BG101"/>
  <c r="BG136"/>
  <c r="BG146"/>
  <c r="BG152"/>
  <c r="BG160"/>
  <c i="2" r="BK83"/>
  <c r="J83"/>
  <c r="J60"/>
  <c i="3" r="BG111"/>
  <c i="2" r="BG104"/>
  <c r="BG117"/>
  <c r="BG85"/>
  <c i="1" r="AV56"/>
  <c i="2" r="BG96"/>
  <c r="BG138"/>
  <c r="E48"/>
  <c r="J52"/>
  <c i="1" r="BC56"/>
  <c r="BA56"/>
  <c i="2" r="BG100"/>
  <c i="1" r="AZ56"/>
  <c i="2" r="BG132"/>
  <c r="BG108"/>
  <c r="BG126"/>
  <c i="1" r="AW56"/>
  <c i="2" r="F55"/>
  <c i="1" r="BD56"/>
  <c i="5" r="J33"/>
  <c i="1" r="AV59"/>
  <c i="6" r="F36"/>
  <c i="1" r="BC60"/>
  <c i="5" r="F33"/>
  <c i="1" r="AZ59"/>
  <c i="3" r="F38"/>
  <c i="1" r="BC57"/>
  <c i="4" r="J35"/>
  <c i="1" r="AV58"/>
  <c i="4" r="F35"/>
  <c i="1" r="AZ58"/>
  <c i="6" r="J34"/>
  <c i="1" r="AW60"/>
  <c r="AS54"/>
  <c i="7" r="F33"/>
  <c i="1" r="AZ61"/>
  <c i="7" r="F36"/>
  <c i="1" r="BC61"/>
  <c i="3" r="J36"/>
  <c i="1" r="AW57"/>
  <c i="4" r="F39"/>
  <c i="1" r="BD58"/>
  <c i="4" r="J36"/>
  <c i="1" r="AW58"/>
  <c i="5" r="J34"/>
  <c i="1" r="AW59"/>
  <c i="7" r="F34"/>
  <c i="1" r="BA61"/>
  <c i="3" r="F35"/>
  <c i="1" r="AZ57"/>
  <c i="5" r="F37"/>
  <c i="1" r="BD59"/>
  <c i="3" r="F36"/>
  <c i="1" r="BA57"/>
  <c i="7" r="F37"/>
  <c i="1" r="BD61"/>
  <c i="5" r="F36"/>
  <c i="1" r="BC59"/>
  <c i="5" r="F34"/>
  <c i="1" r="BA59"/>
  <c i="6" r="F37"/>
  <c i="1" r="BD60"/>
  <c i="6" r="F33"/>
  <c i="1" r="AZ60"/>
  <c i="6" r="F34"/>
  <c i="1" r="BA60"/>
  <c i="7" r="J33"/>
  <c i="1" r="AV61"/>
  <c i="4" r="F36"/>
  <c i="1" r="BA58"/>
  <c i="4" r="F38"/>
  <c i="1" r="BC58"/>
  <c i="7" r="J34"/>
  <c i="1" r="AW61"/>
  <c i="3" r="F39"/>
  <c i="1" r="BD57"/>
  <c i="4" r="J32"/>
  <c i="3" r="J35"/>
  <c i="1" r="AV57"/>
  <c i="6" r="J33"/>
  <c i="1" r="AV60"/>
  <c i="3" l="1" r="BK90"/>
  <c r="J90"/>
  <c r="J64"/>
  <c i="5" r="BK88"/>
  <c r="J88"/>
  <c r="J60"/>
  <c i="7" r="P85"/>
  <c r="P84"/>
  <c i="1" r="AU61"/>
  <c i="7" r="BK85"/>
  <c r="J85"/>
  <c r="J60"/>
  <c r="R85"/>
  <c r="R84"/>
  <c i="5" r="R88"/>
  <c r="R87"/>
  <c r="T88"/>
  <c r="T87"/>
  <c i="7" r="T85"/>
  <c r="T84"/>
  <c i="6" r="BK85"/>
  <c r="BK84"/>
  <c r="J84"/>
  <c i="7" r="J86"/>
  <c r="J61"/>
  <c i="6" r="J85"/>
  <c r="J60"/>
  <c r="J59"/>
  <c i="5" r="BK87"/>
  <c r="J87"/>
  <c i="1" r="AG58"/>
  <c i="4" r="J89"/>
  <c r="J64"/>
  <c r="J63"/>
  <c i="3" r="BK89"/>
  <c r="J89"/>
  <c i="4" r="J41"/>
  <c i="2" r="BK82"/>
  <c r="J82"/>
  <c r="J59"/>
  <c i="1" r="BA55"/>
  <c r="AW55"/>
  <c i="4" r="F37"/>
  <c i="1" r="BB58"/>
  <c r="AU55"/>
  <c r="AU54"/>
  <c r="AT57"/>
  <c r="AT58"/>
  <c i="5" r="F35"/>
  <c i="1" r="BB59"/>
  <c i="6" r="J30"/>
  <c i="3" r="J32"/>
  <c i="1" r="AG57"/>
  <c r="BC55"/>
  <c i="5" r="J30"/>
  <c i="1" r="AG59"/>
  <c r="AT60"/>
  <c i="6" r="F35"/>
  <c i="1" r="BB60"/>
  <c r="AT56"/>
  <c r="BD55"/>
  <c r="AZ55"/>
  <c r="AT59"/>
  <c i="7" r="F35"/>
  <c i="1" r="BB61"/>
  <c i="2" r="F35"/>
  <c i="1" r="BB56"/>
  <c r="AT61"/>
  <c i="3" r="F37"/>
  <c i="1" r="BB57"/>
  <c l="1" r="AG60"/>
  <c i="6" r="J39"/>
  <c i="7" r="BK84"/>
  <c r="J84"/>
  <c r="J59"/>
  <c i="1" r="AN59"/>
  <c i="5" r="J39"/>
  <c r="J59"/>
  <c i="1" r="AN57"/>
  <c r="AN58"/>
  <c i="3" r="J41"/>
  <c r="J63"/>
  <c i="1" r="AN60"/>
  <c r="AV55"/>
  <c r="AT55"/>
  <c r="AY55"/>
  <c i="2" r="J30"/>
  <c r="J39"/>
  <c i="1" r="BB55"/>
  <c r="AZ54"/>
  <c r="W29"/>
  <c r="BC54"/>
  <c r="W32"/>
  <c r="BD54"/>
  <c r="W33"/>
  <c r="BA54"/>
  <c r="W30"/>
  <c l="1" r="AG56"/>
  <c i="7" r="J30"/>
  <c i="1" r="AG61"/>
  <c r="AV54"/>
  <c r="AK29"/>
  <c r="AX55"/>
  <c r="AW54"/>
  <c r="AK30"/>
  <c r="AY54"/>
  <c r="AG55"/>
  <c r="BB54"/>
  <c r="W31"/>
  <c i="7" l="1" r="J39"/>
  <c i="1" r="AN55"/>
  <c r="AN56"/>
  <c r="AN61"/>
  <c r="AX54"/>
  <c r="AG54"/>
  <c r="AK26"/>
  <c r="AK35"/>
  <c r="AT54"/>
  <c r="AN54"/>
</calcChain>
</file>

<file path=xl/sharedStrings.xml><?xml version="1.0" encoding="utf-8"?>
<sst xmlns="http://schemas.openxmlformats.org/spreadsheetml/2006/main">
  <si>
    <t>Export Komplet</t>
  </si>
  <si>
    <t>VZ</t>
  </si>
  <si>
    <t>2.0</t>
  </si>
  <si>
    <t>ZAMOK</t>
  </si>
  <si>
    <t>False</t>
  </si>
  <si>
    <t>{128add05-13c7-47ea-96c0-b39abb7dbe15}</t>
  </si>
  <si>
    <t>0,01</t>
  </si>
  <si>
    <t>21</t>
  </si>
  <si>
    <t>12</t>
  </si>
  <si>
    <t>REKAPITULACE STAVBY</t>
  </si>
  <si>
    <t xml:space="preserve">v ---  níže se nacházejí doplnkové a pomocné údaje k sestavám  --- v</t>
  </si>
  <si>
    <t>Návod na vyplnění</t>
  </si>
  <si>
    <t>0,001</t>
  </si>
  <si>
    <t>Kód:</t>
  </si>
  <si>
    <t>3637CU2025-II</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</si>
  <si>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</si>
  <si>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</si>
  <si>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Metuje, Hronov, oprava opevnění koryta, ř. km 45,300 - 45,531</t>
  </si>
  <si>
    <t>KSO:</t>
  </si>
  <si>
    <t>833 21</t>
  </si>
  <si>
    <t>CC-CZ:</t>
  </si>
  <si>
    <t>215</t>
  </si>
  <si>
    <t>Místo:</t>
  </si>
  <si>
    <t>Hronov, Zbečník</t>
  </si>
  <si>
    <t>Datum:</t>
  </si>
  <si>
    <t>5. 11. 2025</t>
  </si>
  <si>
    <t>Zadavatel:</t>
  </si>
  <si>
    <t>IČ:</t>
  </si>
  <si>
    <t>70890005</t>
  </si>
  <si>
    <t>Povodí Labe, státní podnik, Hradec Králové</t>
  </si>
  <si>
    <t>DIČ:</t>
  </si>
  <si>
    <t>CZ70890005</t>
  </si>
  <si>
    <t>Účastník:</t>
  </si>
  <si>
    <t>Vyplň údaj</t>
  </si>
  <si>
    <t>Projektant:</t>
  </si>
  <si>
    <t>Povodí Labe, státní podnik, OIČ, Hradec Králové</t>
  </si>
  <si>
    <t>True</t>
  </si>
  <si>
    <t>Zpracovatel:</t>
  </si>
  <si>
    <t/>
  </si>
  <si>
    <t>Ing. Eva Morkesová</t>
  </si>
  <si>
    <t>Poznámka:</t>
  </si>
  <si>
    <t>Soupis prací je sestaven s využitím Cenové soustavy ÚRS CU 2025-II.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</si>
  <si>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</si>
  <si>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</si>
  <si>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</si>
  <si>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</si>
  <si>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</si>
  <si>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</si>
  <si>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</si>
  <si>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</si>
  <si>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</si>
  <si>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</si>
  <si>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</si>
  <si>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</si>
  <si>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</si>
  <si>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</si>
  <si>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</si>
  <si>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</si>
  <si>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</si>
  <si>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</si>
  <si>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</si>
  <si>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</si>
  <si>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</si>
  <si>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</si>
  <si>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</si>
  <si>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</si>
  <si>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</si>
  <si>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</si>
  <si>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</si>
  <si>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</si>
  <si>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</si>
  <si>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</si>
  <si>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</si>
  <si>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</si>
  <si>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</si>
  <si>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</si>
  <si>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</si>
  <si>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</si>
  <si>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</si>
  <si>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</si>
  <si>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</si>
  <si>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Odtěžení nánosu</t>
  </si>
  <si>
    <t>STA</t>
  </si>
  <si>
    <t>1</t>
  </si>
  <si>
    <t>{6586433c-6dbe-4fbd-ae0f-aa973649ba16}</t>
  </si>
  <si>
    <t>2</t>
  </si>
  <si>
    <t>/</t>
  </si>
  <si>
    <t>Soupis</t>
  </si>
  <si>
    <t>###NOINSERT###</t>
  </si>
  <si>
    <t>SO 01.1</t>
  </si>
  <si>
    <t>Kácení stromů</t>
  </si>
  <si>
    <t>{45285067-debb-4e09-9264-bd53d4d6878d}</t>
  </si>
  <si>
    <t>SO 01.2</t>
  </si>
  <si>
    <t>Náhradní výsadba</t>
  </si>
  <si>
    <t>{d7277ed6-cd45-48f9-bb2f-04dd14b4cb4a}</t>
  </si>
  <si>
    <t>SO 02</t>
  </si>
  <si>
    <t>Břehové opevnění</t>
  </si>
  <si>
    <t>{4fa288f3-8d73-4144-809c-fccf9afefd8a}</t>
  </si>
  <si>
    <t>SO 03</t>
  </si>
  <si>
    <t>Záhozová patka</t>
  </si>
  <si>
    <t>{24edf7cb-8c11-4658-8c34-36422cdee255}</t>
  </si>
  <si>
    <t>VON</t>
  </si>
  <si>
    <t>Vedlejší a ostatní náklady</t>
  </si>
  <si>
    <t>{8ff41d8e-9e88-4c5b-954f-eb6310389c68}</t>
  </si>
  <si>
    <t>KRYCÍ LIST SOUPISU PRACÍ</t>
  </si>
  <si>
    <t>Objekt:</t>
  </si>
  <si>
    <t>SO 01 - Odtěžení nánosu</t>
  </si>
  <si>
    <t>REKAPITULACE ČLENĚNÍ SOUPISU PRACÍ</t>
  </si>
  <si>
    <t>Kód dílu - Popis</t>
  </si>
  <si>
    <t>Cena celkem [CZK]</t>
  </si>
  <si>
    <t>-1</t>
  </si>
  <si>
    <t>HSV - Práce a dodávky HSV</t>
  </si>
  <si>
    <t xml:space="preserve">    1 - Zemní práce</t>
  </si>
  <si>
    <t xml:space="preserve">    VRN5 - Výzisk celkem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</si>
  <si>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</si>
  <si>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</si>
  <si>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</si>
  <si>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</si>
  <si>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</si>
  <si>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</si>
  <si>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</si>
  <si>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</si>
  <si>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</si>
  <si>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</si>
  <si>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</si>
  <si>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</si>
  <si>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</si>
  <si>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</si>
  <si>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</si>
  <si>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</si>
  <si>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</si>
  <si>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</si>
  <si>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111103202</t>
  </si>
  <si>
    <t>Kosení ve vegetačním období travního porostu středně hustého</t>
  </si>
  <si>
    <t>ha</t>
  </si>
  <si>
    <t>CS ÚRS 2025 02</t>
  </si>
  <si>
    <t>4</t>
  </si>
  <si>
    <t>-1096912493</t>
  </si>
  <si>
    <t>PP</t>
  </si>
  <si>
    <t>Kosení travin a vodních rostlin ve vegetačním období travního porostu středně hustého</t>
  </si>
  <si>
    <t>Online PSC</t>
  </si>
  <si>
    <t>https://podminky.urs.cz/item/CS_URS_2025_02/111103202</t>
  </si>
  <si>
    <t>VV</t>
  </si>
  <si>
    <t>kosení trávy, viz příloha B.</t>
  </si>
  <si>
    <t>PB (ve svahu - 50 % plochy)</t>
  </si>
  <si>
    <t>180,0*5,0*0,5/10000</t>
  </si>
  <si>
    <t>PB (v rovině)</t>
  </si>
  <si>
    <t>50,0*1,0/10000</t>
  </si>
  <si>
    <t>LB (ve svahu)</t>
  </si>
  <si>
    <t>170,0*2,5/10000</t>
  </si>
  <si>
    <t>Součet</t>
  </si>
  <si>
    <t>AGR 01.1.1</t>
  </si>
  <si>
    <t>Vytěžení nánosů</t>
  </si>
  <si>
    <t>m3</t>
  </si>
  <si>
    <t>-1373546200</t>
  </si>
  <si>
    <t>Vytěžení nánosů běžnou mechanizací</t>
  </si>
  <si>
    <t>P</t>
  </si>
  <si>
    <t>Poznámka k položce:_x000d_
Zhotovitel zvolí způsob vytěžení nánosů dle svých možností, zvyklostí, technického a technologického vybavení. Při stanovení nabídkové ceny zohlední veškeré náklady pro zdárné provedení a průběžnou kontrolu (např. jímky, hrázky a rýhy pro odklon proudu, vysakovací laguny, čerpání vody apod.)._x000d_
_x000d_
Položka se vztahuje pro jakoukoliv třídu těžitelnosti zeminy i horniny, včetně ručního provádění prací v ochranných pásmech inženýrských sítí a v omezených prostorách, např. pod mosty.</t>
  </si>
  <si>
    <t>671,0</t>
  </si>
  <si>
    <t>3</t>
  </si>
  <si>
    <t>AGR 01.1.2</t>
  </si>
  <si>
    <t>Přemístění vytěženého materiálu</t>
  </si>
  <si>
    <t>-1481884817</t>
  </si>
  <si>
    <t>Přemístění vytěženého materiálu vodorovně i svisle na jakoukoliv vzdálenost, včetně veškeré manipulace (přehození, nakládání, překládání, vykládání, skládání apod.) a případných nákladů spojených s deponováním materiálu (např. poplatek za uložení na meziskládce, úprava meziskládky, ...)</t>
  </si>
  <si>
    <t xml:space="preserve">Poznámka k položce:_x000d_
Položka se vztahuje pro jakoukoliv třídu těžitelnosti zeminy i horniny a platí pro výkopek i sypaninu. </t>
  </si>
  <si>
    <t>671,00</t>
  </si>
  <si>
    <t>AGR 01.1.3</t>
  </si>
  <si>
    <t>Likvidace vytěženého materiálu</t>
  </si>
  <si>
    <t>249671729</t>
  </si>
  <si>
    <t>Likvidace vytěženého materiálu dle platné legislativy, včetně případného poplatku za uložení</t>
  </si>
  <si>
    <t xml:space="preserve">Poznámka k položce:_x000d_
V PŘÍPADĚ ODKUPU TUTO POLOŽKU NEVYPLŇUJTE!_x000d_
Při odkupu vyzískaného říčního materiálu uveďtě jednotkovou cenu pouze v položce AGR 01.1.4. Jednotkovou cenu položky AGR 01.1.3 nevyplňujte!_x000d_
_x000d_
Likvidace v souladu se zákonem č. 541/2020 Sb., o odpadech a jeho prováděcími předpisy._x000d_
</t>
  </si>
  <si>
    <t>5</t>
  </si>
  <si>
    <t>184818241</t>
  </si>
  <si>
    <t>Ochrana kmene průměru do 300 mm bedněním výšky přes 2 do 3 m</t>
  </si>
  <si>
    <t>kus</t>
  </si>
  <si>
    <t>1923607247</t>
  </si>
  <si>
    <t>Ochrana kmene bedněním před poškozením stavebním provozem zřízení včetně odstranění výšky bednění přes 2 do 3 m průměru kmene do 300 mm</t>
  </si>
  <si>
    <t>https://podminky.urs.cz/item/CS_URS_2025_02/184818241</t>
  </si>
  <si>
    <t>ochrana stromů obedněním do v=2,5 m, viz příloha B.</t>
  </si>
  <si>
    <t>PB</t>
  </si>
  <si>
    <t>LB</t>
  </si>
  <si>
    <t>6</t>
  </si>
  <si>
    <t>184818242</t>
  </si>
  <si>
    <t>Ochrana kmene průměru přes 300 do 500 mm bedněním výšky přes 2 do 3 m</t>
  </si>
  <si>
    <t>-1667428112</t>
  </si>
  <si>
    <t>Ochrana kmene bedněním před poškozením stavebním provozem zřízení včetně odstranění výšky bednění přes 2 do 3 m průměru kmene přes 300 do 500 mm</t>
  </si>
  <si>
    <t>https://podminky.urs.cz/item/CS_URS_2025_02/184818242</t>
  </si>
  <si>
    <t>5+2</t>
  </si>
  <si>
    <t>7</t>
  </si>
  <si>
    <t>184818243</t>
  </si>
  <si>
    <t>Ochrana kmene průměru přes 500 do 700 mm bedněním výšky přes 2 do 3 m</t>
  </si>
  <si>
    <t>-388673223</t>
  </si>
  <si>
    <t>Ochrana kmene bedněním před poškozením stavebním provozem zřízení včetně odstranění výšky bednění přes 2 do 3 m průměru kmene přes 500 do 700 mm</t>
  </si>
  <si>
    <t>https://podminky.urs.cz/item/CS_URS_2025_02/184818243</t>
  </si>
  <si>
    <t>1+2</t>
  </si>
  <si>
    <t>8</t>
  </si>
  <si>
    <t>1848R</t>
  </si>
  <si>
    <t>Ochrana kořenů stromů v rovině nebo na svahu do 1:5</t>
  </si>
  <si>
    <t>soubor</t>
  </si>
  <si>
    <t>48281700</t>
  </si>
  <si>
    <t>vystouplé a obnažené kořeny porostů v těsné blízkosti staveniště, zařízení staveniště a příjezdů</t>
  </si>
  <si>
    <t>(např. netkanou geotextilií s písčitým přesypem - zřízení, odstranění, včetně likvidace)</t>
  </si>
  <si>
    <t>VRN5</t>
  </si>
  <si>
    <t>Výzisk celkem</t>
  </si>
  <si>
    <t>9</t>
  </si>
  <si>
    <t>AGR 01.1.4</t>
  </si>
  <si>
    <t>Odkup vyzískaného říčního materiálu</t>
  </si>
  <si>
    <t>-1529827337</t>
  </si>
  <si>
    <t>Poznámka k položce:_x000d_
V PŘÍPADĚ LIKVIDACE TUTO POLOŽKU NEVYPLŇUJTE!_x000d_
Při likvidaci vytěženého materiálu uveďtě jednotkovou cenu pouze v položce AGR 01.1.3. Jednotkovou cenu položky AGR 01.1.4 nevyplňujte!_x000d_
_x000d_
Zhotovitel bere na vědomí, že nános je odkupován jako surový říční materiál a nejedná se o výrobek. Objednatel proto kromě již poskytnutých informací neposkytuje žádné certifikace ani obdobné doklady. Vlastnické právo k nánosu a rizika s tím spojená přechází z objednatele na zhotovitele okamžikem jeho vytěžení z vodního prostředí._x000d_
_x000d_
Zhotovitel při stanovení nabídkové ceny za odkup zohlednil veškeré náklady spojené s úpravou vytěženého materiálu, jako je například odvodnění, třídění, zajištění případných rozborů a zkoušek nezbytných pro jeho využití v souladu s platnou legislativou. Dále zohlednil i skutečnost, že část vytěženého materiálu nemusí být druhotně využitelná (např. komunální odpad, dřevní hmota).</t>
  </si>
  <si>
    <t>-671,0</t>
  </si>
  <si>
    <t>Soupis:</t>
  </si>
  <si>
    <t>SO 01.1 - Kácení stromů</t>
  </si>
  <si>
    <t xml:space="preserve">    997 - Přesun sutě</t>
  </si>
  <si>
    <t xml:space="preserve">    VRN5 - VÝZISK celkem</t>
  </si>
  <si>
    <t>111251202</t>
  </si>
  <si>
    <t>Odstranění křovin a stromů průměru kmene do 100 mm i s kořeny sklonu terénu přes 1:5 z celkové plochy přes 100 do 500 m2 strojně</t>
  </si>
  <si>
    <t>m2</t>
  </si>
  <si>
    <t>-809507796</t>
  </si>
  <si>
    <t>Odstranění křovin a stromů s odstraněním kořenů strojně průměru kmene do 100 mm v rovině nebo ve svahu sklonu terénu přes 1:5, při celkové ploše přes 100 do 500 m2</t>
  </si>
  <si>
    <t>https://podminky.urs.cz/item/CS_URS_2025_02/111251202</t>
  </si>
  <si>
    <t>smýcení keřů ve svahu, viz příloha B.</t>
  </si>
  <si>
    <t>PB (50 % plochy)</t>
  </si>
  <si>
    <t>180,0*5,0*0,5</t>
  </si>
  <si>
    <t>15,0*2,0</t>
  </si>
  <si>
    <t>112101101</t>
  </si>
  <si>
    <t>Odstranění stromů listnatých průměru kmene přes 100 do 300 mm</t>
  </si>
  <si>
    <t>-1026505222</t>
  </si>
  <si>
    <t>Odstranění stromů s odřezáním kmene a s odvětvením listnatých, průměru kmene přes 100 do 300 mm</t>
  </si>
  <si>
    <t>https://podminky.urs.cz/item/CS_URS_2025_02/112101101</t>
  </si>
  <si>
    <t>6 ks, viz příloha B., D.2</t>
  </si>
  <si>
    <t>112101102</t>
  </si>
  <si>
    <t>Odstranění stromů listnatých průměru kmene přes 300 do 500 mm</t>
  </si>
  <si>
    <t>-231406691</t>
  </si>
  <si>
    <t>Odstranění stromů s odřezáním kmene a s odvětvením listnatých, průměru kmene přes 300 do 500 mm</t>
  </si>
  <si>
    <t>https://podminky.urs.cz/item/CS_URS_2025_02/112101102</t>
  </si>
  <si>
    <t>8 ks, viz příloha B., D.2</t>
  </si>
  <si>
    <t>112101103</t>
  </si>
  <si>
    <t>Odstranění stromů listnatých průměru kmene přes 500 do 700 mm</t>
  </si>
  <si>
    <t>-1818628614</t>
  </si>
  <si>
    <t>Odstranění stromů s odřezáním kmene a s odvětvením listnatých, průměru kmene přes 500 do 700 mm</t>
  </si>
  <si>
    <t>https://podminky.urs.cz/item/CS_URS_2025_02/112101103</t>
  </si>
  <si>
    <t>4 ks, viz příloha B., D.2</t>
  </si>
  <si>
    <t>112155311</t>
  </si>
  <si>
    <t>Štěpkování keřového porostu středně hustého s naložením</t>
  </si>
  <si>
    <t>1835783389</t>
  </si>
  <si>
    <t>Štěpkování s naložením na dopravní prostředek a odvozem do 20 km keřového porostu středně hustého</t>
  </si>
  <si>
    <t>https://podminky.urs.cz/item/CS_URS_2025_02/112155311</t>
  </si>
  <si>
    <t>keře, viz příloha B.</t>
  </si>
  <si>
    <t>450,0+30,0</t>
  </si>
  <si>
    <t>112155215</t>
  </si>
  <si>
    <t>Štěpkování solitérních stromků a větví průměru kmene do 300 mm s naložením</t>
  </si>
  <si>
    <t>-305385981</t>
  </si>
  <si>
    <t>Štěpkování s naložením na dopravní prostředek a odvozem do 20 km stromků a větví solitérů, průměru kmene do 300 mm</t>
  </si>
  <si>
    <t>https://podminky.urs.cz/item/CS_URS_2025_02/112155215</t>
  </si>
  <si>
    <t>větve pokácených stromů, 6 ks, viz příloha B.</t>
  </si>
  <si>
    <t>112155221</t>
  </si>
  <si>
    <t>Štěpkování solitérních stromků a větví průměru kmene přes 300 do 500 mm s naložením</t>
  </si>
  <si>
    <t>1881194416</t>
  </si>
  <si>
    <t>Štěpkování s naložením na dopravní prostředek a odvozem do 20 km stromků a větví solitérů, průměru kmene přes 300 do 500 mm</t>
  </si>
  <si>
    <t>https://podminky.urs.cz/item/CS_URS_2025_02/112155221</t>
  </si>
  <si>
    <t>větve pokácených stromů, 8 ks, viz příloha B.</t>
  </si>
  <si>
    <t>112155225</t>
  </si>
  <si>
    <t>Štěpkování solitérních stromků a větví průměru kmene přes 500 do 700 mm s naložením</t>
  </si>
  <si>
    <t>-1567254112</t>
  </si>
  <si>
    <t>Štěpkování s naložením na dopravní prostředek a odvozem do 20 km stromků a větví solitérů, průměru kmene přes 500 do 700 mm</t>
  </si>
  <si>
    <t>https://podminky.urs.cz/item/CS_URS_2025_02/112155225</t>
  </si>
  <si>
    <t>větve pokácených stromů, 4 ks, viz příloha B.</t>
  </si>
  <si>
    <t>112251101</t>
  </si>
  <si>
    <t>Odstranění pařezů průměru přes 100 do 300 mm</t>
  </si>
  <si>
    <t>383393796</t>
  </si>
  <si>
    <t>Odstranění pařezů strojně s jejich vykopáním nebo vytrháním průměru přes 100 do 300 mm</t>
  </si>
  <si>
    <t>https://podminky.urs.cz/item/CS_URS_2025_02/112251101</t>
  </si>
  <si>
    <t>pařezy pokácených stromů, 6 ks, viz příloha B.</t>
  </si>
  <si>
    <t>10</t>
  </si>
  <si>
    <t>112251102</t>
  </si>
  <si>
    <t>Odstranění pařezů průměru přes 300 do 500 mm</t>
  </si>
  <si>
    <t>120758775</t>
  </si>
  <si>
    <t>Odstranění pařezů strojně s jejich vykopáním nebo vytrháním průměru přes 300 do 500 mm</t>
  </si>
  <si>
    <t>https://podminky.urs.cz/item/CS_URS_2025_02/112251102</t>
  </si>
  <si>
    <t>pařezy pokácených stromů, 8 ks, viz příloha B.</t>
  </si>
  <si>
    <t>11</t>
  </si>
  <si>
    <t>112251103</t>
  </si>
  <si>
    <t>Odstranění pařezů průměru přes 500 do 700 mm</t>
  </si>
  <si>
    <t>556535709</t>
  </si>
  <si>
    <t>Odstranění pařezů strojně s jejich vykopáním nebo vytrháním průměru přes 500 do 700 mm</t>
  </si>
  <si>
    <t>https://podminky.urs.cz/item/CS_URS_2025_02/112251103</t>
  </si>
  <si>
    <t>pařezy pokácených stromů, 4 ks, viz příloha B.</t>
  </si>
  <si>
    <t>997</t>
  </si>
  <si>
    <t>Přesun sutě</t>
  </si>
  <si>
    <t>19</t>
  </si>
  <si>
    <t>997013811R1</t>
  </si>
  <si>
    <t>Likvidace stavebního odpadu dřevěného</t>
  </si>
  <si>
    <t>t</t>
  </si>
  <si>
    <t>775971059</t>
  </si>
  <si>
    <t>Likvidace stavebního odpadu dřevěného včetně naložení, dopravy, uložení a případného poplatku za uložení</t>
  </si>
  <si>
    <t>pařezy, viz příloha B.</t>
  </si>
  <si>
    <t>6*0,05</t>
  </si>
  <si>
    <t>8*0,10</t>
  </si>
  <si>
    <t>4*0,30</t>
  </si>
  <si>
    <t>VÝZISK celkem</t>
  </si>
  <si>
    <t>AGR 01.1.5</t>
  </si>
  <si>
    <t xml:space="preserve">Zisk objednatele za odkupu přebytečné dřevní hmoty zhotovitelem </t>
  </si>
  <si>
    <t>kpl</t>
  </si>
  <si>
    <t>802219213</t>
  </si>
  <si>
    <t xml:space="preserve">Poznámka k položce:_x000d_
Povinný odkup a odvoz přebytečné dřevní hmoty objednatele zhotovitelem.
Jedná se o čistý zisk ponížený o veškeré další náklady zhotovitele sppojené s odkupem a manipulací nezahrnuté v jiných položkách tohoto rozpočtu.
Výsledná cena položky musí mít zápornou hodnotu.
Množství dané položky je vyjádřeno zápornou hodnotou.
Jednotková cena položky nabídnutá zhotovitelem musí být kladná.
Celková cena za položku bude záporná a dojde tak k ponížení celkové ceny díla o zisk objednatele z prodeje dřevní hmoty zhotoviteli.  		</t>
  </si>
  <si>
    <t>kmeny a větve (větve velkých průměrů) pokácených stromů (18 ks)</t>
  </si>
  <si>
    <t>štěpka odstraněných keřů (480 m2) a z větví pokácených stromů (18 ks - seštěpkované malé větve)</t>
  </si>
  <si>
    <t>SO 01.2 - Náhradní výsadba</t>
  </si>
  <si>
    <t xml:space="preserve">    998 - Přesun hmot</t>
  </si>
  <si>
    <t>183101114</t>
  </si>
  <si>
    <t>Hloubení jamek bez výměny půdy zeminy skupiny 1 až 4 obj přes 0,05 do 0,125 m3 v rovině a svahu do 1:5</t>
  </si>
  <si>
    <t>-1023841298</t>
  </si>
  <si>
    <t>Hloubení jamek pro vysazování rostlin v zemině skupiny 1 až 4 bez výměny půdy v rovině nebo na svahu do 1:5, objemu přes 0,05 do 0,125 m3</t>
  </si>
  <si>
    <t>https://podminky.urs.cz/item/CS_URS_2025_02/183101114</t>
  </si>
  <si>
    <t>pro stromky náhradní výsadby (vysokokmeny)</t>
  </si>
  <si>
    <t>184102113</t>
  </si>
  <si>
    <t>Výsadba dřeviny s balem D přes 0,3 do 0,4 m do jamky se zalitím v rovině a svahu do 1:5</t>
  </si>
  <si>
    <t>-1756711765</t>
  </si>
  <si>
    <t>Výsadba dřeviny s balem do předem vyhloubené jamky se zalitím v rovině nebo na svahu do 1:5, při průměru balu přes 300 do 400 mm</t>
  </si>
  <si>
    <t>https://podminky.urs.cz/item/CS_URS_2025_02/184102113</t>
  </si>
  <si>
    <t>vysokokmeny</t>
  </si>
  <si>
    <t>M</t>
  </si>
  <si>
    <t>R-000102</t>
  </si>
  <si>
    <t>-2065959602</t>
  </si>
  <si>
    <t>stromky s obvodem kmínku 8 - 12 cm</t>
  </si>
  <si>
    <t>vysokokmeny se zemním balem, 4 ks Javor mleč</t>
  </si>
  <si>
    <t>184215133</t>
  </si>
  <si>
    <t>Ukotvení kmene dřevin v rovině nebo na svahu do 1:5 třemi kůly D do 0,1 m dl přes 2 do 3 m</t>
  </si>
  <si>
    <t>-1520987009</t>
  </si>
  <si>
    <t>Ukotvení dřeviny kůly v rovině nebo na svahu do 1:5 třemi kůly, délky přes 2 do 3 m</t>
  </si>
  <si>
    <t>https://podminky.urs.cz/item/CS_URS_2025_02/184215133</t>
  </si>
  <si>
    <t>kůly k vysokokmenům délky 2,5 m (1 stromek- 3 kůly), včetně příčníků 0,3 m (3 kůly)</t>
  </si>
  <si>
    <t>60591257</t>
  </si>
  <si>
    <t>kůl vyvazovací dřevěný impregnovaný D 8cm dl 3m</t>
  </si>
  <si>
    <t>437044547</t>
  </si>
  <si>
    <t>kůly k vysokokmenům včetně příčníků délky 2,5 m + 0,3 m</t>
  </si>
  <si>
    <t>3*4</t>
  </si>
  <si>
    <t>184808314</t>
  </si>
  <si>
    <t>Hnojení rychle rostoucích dřevin strojenými hnojivy</t>
  </si>
  <si>
    <t>1883069251</t>
  </si>
  <si>
    <t>Hnojení sazenic s promísením hnojiva se zeminou bez dodání hnojiva rychle rostoucích dřevin, při výsadbě, strojenými hnojivy, v množství 0,25 kg k 1 sazenici</t>
  </si>
  <si>
    <t>https://podminky.urs.cz/item/CS_URS_2025_02/184808314</t>
  </si>
  <si>
    <t>vysokokmeny hydrogelem</t>
  </si>
  <si>
    <t>25234R</t>
  </si>
  <si>
    <t>kg</t>
  </si>
  <si>
    <t>-413199287</t>
  </si>
  <si>
    <t>hydrogel</t>
  </si>
  <si>
    <t>stromy (vysokokmeny)</t>
  </si>
  <si>
    <t>4*0,180</t>
  </si>
  <si>
    <t>184813121</t>
  </si>
  <si>
    <t>Ochrana dřevin před okusem ručně pletivem v rovině a svahu do 1:5</t>
  </si>
  <si>
    <t>1970191906</t>
  </si>
  <si>
    <t>Ochrana dřevin před okusem zvěří ručně v rovině nebo ve svahu do 1:5, pletivem, výšky do 2 m</t>
  </si>
  <si>
    <t>https://podminky.urs.cz/item/CS_URS_2025_02/184813121</t>
  </si>
  <si>
    <t>vysokokmeny, viz příloha D.1, D.1.2</t>
  </si>
  <si>
    <t>184813125</t>
  </si>
  <si>
    <t>Příplatek k ochraně dřevin před okusem ručně pletivem ve svahu přes 1:5 do 1:2</t>
  </si>
  <si>
    <t>-845072154</t>
  </si>
  <si>
    <t>Ochrana dřevin před okusem zvěří ručně Příplatek k ceně za mechanickou ochranu ve svahu přes 1:5 do 1:2</t>
  </si>
  <si>
    <t>https://podminky.urs.cz/item/CS_URS_2025_02/184813125</t>
  </si>
  <si>
    <t>184911431</t>
  </si>
  <si>
    <t>Mulčování rostlin kůrou tl přes 0,1 do 0,15 m v rovině a svahu do 1:5</t>
  </si>
  <si>
    <t>-882578479</t>
  </si>
  <si>
    <t>Mulčování vysazených rostlin mulčovací kůrou, tl. přes 100 do 150 mm v rovině nebo na svahu do 1:5</t>
  </si>
  <si>
    <t>https://podminky.urs.cz/item/CS_URS_2025_02/184911431</t>
  </si>
  <si>
    <t>mulč štěpkou z drcení větví v tl. 8 - 12 cm</t>
  </si>
  <si>
    <t>stromky náhradní výsadby (vysokokmeny)</t>
  </si>
  <si>
    <t>4*0,5</t>
  </si>
  <si>
    <t>185804311</t>
  </si>
  <si>
    <t>Zalití rostlin vodou plocha do 20 m2</t>
  </si>
  <si>
    <t>-1613974086</t>
  </si>
  <si>
    <t>Zalití rostlin vodou plochy záhonů jednotlivě do 20 m2</t>
  </si>
  <si>
    <t>https://podminky.urs.cz/item/CS_URS_2025_02/185804311</t>
  </si>
  <si>
    <t>zalití po výsadbě 100 l k 1 stromku (4 ks stromků)</t>
  </si>
  <si>
    <t>4*0,10</t>
  </si>
  <si>
    <t>998</t>
  </si>
  <si>
    <t>Přesun hmot</t>
  </si>
  <si>
    <t>998231311</t>
  </si>
  <si>
    <t>Přesun hmot pro sadovnické a krajinářské úpravy vodorovně do 5000 m</t>
  </si>
  <si>
    <t>889551054</t>
  </si>
  <si>
    <t>Přesun hmot pro sadovnické a krajinářské úpravy strojně dopravní vzdálenost do 5000 m</t>
  </si>
  <si>
    <t>https://podminky.urs.cz/item/CS_URS_2025_02/998231311</t>
  </si>
  <si>
    <t>SO 02 - Břehové opevnění</t>
  </si>
  <si>
    <t xml:space="preserve">    4 - Vodorovné konstrukce</t>
  </si>
  <si>
    <t xml:space="preserve">    6 - Úpravy povrchů, podlahy a osazování výplní</t>
  </si>
  <si>
    <t xml:space="preserve">    9 - Ostatní konstrukce a práce, bourání</t>
  </si>
  <si>
    <t>113107231</t>
  </si>
  <si>
    <t>Odstranění podkladu z betonu prostého tl přes 100 do 150 mm strojně pl přes 200 m2</t>
  </si>
  <si>
    <t>1175219857</t>
  </si>
  <si>
    <t>Odstranění podkladů nebo krytů strojně plochy jednotlivě přes 200 m2 s přemístěním hmot na skládku na vzdálenost do 20 m nebo s naložením na dopravní prostředek z betonu prostého, o tl. vrstvy přes 100 do 150 mm</t>
  </si>
  <si>
    <t>https://podminky.urs.cz/item/CS_URS_2025_02/113107231</t>
  </si>
  <si>
    <t>odstranění bet. lože pod vybouranou dlažbou (tl. 15 cm), viz tab. kubatur, viz příloha B., D.1., D.2, D.4</t>
  </si>
  <si>
    <t>pravý svah</t>
  </si>
  <si>
    <t>69,3/0,15</t>
  </si>
  <si>
    <t>levý svah</t>
  </si>
  <si>
    <t>78,4/0,15</t>
  </si>
  <si>
    <t>114203103</t>
  </si>
  <si>
    <t>Rozebrání dlažeb z lomového kamene nebo betonových tvárnic do cementové malty</t>
  </si>
  <si>
    <t>-1830290156</t>
  </si>
  <si>
    <t>Rozebrání dlažeb nebo záhozů s naložením na dopravní prostředek dlažeb z lomového kamene nebo betonových tvárnic do cementové malty se spárami zalitými cementovou maltou</t>
  </si>
  <si>
    <t>https://podminky.urs.cz/item/CS_URS_2025_02/114203103</t>
  </si>
  <si>
    <t>rozebrání kam. dlažby tl. 30 cm (viz tabulka kubatur), viz příloha B., D.1., D.2, D.4</t>
  </si>
  <si>
    <t>138,6</t>
  </si>
  <si>
    <t>155,4</t>
  </si>
  <si>
    <t>114203202</t>
  </si>
  <si>
    <t>Očištění lomového kamene nebo betonových tvárnic od malty</t>
  </si>
  <si>
    <t>1602298482</t>
  </si>
  <si>
    <t>Očištění lomového kamene nebo betonových tvárnic získaných při rozebrání dlažeb, záhozů, rovnanin a soustřeďovacích staveb od malty</t>
  </si>
  <si>
    <t>https://podminky.urs.cz/item/CS_URS_2025_02/114203202</t>
  </si>
  <si>
    <t>očištění přetříděného kamene (odhad 50 % z celkové kubatury), viz příloha B., D.1</t>
  </si>
  <si>
    <t>(138,6+155,4)*0,50</t>
  </si>
  <si>
    <t>114203301</t>
  </si>
  <si>
    <t>Třídění lomového kamene nebo betonových tvárnic podle druhu, velikosti nebo tvaru - strojně</t>
  </si>
  <si>
    <t>137171666</t>
  </si>
  <si>
    <t>Třídění lomového kamene nebo betonových tvárnic strojně získaných při rozebrání dlažeb, záhozů, rovnanin a soustřeďovacích staveb podle druhu, velikosti nebo tvaru</t>
  </si>
  <si>
    <t>https://podminky.urs.cz/item/CS_URS_2025_02/114203301</t>
  </si>
  <si>
    <t>kámen z rozebrané dlažby, viz příloha B., D.1</t>
  </si>
  <si>
    <t>(138,6+155,4)</t>
  </si>
  <si>
    <t>162351143</t>
  </si>
  <si>
    <t>Vodorovné přemístění přes 50 do 500 m výkopku/sypaniny z horniny třídy těžitelnosti III skupiny 6 a 7</t>
  </si>
  <si>
    <t>-1513537087</t>
  </si>
  <si>
    <t>Vodorovné přemístění výkopku nebo sypaniny po suchu na obvyklém dopravním prostředku, bez naložení výkopku, avšak se složením bez rozhrnutí z horniny třídy těžitelnosti III skupiny 6 a 7 na vzdálenost přes 50 do 500 m</t>
  </si>
  <si>
    <t>https://podminky.urs.cz/item/CS_URS_2025_02/162351143</t>
  </si>
  <si>
    <t>viz příloha B.</t>
  </si>
  <si>
    <t>kámen z rozebrané dlažby na meziskládku</t>
  </si>
  <si>
    <t>očištěný kámen z meziskládky pro opětovné použití</t>
  </si>
  <si>
    <t>294,0*0,50</t>
  </si>
  <si>
    <t>167151113</t>
  </si>
  <si>
    <t>Nakládání výkopku z hornin třídy těžitelnosti III skupiny 6 a 7 přes 100 m3</t>
  </si>
  <si>
    <t>-1502133356</t>
  </si>
  <si>
    <t>Nakládání, skládání a překládání neulehlého výkopku nebo sypaniny strojně nakládání, množství přes 100 m3, z hornin třídy těžitelnosti III, skupiny 6 a 7</t>
  </si>
  <si>
    <t>https://podminky.urs.cz/item/CS_URS_2025_02/167151113</t>
  </si>
  <si>
    <t>nevhodný materiál z přetřídění a očištění kamene z meziskládky pro odvoz na skládku</t>
  </si>
  <si>
    <t>171251201</t>
  </si>
  <si>
    <t>Uložení sypaniny na skládky nebo meziskládky</t>
  </si>
  <si>
    <t>698670409</t>
  </si>
  <si>
    <t>Uložení sypaniny na skládky nebo meziskládky bez hutnění s upravením uložené sypaniny do předepsaného tvaru</t>
  </si>
  <si>
    <t>https://podminky.urs.cz/item/CS_URS_2025_02/171251201</t>
  </si>
  <si>
    <t>kamenný materiál na meziskládku pro očištění a vytřídění, viz příloha B.</t>
  </si>
  <si>
    <t>294,0</t>
  </si>
  <si>
    <t>181411123</t>
  </si>
  <si>
    <t>Založení lučního trávníku výsevem pl do 1000 m2 ve svahu přes 1:2 do 1:1</t>
  </si>
  <si>
    <t>199294466</t>
  </si>
  <si>
    <t>Založení trávníku na půdě předem připravené plochy do 1000 m2 výsevem včetně utažení lučního na svahu přes 1:2 do 1:1</t>
  </si>
  <si>
    <t>https://podminky.urs.cz/item/CS_URS_2025_02/181411123</t>
  </si>
  <si>
    <t>úprava svahů nad opevněním, viz tab. kubatur, viz příloha B., D.1., D.4</t>
  </si>
  <si>
    <t>359,4</t>
  </si>
  <si>
    <t>338,6</t>
  </si>
  <si>
    <t>00572474</t>
  </si>
  <si>
    <t>osivo směs travní krajinná-svahová</t>
  </si>
  <si>
    <t>-1568398744</t>
  </si>
  <si>
    <t>viz pol. založení trávníku ve svahu, viz příloha B., D.1., D.4</t>
  </si>
  <si>
    <t>698,0</t>
  </si>
  <si>
    <t>698*0,03 'Přepočtené koeficientem množství</t>
  </si>
  <si>
    <t>182151111</t>
  </si>
  <si>
    <t>Svahování v zářezech v hornině třídy těžitelnosti I skupiny 1 až 3 strojně</t>
  </si>
  <si>
    <t>-2078857049</t>
  </si>
  <si>
    <t>Svahování trvalých svahů do projektovaných profilů strojně s potřebným přemístěním výkopku při svahování v zářezech v hornině třídy těžitelnosti I, skupiny 1 až 3</t>
  </si>
  <si>
    <t>https://podminky.urs.cz/item/CS_URS_2025_02/182151111</t>
  </si>
  <si>
    <t>AGR 01.1.6</t>
  </si>
  <si>
    <t>Likvidace kamene</t>
  </si>
  <si>
    <t>1946964370</t>
  </si>
  <si>
    <t>Likvidace stavebního odpadu - kamene, včetně dopravy, uložení a případného poplatku za uložení</t>
  </si>
  <si>
    <t>Poznámka k položce:_x000d_
V PŘÍPADĚ ODKUPU TUTO POLOŽKU NEVYPLŇUJTE!_x000d_
Při likvidaci vybouraného kamenného materiálu uveďte jednotkovou cenu pouze v položce AGR 01.1.7. Jednotkovou cenu položky AGR 01.1.6 nevyplňujte!_x000d_
_x000d_
_x000d_
Likvidace v souladu se zákonem č. 541/2020 Sb., o odpadech a jeho prováděcími předpisy.</t>
  </si>
  <si>
    <t xml:space="preserve">nevhodný kámen na skládku (včetně materiálu z očištění kamene), odhad 50 % z celkového množství rozebraného kamene, viz příloha B. </t>
  </si>
  <si>
    <t>Vodorovné konstrukce</t>
  </si>
  <si>
    <t>451316112</t>
  </si>
  <si>
    <t>Podklad pod dlažbu z betonu prostého se zvýšenými nároky na prostředí C 25/30 tl přes 100 do 150 mm</t>
  </si>
  <si>
    <t>-1754916985</t>
  </si>
  <si>
    <t>Podklad pod dlažbu z betonu prostého se zvýšenými nároky na prostředí tř. C 25/30 tl. přes 100 do 150 mm</t>
  </si>
  <si>
    <t>https://podminky.urs.cz/item/CS_URS_2025_02/451316112</t>
  </si>
  <si>
    <t>pod opevnění kamennou dlažbou ve svahu, z betonu C 25/30 - XF3-Cl 0,4-Dmax 16-S2, viz tab. kubatur, viz příloha B., D.1., D.4</t>
  </si>
  <si>
    <t>461,9</t>
  </si>
  <si>
    <t>520,4</t>
  </si>
  <si>
    <t>13</t>
  </si>
  <si>
    <t>451571111</t>
  </si>
  <si>
    <t>Lože pod dlažby ze štěrkopísku vrstva tl do 100 mm</t>
  </si>
  <si>
    <t>367562867</t>
  </si>
  <si>
    <t>Lože pod dlažby ze štěrkopísků, tl. vrstvy do 100 mm</t>
  </si>
  <si>
    <t>https://podminky.urs.cz/item/CS_URS_2025_02/451571111</t>
  </si>
  <si>
    <t>doplnění štěrkopískového lože pod bet. lože dlažby (prům tl. 0,05 m), viz příloha B., D.1., D.4</t>
  </si>
  <si>
    <t>14</t>
  </si>
  <si>
    <t>465210123</t>
  </si>
  <si>
    <t>Schody z lomového kamene na maltu cementovou s vyspárováním tl 300 mm</t>
  </si>
  <si>
    <t>-2035303912</t>
  </si>
  <si>
    <t>Schody z lomového kamene lomařsky upraveného pro dlažbu na cementovou maltu, s vyspárováním cementovou maltou, tl. kamene 300 mm</t>
  </si>
  <si>
    <t>https://podminky.urs.cz/item/CS_URS_2025_02/465210123</t>
  </si>
  <si>
    <t>obnovení schodišť z lom. kamene tl. 0,30 m v původních parametrech, viz příloha D.2</t>
  </si>
  <si>
    <t>2,7*1,2</t>
  </si>
  <si>
    <t>3,0*1,0</t>
  </si>
  <si>
    <t>3,6*1,5</t>
  </si>
  <si>
    <t>2,5*1,4</t>
  </si>
  <si>
    <t>15</t>
  </si>
  <si>
    <t>465513327</t>
  </si>
  <si>
    <t>Dlažba z lomového kamene na cementovou maltu s vyspárováním tl 300 mm pro hráze</t>
  </si>
  <si>
    <t>-1847332326</t>
  </si>
  <si>
    <t>Dlažba z lomového kamene lomařsky upraveného na cementovou maltu, s vyspárováním cementovou maltou, tl. kamene 300 mm</t>
  </si>
  <si>
    <t>https://podminky.urs.cz/item/CS_URS_2025_02/465513327</t>
  </si>
  <si>
    <t>svahová dlažba z dovezeného kamene (50 % z celkové plochy dlažby), viz tabulka kubatur, viz příloha B., D.1., D.2, D.4</t>
  </si>
  <si>
    <t>(461,9+520,4)*0,50</t>
  </si>
  <si>
    <t>16</t>
  </si>
  <si>
    <t>465513327R0</t>
  </si>
  <si>
    <t>Dlažba z původního lomového kamene na cementovou maltu s vyspárováním tl 300 mm pro hráze</t>
  </si>
  <si>
    <t>186653708</t>
  </si>
  <si>
    <t>Dlažba z původního lomového kamene lomařsky upraveného na cementovou maltu, s vyspárováním cementovou maltou, tl. kamene 300 mm</t>
  </si>
  <si>
    <t>svahová dlažba z původního očištěného kamene (cena snížena o cenu kamene), viz tabulka kubatur, viz příloha B., D.1., D.2, D.4</t>
  </si>
  <si>
    <t xml:space="preserve">pravý svah </t>
  </si>
  <si>
    <t>Mezisoučet</t>
  </si>
  <si>
    <t>odpočet dlažby z dovezeného kamene (50 % z celkové plochy dlažby)</t>
  </si>
  <si>
    <t>-982,3*0,50</t>
  </si>
  <si>
    <t>Úpravy povrchů, podlahy a osazování výplní</t>
  </si>
  <si>
    <t>17</t>
  </si>
  <si>
    <t>636195212</t>
  </si>
  <si>
    <t>Vyplnění spár dlažby z lomového kamene maltou cementovou na hl do 70 mm s vyspárováním</t>
  </si>
  <si>
    <t>-2036018497</t>
  </si>
  <si>
    <t>Vyplnění spár dosavadních dlažeb cementovou maltou s vyčištěním spár na hloubky do 70 mm dlažby z lomového kamene s vyspárováním</t>
  </si>
  <si>
    <t>https://podminky.urs.cz/item/CS_URS_2025_02/636195212</t>
  </si>
  <si>
    <t>přespárování kamenného opevnění na pravém svahu u lávky do parku A. Jiráska, viz příloha B., D.1., D.2, D.4</t>
  </si>
  <si>
    <t>15,0</t>
  </si>
  <si>
    <t>Ostatní konstrukce a práce, bourání</t>
  </si>
  <si>
    <t>18</t>
  </si>
  <si>
    <t>938903111</t>
  </si>
  <si>
    <t>Vysekání spár hl do 70 mm v dlažbě z lomového kamene</t>
  </si>
  <si>
    <t>1320451927</t>
  </si>
  <si>
    <t>Dokončovací práce na dosavadních konstrukcích vysekání spár s očištěním zdiva nebo dlažby, s naložením suti na dopravní prostředek nebo s odklizením na hromady do vzdálenosti 50 m při hloubce spáry do 70 mm v dlažbě z lomového kamene</t>
  </si>
  <si>
    <t>https://podminky.urs.cz/item/CS_URS_2025_02/938903111</t>
  </si>
  <si>
    <t>99722186R1</t>
  </si>
  <si>
    <t>Lividace stavebního odpadu z prostého betonu</t>
  </si>
  <si>
    <t>1534614966</t>
  </si>
  <si>
    <t>Likvidace stavebního odpadu z prostého betonu včetně dopravy, uložení a případného poplatku za uložení</t>
  </si>
  <si>
    <t xml:space="preserve">odstraněné bet. lože pod vybouranou dlažbou (tl. 15 cm), viz tab. kubatur, viz příloha B. </t>
  </si>
  <si>
    <t>(69,3+78,4)*2,2</t>
  </si>
  <si>
    <t>materiál z přespárování</t>
  </si>
  <si>
    <t>0,27</t>
  </si>
  <si>
    <t>20</t>
  </si>
  <si>
    <t>998332011</t>
  </si>
  <si>
    <t>Přesun hmot pro úpravy vodních toků a kanály</t>
  </si>
  <si>
    <t>207881971</t>
  </si>
  <si>
    <t>Přesun hmot pro úpravy vodních toků a kanály, hráze rybníků apod. dopravní vzdálenost do 500 m</t>
  </si>
  <si>
    <t>https://podminky.urs.cz/item/CS_URS_2025_02/998332011</t>
  </si>
  <si>
    <t>AGR 01.1.7</t>
  </si>
  <si>
    <t>Odkup vyzískaného vybouraného kamene</t>
  </si>
  <si>
    <t>-2045335723</t>
  </si>
  <si>
    <t>Poznámka k položce:_x000d_
V PŘÍPADĚ LIKVIDACE TUTO POLOŽKU NEVYPLŇUJTE!_x000d_
Při likvidaci vytěženého materiálu uveďte jednotkovou cenu pouze v položce AGR 01.1.6. Jednotkovou cenu položky AGR 01.1.7 nevyplňujte!_x000d_
_x000d_
Zhotovitel bere na vědomí, že kámen je odkupován jako surový materiál a nejedná se o výrobek. Objednatel proto kromě již poskytnutých informací neposkytuje žádné certifikace ani obdobné doklady. Vlastnické právo k kamennému materiálu a rizika s tím spojená přechází z objednatele na zhotovitele okamžikem jeho vybourání._x000d_
_x000d_
Zhotovitel při stanovení nabídkové ceny za odkup zohlednil veškeré náklady spojené s dopravou a uložením vybouraného kamenného materiálu. _x000d_
_x000d_
Zhotovitel při stanovení nabídkové ceny za odkup zohlednil veškeré náklady spojené s úpravou vybouraného kamenného materiálu, jako je například očištění, třídění, zajištění případných rozborů a zkoušek nezbytných pro jeho využití v souladu s platnou legislativou._x000d_
Dále zohlednil i skutečnost, že část vytěženého materiálu nemusí být druhotně využitelná.</t>
  </si>
  <si>
    <t>-147,0</t>
  </si>
  <si>
    <t>SO 03 - Záhozová patka</t>
  </si>
  <si>
    <t xml:space="preserve">    2 - Zakládání</t>
  </si>
  <si>
    <t>162251141</t>
  </si>
  <si>
    <t>Vodorovné přemístění do 20 m výkopku/sypaniny z horniny třídy těžitelnosti III skupiny 6 a 7</t>
  </si>
  <si>
    <t>-691238969</t>
  </si>
  <si>
    <t>Vodorovné přemístění výkopku nebo sypaniny po suchu na obvyklém dopravním prostředku, bez naložení výkopku, avšak se složením bez rozhrnutí z horniny třídy těžitelnosti III skupiny 6 a 7 na vzdálenost do 20 m</t>
  </si>
  <si>
    <t>https://podminky.urs.cz/item/CS_URS_2025_02/162251141</t>
  </si>
  <si>
    <t>obnova rozpadlé záhozové patky z místního rozplaveného kamene (40 % celkového objemu patky), viz příloha B., D.1., D.2, D.4</t>
  </si>
  <si>
    <t>246,6</t>
  </si>
  <si>
    <t>místní rozplavený kámen pro obnovu rozpadlé záhozové patky (40 % celkového objemu patky), viz příloha B., D.1.</t>
  </si>
  <si>
    <t>Zakládání</t>
  </si>
  <si>
    <t>R- 2021</t>
  </si>
  <si>
    <t>Převedení vody včetně zajímkování a čerpání vody - technologie dle dodavatele</t>
  </si>
  <si>
    <t>-910569795</t>
  </si>
  <si>
    <t>převod vody po celou dobu stavby - dle potřeb stavby, viz příloha B., D.1</t>
  </si>
  <si>
    <t>předpoklad projektanta - zajímkování stavebního prostoru podélnými jímkami celkové délky 460,0 m z big bagů výšky 0,8 m</t>
  </si>
  <si>
    <t>zřízení a odstranění jímek včetně fólie na vnější stranu jímky pro dotěsnění, včetně zřízení šachet pro čerpání</t>
  </si>
  <si>
    <t>projektant předpokládá čerpání během stavby čerpadlem 500 l/min po dobu 2 x 30 dní x 10 hodin</t>
  </si>
  <si>
    <t>462512370</t>
  </si>
  <si>
    <t>Zához z lomového kamene s proštěrkováním z terénu hmotnost přes 200 do 500 kg</t>
  </si>
  <si>
    <t>47170347</t>
  </si>
  <si>
    <t>Zához z lomového kamene neupraveného záhozového s proštěrkováním z terénu, hmotnosti jednotlivých kamenů přes 200 do 500 kg</t>
  </si>
  <si>
    <t>https://podminky.urs.cz/item/CS_URS_2025_02/462512370</t>
  </si>
  <si>
    <t>doplnění záhozové patky z dovezeného kamene, viz tab. kubatur (60 % celkového objemu), viz příloha B., D.1., D.2, D.4</t>
  </si>
  <si>
    <t>369,8</t>
  </si>
  <si>
    <t>462512370R1</t>
  </si>
  <si>
    <t>Zához z původního lomového kamene s proštěrkováním z terénu hmotnost přes 200 do 500 kg</t>
  </si>
  <si>
    <t>239852664</t>
  </si>
  <si>
    <t>Zához z původního lomového kamene neupraveného záhozového s proštěrkováním z terénu, hmotnosti jednotlivých kamenů přes 200 do 500 kg</t>
  </si>
  <si>
    <t>462519003</t>
  </si>
  <si>
    <t>Příplatek za urovnání ploch záhozu z lomového kamene hmotnost přes 200 do 500 kg</t>
  </si>
  <si>
    <t>1010491382</t>
  </si>
  <si>
    <t>Zához z lomového kamene neupraveného záhozového Příplatek k cenám za urovnání viditelných ploch záhozu z kamene, hmotnosti jednotlivých kamenů přes 200 do 500 kg</t>
  </si>
  <si>
    <t>https://podminky.urs.cz/item/CS_URS_2025_02/462519003</t>
  </si>
  <si>
    <t>urovnání líce záhozové patky, viz příloha B., D.1., D.2, D.4</t>
  </si>
  <si>
    <t>2*220,0*(2,10+0,40)</t>
  </si>
  <si>
    <t>VON - Vedlejší a ostatní náklady</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</si>
  <si>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</si>
  <si>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</si>
  <si>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</si>
  <si>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</si>
  <si>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</si>
  <si>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</si>
  <si>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</si>
  <si>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</si>
  <si>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</si>
  <si>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</si>
  <si>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</si>
  <si>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1024</t>
  </si>
  <si>
    <t>-1272471975</t>
  </si>
  <si>
    <t>- zajištění ohlášení všech staveb zařízení staveniště dle §104 odst. (2) zákona č. 183/2006 Sb.</t>
  </si>
  <si>
    <t>- zajištění technického zázemí (stavební buňka, mobilní WC apod.)</t>
  </si>
  <si>
    <t>- zajištění následné likvidace všech objektů ZS</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</si>
  <si>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</si>
  <si>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</si>
  <si>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</si>
  <si>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</si>
  <si>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zajištění ochrany veškeré zeleně v prostoru staveniště a v jeho bezprostřední blízkosti pro poškození během realizace stavby</t>
  </si>
  <si>
    <t>0110</t>
  </si>
  <si>
    <t>Zajištění zřízení sjezdů</t>
  </si>
  <si>
    <t>792520414</t>
  </si>
  <si>
    <t>zajištění zřízení a odstranění dočasného sjezdu do koryta pro realizaci stavby zpevněného ŽB panely, viz příloha B., C.3, D.2</t>
  </si>
  <si>
    <t>s pískovým podsypem a podkladní netkanou geotextilií</t>
  </si>
  <si>
    <t>sjezd dl. cca 15 m, š=4,0 m</t>
  </si>
  <si>
    <t>R - 202</t>
  </si>
  <si>
    <t>Provizorní komunikace ze silničních dílců z ŽB do lože z kameniva těženého</t>
  </si>
  <si>
    <t>-1086001621</t>
  </si>
  <si>
    <t>dočasné zpevnění příjezdové komunikace z provozního materiálu zhotovitele</t>
  </si>
  <si>
    <t>zřízení podsypu s podkladní geotextilií a pokládka panelů</t>
  </si>
  <si>
    <t>odstranění panelů včetně podkladu</t>
  </si>
  <si>
    <t>pro panely je uvažováno s pětinásobnou obratovostí</t>
  </si>
  <si>
    <t>použitý materiál - štěrkopískový podsyp v tl. 0,10 m, panely 3,0 x 1,0 x 0,15 m a netkaná geotextilie s přesahy 0,5 m na každou stranu</t>
  </si>
  <si>
    <t>60,0*4,0</t>
  </si>
  <si>
    <t>0112</t>
  </si>
  <si>
    <t>Zajištění obnovy asfaltové komunikace</t>
  </si>
  <si>
    <t>2036502464</t>
  </si>
  <si>
    <t>Zajištění obnovy stávající příjezdové asfaltové komunikace</t>
  </si>
  <si>
    <t>obnova stávající příjezdové komunikace a zařízení staveniště při jejich případném porušení</t>
  </si>
  <si>
    <t>02</t>
  </si>
  <si>
    <t>Projektová dokumentace - ostatní náklady</t>
  </si>
  <si>
    <t>0210</t>
  </si>
  <si>
    <t>Vypracování Plánu opatření pro případ havárie</t>
  </si>
  <si>
    <t>8192</t>
  </si>
  <si>
    <t>-1483895297</t>
  </si>
  <si>
    <t>Zhotovitelem vypracovaný Plán opatření pro případ havárie, pro případ úniku závadných látek (např. ropné produkty, cementové výluhy, odpadní vody z těsnících clon, atd.)</t>
  </si>
  <si>
    <t>0221</t>
  </si>
  <si>
    <t>Zpracování povodňového plánu stavby dle §71 zákona č. 254/2001 Sb. včetně zajištění schválení příslušnými orgány správy a Povodím Labe, státní podnik</t>
  </si>
  <si>
    <t>-1195982980</t>
  </si>
  <si>
    <t>023</t>
  </si>
  <si>
    <t>Vypracování projektu skutečného provedení díla</t>
  </si>
  <si>
    <t>1387835463</t>
  </si>
  <si>
    <t>3 paré + 1 x CD</t>
  </si>
  <si>
    <t>03</t>
  </si>
  <si>
    <t>Geodetické práce a vytýčení - ostatní náklady</t>
  </si>
  <si>
    <t>0310</t>
  </si>
  <si>
    <t>Vypracování geodetického zaměření skutečného stavu před zahájením stavby</t>
  </si>
  <si>
    <t>262144</t>
  </si>
  <si>
    <t>-1490917595</t>
  </si>
  <si>
    <t>zaměření zájmové lokality (1 paré + 1 x CD)</t>
  </si>
  <si>
    <t>031</t>
  </si>
  <si>
    <t>Vypracování geodetického zaměření skutečného stavu</t>
  </si>
  <si>
    <t>-291942203</t>
  </si>
  <si>
    <t>"zaměření stavby zpracované ve 2 paré + 1 x CD"</t>
  </si>
  <si>
    <t>035</t>
  </si>
  <si>
    <t>Zajištění veškerých geodetických prací souvisejících s realizací díla</t>
  </si>
  <si>
    <t>-1939734288</t>
  </si>
  <si>
    <t>09</t>
  </si>
  <si>
    <t>Ostatní náklady</t>
  </si>
  <si>
    <t>037</t>
  </si>
  <si>
    <t>Zajištění písemných souhlasných vyjádření všech dotčených vlastníků a případných uživatelů všech pozemků dotčených stavbou s jejich konečnou úpravou po dokončení prací</t>
  </si>
  <si>
    <t>96643726</t>
  </si>
  <si>
    <t>092</t>
  </si>
  <si>
    <t>Zajištění souhlasů se zvláštním užíváním komunikací</t>
  </si>
  <si>
    <t>-1056119513</t>
  </si>
  <si>
    <t>092112</t>
  </si>
  <si>
    <t>Dočasné odstranění a obnova lanového zábradlí</t>
  </si>
  <si>
    <t>292401415</t>
  </si>
  <si>
    <t>na břehové hraně PB v místě dočasného sjezdu do koryta</t>
  </si>
  <si>
    <t>vytažení 2 ks sloupků a sundání 2 ocel. lan v délce cca 20 m (mezi PF4 a PF5)</t>
  </si>
  <si>
    <t>0931</t>
  </si>
  <si>
    <t>Provedení pasportizace stávajících nemovitostí (vč. pozemků) a jejich příslušenství, zajištění fotodokumentace stávajícího stavu přístupových komunikací</t>
  </si>
  <si>
    <t>293512868</t>
  </si>
  <si>
    <t>094</t>
  </si>
  <si>
    <t>Zajištění vytyčení veškerých podzemních zařízení</t>
  </si>
  <si>
    <t>-505395578</t>
  </si>
  <si>
    <t>Zajištění vytýčení veškerých podzemních zařízení</t>
  </si>
  <si>
    <t>095</t>
  </si>
  <si>
    <t>Zajištění šetření o podzemních sítích vč. zajištění nových vyjádření v případě, že před realizací pozbyly platnosti</t>
  </si>
  <si>
    <t>1743806527</t>
  </si>
  <si>
    <t>0990</t>
  </si>
  <si>
    <t>Zajištění povolení ke kácení a zajištění dokladů o předání dřevní hmoty vzniklé smýcením porostů k dalšímu využití</t>
  </si>
  <si>
    <t>34914323</t>
  </si>
  <si>
    <t>09920</t>
  </si>
  <si>
    <t>Odborné odlovení rybí obsádky z prostoru staveniště</t>
  </si>
  <si>
    <t>-1600121824</t>
  </si>
  <si>
    <t>09921</t>
  </si>
  <si>
    <t>Zajištění biologického dozoru odborně způsobilou osobou</t>
  </si>
  <si>
    <t>-639013605</t>
  </si>
  <si>
    <t>biologický dozor včetně koordinace prací biologického servisu</t>
  </si>
  <si>
    <t>zajištění terénního monitoringu staveniště</t>
  </si>
  <si>
    <t>sledování výskytu ochranářsky významných organismů</t>
  </si>
  <si>
    <t>zajištění plnění podmínek orgánu ochrany přírody</t>
  </si>
  <si>
    <t>zpracování zprávy o výsledcích biologického dozoru</t>
  </si>
  <si>
    <t>09922</t>
  </si>
  <si>
    <t>Zajištění biologického servisu odborně způsobilou osobou</t>
  </si>
  <si>
    <t>258261728</t>
  </si>
  <si>
    <t>opakované zajištění záchranného odlovu a přesunu chráněných druhů živočichů (mihule potoční, vranka obecná) do vhodných lokalit</t>
  </si>
  <si>
    <t>vedení statistiky o transferech živočichů</t>
  </si>
  <si>
    <t>0994</t>
  </si>
  <si>
    <t>Zajištění veškerých předepsaných rozborů, atestů, zkoušek a revizí dle příslušných norem a dalších předpisů a nařízení platných v ČR, kterými bude prokázáno dosažení předepsané kvality a parametrů dokončeného díla</t>
  </si>
  <si>
    <t>1919231790</t>
  </si>
  <si>
    <t>odběry vzorků betonu (2 ks)</t>
  </si>
  <si>
    <t>laboratorní zkoušky za účelem kontroly dodržení parametrů betonu</t>
  </si>
  <si>
    <t>22</t>
  </si>
  <si>
    <t>0996</t>
  </si>
  <si>
    <t>Zajištění výroby a instalace informačních tabulí ke stavbě</t>
  </si>
  <si>
    <t>1699372287</t>
  </si>
  <si>
    <t>23</t>
  </si>
  <si>
    <t>099610</t>
  </si>
  <si>
    <t>Dočasné oplocení staveniště a zařízení staveniště</t>
  </si>
  <si>
    <t>-1337591738</t>
  </si>
  <si>
    <t>mobilní oplocení výšky 2,0 m z důvodu bezpečnosti, viz příloha B., C.3</t>
  </si>
  <si>
    <t>přes stezku pro pěší - na začátku a na konci staveništního manipulačního pruhu na PB, cca dl. (50 + 5) m</t>
  </si>
  <si>
    <t>zařízení staveniště a dočasné mezideponie stavebního materiálu, cca dl. 75 m</t>
  </si>
  <si>
    <t>24</t>
  </si>
  <si>
    <t>09968</t>
  </si>
  <si>
    <t>Čištění vozovek splachováním vodou povrchu podkladu nebo krytu živičného, betonového nebo dlážděného</t>
  </si>
  <si>
    <t>-162749407</t>
  </si>
  <si>
    <t xml:space="preserve">čištění během stavby vodou z mobilních zdrojů </t>
  </si>
  <si>
    <t>výjezd od staveniště: 10 x 200 m x 4 m</t>
  </si>
  <si>
    <t>manipulační pruh (stezka pro pěší na PB): 5 x 200 m x 2 m</t>
  </si>
  <si>
    <t>25</t>
  </si>
  <si>
    <t>09991</t>
  </si>
  <si>
    <t>Zajištění fotodokumentace veškerých konstrukcí, které budou v průběhu výstavby skryty nebo zakryty</t>
  </si>
  <si>
    <t>-1755171183</t>
  </si>
  <si>
    <t>26</t>
  </si>
  <si>
    <t>099911</t>
  </si>
  <si>
    <t>Zajištění vedení průběžné evidence odpadů</t>
  </si>
  <si>
    <t>-487133706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</si>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</sst>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2" xfId="0" applyFont="1" applyBorder="1" applyAlignment="1">
      <alignment horizontal="center" vertical="center"/>
    </xf>
    <xf numFmtId="0" fontId="22"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2" fillId="0" borderId="15"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40" fillId="0" borderId="0" xfId="0" applyFont="1" applyAlignment="1" applyProtection="1">
      <alignment vertical="center" wrapText="1"/>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41" fillId="0" borderId="23" xfId="0" applyFont="1" applyBorder="1" applyAlignment="1" applyProtection="1">
      <alignment horizontal="center" vertical="center"/>
    </xf>
    <xf numFmtId="49" fontId="41" fillId="0" borderId="23" xfId="0" applyNumberFormat="1" applyFont="1" applyBorder="1" applyAlignment="1" applyProtection="1">
      <alignment horizontal="left" vertical="center" wrapText="1"/>
    </xf>
    <xf numFmtId="0" fontId="41" fillId="0" borderId="23" xfId="0" applyFont="1" applyBorder="1" applyAlignment="1" applyProtection="1">
      <alignment horizontal="left" vertical="center" wrapText="1"/>
    </xf>
    <xf numFmtId="0" fontId="41" fillId="0" borderId="23" xfId="0" applyFont="1" applyBorder="1" applyAlignment="1" applyProtection="1">
      <alignment horizontal="center" vertical="center" wrapText="1"/>
    </xf>
    <xf numFmtId="167" fontId="41" fillId="0" borderId="23" xfId="0" applyNumberFormat="1" applyFont="1" applyBorder="1" applyAlignment="1" applyProtection="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pplyProtection="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2/111103202" TargetMode="External" /><Relationship Id="rId2" Type="http://schemas.openxmlformats.org/officeDocument/2006/relationships/hyperlink" Target="https://podminky.urs.cz/item/CS_URS_2025_02/184818241" TargetMode="External" /><Relationship Id="rId3" Type="http://schemas.openxmlformats.org/officeDocument/2006/relationships/hyperlink" Target="https://podminky.urs.cz/item/CS_URS_2025_02/184818242" TargetMode="External" /><Relationship Id="rId4" Type="http://schemas.openxmlformats.org/officeDocument/2006/relationships/hyperlink" Target="https://podminky.urs.cz/item/CS_URS_2025_02/184818243" TargetMode="External" /><Relationship Id="rId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2/111251202" TargetMode="External" /><Relationship Id="rId2" Type="http://schemas.openxmlformats.org/officeDocument/2006/relationships/hyperlink" Target="https://podminky.urs.cz/item/CS_URS_2025_02/112101101" TargetMode="External" /><Relationship Id="rId3" Type="http://schemas.openxmlformats.org/officeDocument/2006/relationships/hyperlink" Target="https://podminky.urs.cz/item/CS_URS_2025_02/112101102" TargetMode="External" /><Relationship Id="rId4" Type="http://schemas.openxmlformats.org/officeDocument/2006/relationships/hyperlink" Target="https://podminky.urs.cz/item/CS_URS_2025_02/112101103" TargetMode="External" /><Relationship Id="rId5" Type="http://schemas.openxmlformats.org/officeDocument/2006/relationships/hyperlink" Target="https://podminky.urs.cz/item/CS_URS_2025_02/112155311" TargetMode="External" /><Relationship Id="rId6" Type="http://schemas.openxmlformats.org/officeDocument/2006/relationships/hyperlink" Target="https://podminky.urs.cz/item/CS_URS_2025_02/112155215" TargetMode="External" /><Relationship Id="rId7" Type="http://schemas.openxmlformats.org/officeDocument/2006/relationships/hyperlink" Target="https://podminky.urs.cz/item/CS_URS_2025_02/112155221" TargetMode="External" /><Relationship Id="rId8" Type="http://schemas.openxmlformats.org/officeDocument/2006/relationships/hyperlink" Target="https://podminky.urs.cz/item/CS_URS_2025_02/112155225" TargetMode="External" /><Relationship Id="rId9" Type="http://schemas.openxmlformats.org/officeDocument/2006/relationships/hyperlink" Target="https://podminky.urs.cz/item/CS_URS_2025_02/112251101" TargetMode="External" /><Relationship Id="rId10" Type="http://schemas.openxmlformats.org/officeDocument/2006/relationships/hyperlink" Target="https://podminky.urs.cz/item/CS_URS_2025_02/112251102" TargetMode="External" /><Relationship Id="rId11" Type="http://schemas.openxmlformats.org/officeDocument/2006/relationships/hyperlink" Target="https://podminky.urs.cz/item/CS_URS_2025_02/112251103" TargetMode="External" /><Relationship Id="rId1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2/183101114" TargetMode="External" /><Relationship Id="rId2" Type="http://schemas.openxmlformats.org/officeDocument/2006/relationships/hyperlink" Target="https://podminky.urs.cz/item/CS_URS_2025_02/184102113" TargetMode="External" /><Relationship Id="rId3" Type="http://schemas.openxmlformats.org/officeDocument/2006/relationships/hyperlink" Target="https://podminky.urs.cz/item/CS_URS_2025_02/184215133" TargetMode="External" /><Relationship Id="rId4" Type="http://schemas.openxmlformats.org/officeDocument/2006/relationships/hyperlink" Target="https://podminky.urs.cz/item/CS_URS_2025_02/184808314" TargetMode="External" /><Relationship Id="rId5" Type="http://schemas.openxmlformats.org/officeDocument/2006/relationships/hyperlink" Target="https://podminky.urs.cz/item/CS_URS_2025_02/184813121" TargetMode="External" /><Relationship Id="rId6" Type="http://schemas.openxmlformats.org/officeDocument/2006/relationships/hyperlink" Target="https://podminky.urs.cz/item/CS_URS_2025_02/184813125" TargetMode="External" /><Relationship Id="rId7" Type="http://schemas.openxmlformats.org/officeDocument/2006/relationships/hyperlink" Target="https://podminky.urs.cz/item/CS_URS_2025_02/184911431" TargetMode="External" /><Relationship Id="rId8" Type="http://schemas.openxmlformats.org/officeDocument/2006/relationships/hyperlink" Target="https://podminky.urs.cz/item/CS_URS_2025_02/185804311" TargetMode="External" /><Relationship Id="rId9" Type="http://schemas.openxmlformats.org/officeDocument/2006/relationships/hyperlink" Target="https://podminky.urs.cz/item/CS_URS_2025_02/998231311" TargetMode="External" /><Relationship Id="rId10"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2/113107231" TargetMode="External" /><Relationship Id="rId2" Type="http://schemas.openxmlformats.org/officeDocument/2006/relationships/hyperlink" Target="https://podminky.urs.cz/item/CS_URS_2025_02/114203103" TargetMode="External" /><Relationship Id="rId3" Type="http://schemas.openxmlformats.org/officeDocument/2006/relationships/hyperlink" Target="https://podminky.urs.cz/item/CS_URS_2025_02/114203202" TargetMode="External" /><Relationship Id="rId4" Type="http://schemas.openxmlformats.org/officeDocument/2006/relationships/hyperlink" Target="https://podminky.urs.cz/item/CS_URS_2025_02/114203301" TargetMode="External" /><Relationship Id="rId5" Type="http://schemas.openxmlformats.org/officeDocument/2006/relationships/hyperlink" Target="https://podminky.urs.cz/item/CS_URS_2025_02/162351143" TargetMode="External" /><Relationship Id="rId6" Type="http://schemas.openxmlformats.org/officeDocument/2006/relationships/hyperlink" Target="https://podminky.urs.cz/item/CS_URS_2025_02/167151113" TargetMode="External" /><Relationship Id="rId7" Type="http://schemas.openxmlformats.org/officeDocument/2006/relationships/hyperlink" Target="https://podminky.urs.cz/item/CS_URS_2025_02/171251201" TargetMode="External" /><Relationship Id="rId8" Type="http://schemas.openxmlformats.org/officeDocument/2006/relationships/hyperlink" Target="https://podminky.urs.cz/item/CS_URS_2025_02/181411123" TargetMode="External" /><Relationship Id="rId9" Type="http://schemas.openxmlformats.org/officeDocument/2006/relationships/hyperlink" Target="https://podminky.urs.cz/item/CS_URS_2025_02/182151111" TargetMode="External" /><Relationship Id="rId10" Type="http://schemas.openxmlformats.org/officeDocument/2006/relationships/hyperlink" Target="https://podminky.urs.cz/item/CS_URS_2025_02/451316112" TargetMode="External" /><Relationship Id="rId11" Type="http://schemas.openxmlformats.org/officeDocument/2006/relationships/hyperlink" Target="https://podminky.urs.cz/item/CS_URS_2025_02/451571111" TargetMode="External" /><Relationship Id="rId12" Type="http://schemas.openxmlformats.org/officeDocument/2006/relationships/hyperlink" Target="https://podminky.urs.cz/item/CS_URS_2025_02/465210123" TargetMode="External" /><Relationship Id="rId13" Type="http://schemas.openxmlformats.org/officeDocument/2006/relationships/hyperlink" Target="https://podminky.urs.cz/item/CS_URS_2025_02/465513327" TargetMode="External" /><Relationship Id="rId14" Type="http://schemas.openxmlformats.org/officeDocument/2006/relationships/hyperlink" Target="https://podminky.urs.cz/item/CS_URS_2025_02/636195212" TargetMode="External" /><Relationship Id="rId15" Type="http://schemas.openxmlformats.org/officeDocument/2006/relationships/hyperlink" Target="https://podminky.urs.cz/item/CS_URS_2025_02/938903111" TargetMode="External" /><Relationship Id="rId16" Type="http://schemas.openxmlformats.org/officeDocument/2006/relationships/hyperlink" Target="https://podminky.urs.cz/item/CS_URS_2025_02/998332011" TargetMode="External" /><Relationship Id="rId1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5_02/162251141" TargetMode="External" /><Relationship Id="rId2" Type="http://schemas.openxmlformats.org/officeDocument/2006/relationships/hyperlink" Target="https://podminky.urs.cz/item/CS_URS_2025_02/167151113" TargetMode="External" /><Relationship Id="rId3" Type="http://schemas.openxmlformats.org/officeDocument/2006/relationships/hyperlink" Target="https://podminky.urs.cz/item/CS_URS_2025_02/462512370" TargetMode="External" /><Relationship Id="rId4" Type="http://schemas.openxmlformats.org/officeDocument/2006/relationships/hyperlink" Target="https://podminky.urs.cz/item/CS_URS_2025_02/462519003" TargetMode="External" /><Relationship Id="rId5" Type="http://schemas.openxmlformats.org/officeDocument/2006/relationships/hyperlink" Target="https://podminky.urs.cz/item/CS_URS_2025_02/998332011" TargetMode="External" /><Relationship Id="rId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26</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27</v>
      </c>
      <c r="AL10" s="25"/>
      <c r="AM10" s="25"/>
      <c r="AN10" s="30" t="s">
        <v>28</v>
      </c>
      <c r="AO10" s="25"/>
      <c r="AP10" s="25"/>
      <c r="AQ10" s="25"/>
      <c r="AR10" s="23"/>
      <c r="BE10" s="34"/>
      <c r="BS10" s="20" t="s">
        <v>6</v>
      </c>
    </row>
    <row r="11" s="1" customFormat="1" ht="18.48" customHeight="1">
      <c r="B11" s="24"/>
      <c r="C11" s="25"/>
      <c r="D11" s="25"/>
      <c r="E11" s="30"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30</v>
      </c>
      <c r="AL11" s="25"/>
      <c r="AM11" s="25"/>
      <c r="AN11" s="30" t="s">
        <v>31</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32</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27</v>
      </c>
      <c r="AL13" s="25"/>
      <c r="AM13" s="25"/>
      <c r="AN13" s="37" t="s">
        <v>33</v>
      </c>
      <c r="AO13" s="25"/>
      <c r="AP13" s="25"/>
      <c r="AQ13" s="25"/>
      <c r="AR13" s="23"/>
      <c r="BE13" s="34"/>
      <c r="BS13" s="20" t="s">
        <v>6</v>
      </c>
    </row>
    <row r="14">
      <c r="B14" s="24"/>
      <c r="C14" s="25"/>
      <c r="D14" s="25"/>
      <c r="E14" s="37" t="s">
        <v>33</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30</v>
      </c>
      <c r="AL14" s="25"/>
      <c r="AM14" s="25"/>
      <c r="AN14" s="37" t="s">
        <v>33</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34</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27</v>
      </c>
      <c r="AL16" s="25"/>
      <c r="AM16" s="25"/>
      <c r="AN16" s="30" t="s">
        <v>28</v>
      </c>
      <c r="AO16" s="25"/>
      <c r="AP16" s="25"/>
      <c r="AQ16" s="25"/>
      <c r="AR16" s="23"/>
      <c r="BE16" s="34"/>
      <c r="BS16" s="20" t="s">
        <v>4</v>
      </c>
    </row>
    <row r="17" s="1" customFormat="1" ht="18.48" customHeight="1">
      <c r="B17" s="24"/>
      <c r="C17" s="25"/>
      <c r="D17" s="25"/>
      <c r="E17" s="30"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30</v>
      </c>
      <c r="AL17" s="25"/>
      <c r="AM17" s="25"/>
      <c r="AN17" s="30" t="s">
        <v>31</v>
      </c>
      <c r="AO17" s="25"/>
      <c r="AP17" s="25"/>
      <c r="AQ17" s="25"/>
      <c r="AR17" s="23"/>
      <c r="BE17" s="34"/>
      <c r="BS17" s="20" t="s">
        <v>36</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37</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27</v>
      </c>
      <c r="AL19" s="25"/>
      <c r="AM19" s="25"/>
      <c r="AN19" s="30" t="s">
        <v>38</v>
      </c>
      <c r="AO19" s="25"/>
      <c r="AP19" s="25"/>
      <c r="AQ19" s="25"/>
      <c r="AR19" s="23"/>
      <c r="BE19" s="34"/>
      <c r="BS19" s="20" t="s">
        <v>6</v>
      </c>
    </row>
    <row r="20" s="1" customFormat="1" ht="18.48" customHeight="1">
      <c r="B20" s="24"/>
      <c r="C20" s="25"/>
      <c r="D20" s="25"/>
      <c r="E20" s="30" t="s">
        <v>39</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30</v>
      </c>
      <c r="AL20" s="25"/>
      <c r="AM20" s="25"/>
      <c r="AN20" s="30" t="s">
        <v>38</v>
      </c>
      <c r="AO20" s="25"/>
      <c r="AP20" s="25"/>
      <c r="AQ20" s="25"/>
      <c r="AR20" s="23"/>
      <c r="BE20" s="34"/>
      <c r="BS20" s="20" t="s">
        <v>36</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41</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42</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43</v>
      </c>
      <c r="M28" s="48"/>
      <c r="N28" s="48"/>
      <c r="O28" s="48"/>
      <c r="P28" s="48"/>
      <c r="Q28" s="43"/>
      <c r="R28" s="43"/>
      <c r="S28" s="43"/>
      <c r="T28" s="43"/>
      <c r="U28" s="43"/>
      <c r="V28" s="43"/>
      <c r="W28" s="48" t="s">
        <v>44</v>
      </c>
      <c r="X28" s="48"/>
      <c r="Y28" s="48"/>
      <c r="Z28" s="48"/>
      <c r="AA28" s="48"/>
      <c r="AB28" s="48"/>
      <c r="AC28" s="48"/>
      <c r="AD28" s="48"/>
      <c r="AE28" s="48"/>
      <c r="AF28" s="43"/>
      <c r="AG28" s="43"/>
      <c r="AH28" s="43"/>
      <c r="AI28" s="43"/>
      <c r="AJ28" s="43"/>
      <c r="AK28" s="48" t="s">
        <v>45</v>
      </c>
      <c r="AL28" s="48"/>
      <c r="AM28" s="48"/>
      <c r="AN28" s="48"/>
      <c r="AO28" s="48"/>
      <c r="AP28" s="43"/>
      <c r="AQ28" s="43"/>
      <c r="AR28" s="47"/>
      <c r="BE28" s="34"/>
    </row>
    <row r="29" hidden="1" s="3" customFormat="1" ht="14.4" customHeight="1">
      <c r="A29" s="3"/>
      <c r="B29" s="49"/>
      <c r="C29" s="50"/>
      <c r="D29" s="35" t="s">
        <v>46</v>
      </c>
      <c r="E29" s="50"/>
      <c r="F29" s="35" t="s">
        <v>47</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hidden="1" s="3" customFormat="1" ht="14.4" customHeight="1">
      <c r="A30" s="3"/>
      <c r="B30" s="49"/>
      <c r="C30" s="50"/>
      <c r="D30" s="50"/>
      <c r="E30" s="50"/>
      <c r="F30" s="35" t="s">
        <v>48</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s="3" customFormat="1" ht="14.4" customHeight="1">
      <c r="A31" s="3"/>
      <c r="B31" s="49"/>
      <c r="C31" s="50"/>
      <c r="D31" s="55" t="s">
        <v>46</v>
      </c>
      <c r="E31" s="50"/>
      <c r="F31" s="35" t="s">
        <v>49</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s="3" customFormat="1" ht="14.4" customHeight="1">
      <c r="A32" s="3"/>
      <c r="B32" s="49"/>
      <c r="C32" s="50"/>
      <c r="D32" s="50"/>
      <c r="E32" s="50"/>
      <c r="F32" s="35" t="s">
        <v>50</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51</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6"/>
      <c r="D35" s="57" t="s">
        <v>52</v>
      </c>
      <c r="E35" s="58"/>
      <c r="F35" s="58"/>
      <c r="G35" s="58"/>
      <c r="H35" s="58"/>
      <c r="I35" s="58"/>
      <c r="J35" s="58"/>
      <c r="K35" s="58"/>
      <c r="L35" s="58"/>
      <c r="M35" s="58"/>
      <c r="N35" s="58"/>
      <c r="O35" s="58"/>
      <c r="P35" s="58"/>
      <c r="Q35" s="58"/>
      <c r="R35" s="58"/>
      <c r="S35" s="58"/>
      <c r="T35" s="59" t="s">
        <v>53</v>
      </c>
      <c r="U35" s="58"/>
      <c r="V35" s="58"/>
      <c r="W35" s="58"/>
      <c r="X35" s="60" t="s">
        <v>54</v>
      </c>
      <c r="Y35" s="58"/>
      <c r="Z35" s="58"/>
      <c r="AA35" s="58"/>
      <c r="AB35" s="58"/>
      <c r="AC35" s="58"/>
      <c r="AD35" s="58"/>
      <c r="AE35" s="58"/>
      <c r="AF35" s="58"/>
      <c r="AG35" s="58"/>
      <c r="AH35" s="58"/>
      <c r="AI35" s="58"/>
      <c r="AJ35" s="58"/>
      <c r="AK35" s="61">
        <f>SUM(AK26:AK33)</f>
        <v>0</v>
      </c>
      <c r="AL35" s="58"/>
      <c r="AM35" s="58"/>
      <c r="AN35" s="58"/>
      <c r="AO35" s="62"/>
      <c r="AP35" s="56"/>
      <c r="AQ35" s="56"/>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7"/>
      <c r="BE37" s="41"/>
    </row>
    <row r="41" s="2" customFormat="1" ht="6.96" customHeight="1">
      <c r="A41" s="41"/>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7"/>
      <c r="BE41" s="41"/>
    </row>
    <row r="42" s="2" customFormat="1" ht="24.96" customHeight="1">
      <c r="A42" s="41"/>
      <c r="B42" s="42"/>
      <c r="C42" s="26" t="s">
        <v>55</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7"/>
      <c r="C44" s="35" t="s">
        <v>13</v>
      </c>
      <c r="D44" s="68"/>
      <c r="E44" s="68"/>
      <c r="F44" s="68"/>
      <c r="G44" s="68"/>
      <c r="H44" s="68"/>
      <c r="I44" s="68"/>
      <c r="J44" s="68"/>
      <c r="K44" s="68"/>
      <c r="L44" s="68" t="str">
        <f>K5</f>
        <v>3637CU2025-II</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Metuje, Hronov, oprava opevnění koryta, ř. km 45,300 - 45,531</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22</v>
      </c>
      <c r="D47" s="43"/>
      <c r="E47" s="43"/>
      <c r="F47" s="43"/>
      <c r="G47" s="43"/>
      <c r="H47" s="43"/>
      <c r="I47" s="43"/>
      <c r="J47" s="43"/>
      <c r="K47" s="43"/>
      <c r="L47" s="75" t="str">
        <f>IF(K8="","",K8)</f>
        <v>Hronov, Zbečník</v>
      </c>
      <c r="M47" s="43"/>
      <c r="N47" s="43"/>
      <c r="O47" s="43"/>
      <c r="P47" s="43"/>
      <c r="Q47" s="43"/>
      <c r="R47" s="43"/>
      <c r="S47" s="43"/>
      <c r="T47" s="43"/>
      <c r="U47" s="43"/>
      <c r="V47" s="43"/>
      <c r="W47" s="43"/>
      <c r="X47" s="43"/>
      <c r="Y47" s="43"/>
      <c r="Z47" s="43"/>
      <c r="AA47" s="43"/>
      <c r="AB47" s="43"/>
      <c r="AC47" s="43"/>
      <c r="AD47" s="43"/>
      <c r="AE47" s="43"/>
      <c r="AF47" s="43"/>
      <c r="AG47" s="43"/>
      <c r="AH47" s="43"/>
      <c r="AI47" s="35" t="s">
        <v>24</v>
      </c>
      <c r="AJ47" s="43"/>
      <c r="AK47" s="43"/>
      <c r="AL47" s="43"/>
      <c r="AM47" s="76" t="str">
        <f>IF(AN8= "","",AN8)</f>
        <v>5. 11. 2025</v>
      </c>
      <c r="AN47" s="76"/>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26</v>
      </c>
      <c r="D49" s="43"/>
      <c r="E49" s="43"/>
      <c r="F49" s="43"/>
      <c r="G49" s="43"/>
      <c r="H49" s="43"/>
      <c r="I49" s="43"/>
      <c r="J49" s="43"/>
      <c r="K49" s="43"/>
      <c r="L49" s="68" t="str">
        <f>IF(E11= "","",E11)</f>
        <v>Povodí Labe, státní podnik, Hradec Králové</v>
      </c>
      <c r="M49" s="43"/>
      <c r="N49" s="43"/>
      <c r="O49" s="43"/>
      <c r="P49" s="43"/>
      <c r="Q49" s="43"/>
      <c r="R49" s="43"/>
      <c r="S49" s="43"/>
      <c r="T49" s="43"/>
      <c r="U49" s="43"/>
      <c r="V49" s="43"/>
      <c r="W49" s="43"/>
      <c r="X49" s="43"/>
      <c r="Y49" s="43"/>
      <c r="Z49" s="43"/>
      <c r="AA49" s="43"/>
      <c r="AB49" s="43"/>
      <c r="AC49" s="43"/>
      <c r="AD49" s="43"/>
      <c r="AE49" s="43"/>
      <c r="AF49" s="43"/>
      <c r="AG49" s="43"/>
      <c r="AH49" s="43"/>
      <c r="AI49" s="35" t="s">
        <v>34</v>
      </c>
      <c r="AJ49" s="43"/>
      <c r="AK49" s="43"/>
      <c r="AL49" s="43"/>
      <c r="AM49" s="77" t="str">
        <f>IF(E17="","",E17)</f>
        <v>Povodí Labe, státní podnik, OIČ, Hradec Králové</v>
      </c>
      <c r="AN49" s="68"/>
      <c r="AO49" s="68"/>
      <c r="AP49" s="68"/>
      <c r="AQ49" s="43"/>
      <c r="AR49" s="47"/>
      <c r="AS49" s="78" t="s">
        <v>56</v>
      </c>
      <c r="AT49" s="79"/>
      <c r="AU49" s="80"/>
      <c r="AV49" s="80"/>
      <c r="AW49" s="80"/>
      <c r="AX49" s="80"/>
      <c r="AY49" s="80"/>
      <c r="AZ49" s="80"/>
      <c r="BA49" s="80"/>
      <c r="BB49" s="80"/>
      <c r="BC49" s="80"/>
      <c r="BD49" s="81"/>
      <c r="BE49" s="41"/>
    </row>
    <row r="50" s="2" customFormat="1" ht="15.15" customHeight="1">
      <c r="A50" s="41"/>
      <c r="B50" s="42"/>
      <c r="C50" s="35" t="s">
        <v>32</v>
      </c>
      <c r="D50" s="43"/>
      <c r="E50" s="43"/>
      <c r="F50" s="43"/>
      <c r="G50" s="43"/>
      <c r="H50" s="43"/>
      <c r="I50" s="43"/>
      <c r="J50" s="43"/>
      <c r="K50" s="43"/>
      <c r="L50" s="68"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37</v>
      </c>
      <c r="AJ50" s="43"/>
      <c r="AK50" s="43"/>
      <c r="AL50" s="43"/>
      <c r="AM50" s="77" t="str">
        <f>IF(E20="","",E20)</f>
        <v>Ing. Eva Morkesová</v>
      </c>
      <c r="AN50" s="68"/>
      <c r="AO50" s="68"/>
      <c r="AP50" s="68"/>
      <c r="AQ50" s="43"/>
      <c r="AR50" s="47"/>
      <c r="AS50" s="82"/>
      <c r="AT50" s="83"/>
      <c r="AU50" s="84"/>
      <c r="AV50" s="84"/>
      <c r="AW50" s="84"/>
      <c r="AX50" s="84"/>
      <c r="AY50" s="84"/>
      <c r="AZ50" s="84"/>
      <c r="BA50" s="84"/>
      <c r="BB50" s="84"/>
      <c r="BC50" s="84"/>
      <c r="BD50" s="85"/>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6"/>
      <c r="AT51" s="87"/>
      <c r="AU51" s="88"/>
      <c r="AV51" s="88"/>
      <c r="AW51" s="88"/>
      <c r="AX51" s="88"/>
      <c r="AY51" s="88"/>
      <c r="AZ51" s="88"/>
      <c r="BA51" s="88"/>
      <c r="BB51" s="88"/>
      <c r="BC51" s="88"/>
      <c r="BD51" s="89"/>
      <c r="BE51" s="41"/>
    </row>
    <row r="52" s="2" customFormat="1" ht="29.28" customHeight="1">
      <c r="A52" s="41"/>
      <c r="B52" s="42"/>
      <c r="C52" s="90" t="s">
        <v>57</v>
      </c>
      <c r="D52" s="91"/>
      <c r="E52" s="91"/>
      <c r="F52" s="91"/>
      <c r="G52" s="91"/>
      <c r="H52" s="92"/>
      <c r="I52" s="93" t="s">
        <v>58</v>
      </c>
      <c r="J52" s="91"/>
      <c r="K52" s="91"/>
      <c r="L52" s="91"/>
      <c r="M52" s="91"/>
      <c r="N52" s="91"/>
      <c r="O52" s="91"/>
      <c r="P52" s="91"/>
      <c r="Q52" s="91"/>
      <c r="R52" s="91"/>
      <c r="S52" s="91"/>
      <c r="T52" s="91"/>
      <c r="U52" s="91"/>
      <c r="V52" s="91"/>
      <c r="W52" s="91"/>
      <c r="X52" s="91"/>
      <c r="Y52" s="91"/>
      <c r="Z52" s="91"/>
      <c r="AA52" s="91"/>
      <c r="AB52" s="91"/>
      <c r="AC52" s="91"/>
      <c r="AD52" s="91"/>
      <c r="AE52" s="91"/>
      <c r="AF52" s="91"/>
      <c r="AG52" s="94" t="s">
        <v>59</v>
      </c>
      <c r="AH52" s="91"/>
      <c r="AI52" s="91"/>
      <c r="AJ52" s="91"/>
      <c r="AK52" s="91"/>
      <c r="AL52" s="91"/>
      <c r="AM52" s="91"/>
      <c r="AN52" s="93" t="s">
        <v>60</v>
      </c>
      <c r="AO52" s="91"/>
      <c r="AP52" s="91"/>
      <c r="AQ52" s="95" t="s">
        <v>61</v>
      </c>
      <c r="AR52" s="47"/>
      <c r="AS52" s="96" t="s">
        <v>62</v>
      </c>
      <c r="AT52" s="97" t="s">
        <v>63</v>
      </c>
      <c r="AU52" s="97" t="s">
        <v>64</v>
      </c>
      <c r="AV52" s="97" t="s">
        <v>65</v>
      </c>
      <c r="AW52" s="97" t="s">
        <v>66</v>
      </c>
      <c r="AX52" s="97" t="s">
        <v>67</v>
      </c>
      <c r="AY52" s="97" t="s">
        <v>68</v>
      </c>
      <c r="AZ52" s="97" t="s">
        <v>69</v>
      </c>
      <c r="BA52" s="97" t="s">
        <v>70</v>
      </c>
      <c r="BB52" s="97" t="s">
        <v>71</v>
      </c>
      <c r="BC52" s="97" t="s">
        <v>72</v>
      </c>
      <c r="BD52" s="98" t="s">
        <v>73</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9"/>
      <c r="AT53" s="100"/>
      <c r="AU53" s="100"/>
      <c r="AV53" s="100"/>
      <c r="AW53" s="100"/>
      <c r="AX53" s="100"/>
      <c r="AY53" s="100"/>
      <c r="AZ53" s="100"/>
      <c r="BA53" s="100"/>
      <c r="BB53" s="100"/>
      <c r="BC53" s="100"/>
      <c r="BD53" s="101"/>
      <c r="BE53" s="41"/>
    </row>
    <row r="54" s="6" customFormat="1" ht="32.4" customHeight="1">
      <c r="A54" s="6"/>
      <c r="B54" s="102"/>
      <c r="C54" s="103" t="s">
        <v>74</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ROUND(AG55+SUM(AG59:AG61),2)</f>
        <v>0</v>
      </c>
      <c r="AH54" s="105"/>
      <c r="AI54" s="105"/>
      <c r="AJ54" s="105"/>
      <c r="AK54" s="105"/>
      <c r="AL54" s="105"/>
      <c r="AM54" s="105"/>
      <c r="AN54" s="106">
        <f>SUM(AG54,AT54)</f>
        <v>0</v>
      </c>
      <c r="AO54" s="106"/>
      <c r="AP54" s="106"/>
      <c r="AQ54" s="107" t="s">
        <v>38</v>
      </c>
      <c r="AR54" s="108"/>
      <c r="AS54" s="109">
        <f>ROUND(AS55+SUM(AS59:AS61),2)</f>
        <v>0</v>
      </c>
      <c r="AT54" s="110">
        <f>ROUND(SUM(AV54:AW54),2)</f>
        <v>0</v>
      </c>
      <c r="AU54" s="111">
        <f>ROUND(AU55+SUM(AU59:AU61),5)</f>
        <v>0</v>
      </c>
      <c r="AV54" s="110">
        <f>ROUND(AZ54*L29,2)</f>
        <v>0</v>
      </c>
      <c r="AW54" s="110">
        <f>ROUND(BA54*L30,2)</f>
        <v>0</v>
      </c>
      <c r="AX54" s="110">
        <f>ROUND(BB54*L29,2)</f>
        <v>0</v>
      </c>
      <c r="AY54" s="110">
        <f>ROUND(BC54*L30,2)</f>
        <v>0</v>
      </c>
      <c r="AZ54" s="110">
        <f>ROUND(AZ55+SUM(AZ59:AZ61),2)</f>
        <v>0</v>
      </c>
      <c r="BA54" s="110">
        <f>ROUND(BA55+SUM(BA59:BA61),2)</f>
        <v>0</v>
      </c>
      <c r="BB54" s="110">
        <f>ROUND(BB55+SUM(BB59:BB61),2)</f>
        <v>0</v>
      </c>
      <c r="BC54" s="110">
        <f>ROUND(BC55+SUM(BC59:BC61),2)</f>
        <v>0</v>
      </c>
      <c r="BD54" s="112">
        <f>ROUND(BD55+SUM(BD59:BD61),2)</f>
        <v>0</v>
      </c>
      <c r="BE54" s="6"/>
      <c r="BS54" s="113" t="s">
        <v>75</v>
      </c>
      <c r="BT54" s="113" t="s">
        <v>76</v>
      </c>
      <c r="BU54" s="114" t="s">
        <v>77</v>
      </c>
      <c r="BV54" s="113" t="s">
        <v>78</v>
      </c>
      <c r="BW54" s="113" t="s">
        <v>5</v>
      </c>
      <c r="BX54" s="113" t="s">
        <v>79</v>
      </c>
      <c r="CL54" s="113" t="s">
        <v>19</v>
      </c>
    </row>
    <row r="55" s="7" customFormat="1" ht="16.5" customHeight="1">
      <c r="A55" s="7"/>
      <c r="B55" s="115"/>
      <c r="C55" s="116"/>
      <c r="D55" s="117" t="s">
        <v>80</v>
      </c>
      <c r="E55" s="117"/>
      <c r="F55" s="117"/>
      <c r="G55" s="117"/>
      <c r="H55" s="117"/>
      <c r="I55" s="118"/>
      <c r="J55" s="117" t="s">
        <v>81</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ROUND(SUM(AG56:AG58),2)</f>
        <v>0</v>
      </c>
      <c r="AH55" s="118"/>
      <c r="AI55" s="118"/>
      <c r="AJ55" s="118"/>
      <c r="AK55" s="118"/>
      <c r="AL55" s="118"/>
      <c r="AM55" s="118"/>
      <c r="AN55" s="120">
        <f>SUM(AG55,AT55)</f>
        <v>0</v>
      </c>
      <c r="AO55" s="118"/>
      <c r="AP55" s="118"/>
      <c r="AQ55" s="121" t="s">
        <v>82</v>
      </c>
      <c r="AR55" s="122"/>
      <c r="AS55" s="123">
        <f>ROUND(SUM(AS56:AS58),2)</f>
        <v>0</v>
      </c>
      <c r="AT55" s="124">
        <f>ROUND(SUM(AV55:AW55),2)</f>
        <v>0</v>
      </c>
      <c r="AU55" s="125">
        <f>ROUND(SUM(AU56:AU58),5)</f>
        <v>0</v>
      </c>
      <c r="AV55" s="124">
        <f>ROUND(AZ55*L29,2)</f>
        <v>0</v>
      </c>
      <c r="AW55" s="124">
        <f>ROUND(BA55*L30,2)</f>
        <v>0</v>
      </c>
      <c r="AX55" s="124">
        <f>ROUND(BB55*L29,2)</f>
        <v>0</v>
      </c>
      <c r="AY55" s="124">
        <f>ROUND(BC55*L30,2)</f>
        <v>0</v>
      </c>
      <c r="AZ55" s="124">
        <f>ROUND(SUM(AZ56:AZ58),2)</f>
        <v>0</v>
      </c>
      <c r="BA55" s="124">
        <f>ROUND(SUM(BA56:BA58),2)</f>
        <v>0</v>
      </c>
      <c r="BB55" s="124">
        <f>ROUND(SUM(BB56:BB58),2)</f>
        <v>0</v>
      </c>
      <c r="BC55" s="124">
        <f>ROUND(SUM(BC56:BC58),2)</f>
        <v>0</v>
      </c>
      <c r="BD55" s="126">
        <f>ROUND(SUM(BD56:BD58),2)</f>
        <v>0</v>
      </c>
      <c r="BE55" s="7"/>
      <c r="BS55" s="127" t="s">
        <v>75</v>
      </c>
      <c r="BT55" s="127" t="s">
        <v>83</v>
      </c>
      <c r="BV55" s="127" t="s">
        <v>78</v>
      </c>
      <c r="BW55" s="127" t="s">
        <v>84</v>
      </c>
      <c r="BX55" s="127" t="s">
        <v>5</v>
      </c>
      <c r="CL55" s="127" t="s">
        <v>19</v>
      </c>
      <c r="CM55" s="127" t="s">
        <v>85</v>
      </c>
    </row>
    <row r="56" s="4" customFormat="1" ht="16.5" customHeight="1">
      <c r="A56" s="128" t="s">
        <v>86</v>
      </c>
      <c r="B56" s="67"/>
      <c r="C56" s="129"/>
      <c r="D56" s="129"/>
      <c r="E56" s="130" t="s">
        <v>80</v>
      </c>
      <c r="F56" s="130"/>
      <c r="G56" s="130"/>
      <c r="H56" s="130"/>
      <c r="I56" s="130"/>
      <c r="J56" s="129"/>
      <c r="K56" s="130" t="s">
        <v>81</v>
      </c>
      <c r="L56" s="130"/>
      <c r="M56" s="130"/>
      <c r="N56" s="130"/>
      <c r="O56" s="130"/>
      <c r="P56" s="130"/>
      <c r="Q56" s="130"/>
      <c r="R56" s="130"/>
      <c r="S56" s="130"/>
      <c r="T56" s="130"/>
      <c r="U56" s="130"/>
      <c r="V56" s="130"/>
      <c r="W56" s="130"/>
      <c r="X56" s="130"/>
      <c r="Y56" s="130"/>
      <c r="Z56" s="130"/>
      <c r="AA56" s="130"/>
      <c r="AB56" s="130"/>
      <c r="AC56" s="130"/>
      <c r="AD56" s="130"/>
      <c r="AE56" s="130"/>
      <c r="AF56" s="130"/>
      <c r="AG56" s="131">
        <f>'SO 01 - Odtěžení nánosu'!J30</f>
        <v>0</v>
      </c>
      <c r="AH56" s="129"/>
      <c r="AI56" s="129"/>
      <c r="AJ56" s="129"/>
      <c r="AK56" s="129"/>
      <c r="AL56" s="129"/>
      <c r="AM56" s="129"/>
      <c r="AN56" s="131">
        <f>SUM(AG56,AT56)</f>
        <v>0</v>
      </c>
      <c r="AO56" s="129"/>
      <c r="AP56" s="129"/>
      <c r="AQ56" s="132" t="s">
        <v>87</v>
      </c>
      <c r="AR56" s="69"/>
      <c r="AS56" s="133">
        <v>0</v>
      </c>
      <c r="AT56" s="134">
        <f>ROUND(SUM(AV56:AW56),2)</f>
        <v>0</v>
      </c>
      <c r="AU56" s="135">
        <f>'SO 01 - Odtěžení nánosu'!P82</f>
        <v>0</v>
      </c>
      <c r="AV56" s="134">
        <f>'SO 01 - Odtěžení nánosu'!J33</f>
        <v>0</v>
      </c>
      <c r="AW56" s="134">
        <f>'SO 01 - Odtěžení nánosu'!J34</f>
        <v>0</v>
      </c>
      <c r="AX56" s="134">
        <f>'SO 01 - Odtěžení nánosu'!J35</f>
        <v>0</v>
      </c>
      <c r="AY56" s="134">
        <f>'SO 01 - Odtěžení nánosu'!J36</f>
        <v>0</v>
      </c>
      <c r="AZ56" s="134">
        <f>'SO 01 - Odtěžení nánosu'!F33</f>
        <v>0</v>
      </c>
      <c r="BA56" s="134">
        <f>'SO 01 - Odtěžení nánosu'!F34</f>
        <v>0</v>
      </c>
      <c r="BB56" s="134">
        <f>'SO 01 - Odtěžení nánosu'!F35</f>
        <v>0</v>
      </c>
      <c r="BC56" s="134">
        <f>'SO 01 - Odtěžení nánosu'!F36</f>
        <v>0</v>
      </c>
      <c r="BD56" s="136">
        <f>'SO 01 - Odtěžení nánosu'!F37</f>
        <v>0</v>
      </c>
      <c r="BE56" s="4"/>
      <c r="BT56" s="137" t="s">
        <v>85</v>
      </c>
      <c r="BU56" s="137" t="s">
        <v>88</v>
      </c>
      <c r="BV56" s="137" t="s">
        <v>78</v>
      </c>
      <c r="BW56" s="137" t="s">
        <v>84</v>
      </c>
      <c r="BX56" s="137" t="s">
        <v>5</v>
      </c>
      <c r="CL56" s="137" t="s">
        <v>19</v>
      </c>
      <c r="CM56" s="137" t="s">
        <v>85</v>
      </c>
    </row>
    <row r="57" s="4" customFormat="1" ht="16.5" customHeight="1">
      <c r="A57" s="128" t="s">
        <v>86</v>
      </c>
      <c r="B57" s="67"/>
      <c r="C57" s="129"/>
      <c r="D57" s="129"/>
      <c r="E57" s="130" t="s">
        <v>89</v>
      </c>
      <c r="F57" s="130"/>
      <c r="G57" s="130"/>
      <c r="H57" s="130"/>
      <c r="I57" s="130"/>
      <c r="J57" s="129"/>
      <c r="K57" s="130" t="s">
        <v>90</v>
      </c>
      <c r="L57" s="130"/>
      <c r="M57" s="130"/>
      <c r="N57" s="130"/>
      <c r="O57" s="130"/>
      <c r="P57" s="130"/>
      <c r="Q57" s="130"/>
      <c r="R57" s="130"/>
      <c r="S57" s="130"/>
      <c r="T57" s="130"/>
      <c r="U57" s="130"/>
      <c r="V57" s="130"/>
      <c r="W57" s="130"/>
      <c r="X57" s="130"/>
      <c r="Y57" s="130"/>
      <c r="Z57" s="130"/>
      <c r="AA57" s="130"/>
      <c r="AB57" s="130"/>
      <c r="AC57" s="130"/>
      <c r="AD57" s="130"/>
      <c r="AE57" s="130"/>
      <c r="AF57" s="130"/>
      <c r="AG57" s="131">
        <f>'SO 01.1 - Kácení stromů'!J32</f>
        <v>0</v>
      </c>
      <c r="AH57" s="129"/>
      <c r="AI57" s="129"/>
      <c r="AJ57" s="129"/>
      <c r="AK57" s="129"/>
      <c r="AL57" s="129"/>
      <c r="AM57" s="129"/>
      <c r="AN57" s="131">
        <f>SUM(AG57,AT57)</f>
        <v>0</v>
      </c>
      <c r="AO57" s="129"/>
      <c r="AP57" s="129"/>
      <c r="AQ57" s="132" t="s">
        <v>87</v>
      </c>
      <c r="AR57" s="69"/>
      <c r="AS57" s="133">
        <v>0</v>
      </c>
      <c r="AT57" s="134">
        <f>ROUND(SUM(AV57:AW57),2)</f>
        <v>0</v>
      </c>
      <c r="AU57" s="135">
        <f>'SO 01.1 - Kácení stromů'!P89</f>
        <v>0</v>
      </c>
      <c r="AV57" s="134">
        <f>'SO 01.1 - Kácení stromů'!J35</f>
        <v>0</v>
      </c>
      <c r="AW57" s="134">
        <f>'SO 01.1 - Kácení stromů'!J36</f>
        <v>0</v>
      </c>
      <c r="AX57" s="134">
        <f>'SO 01.1 - Kácení stromů'!J37</f>
        <v>0</v>
      </c>
      <c r="AY57" s="134">
        <f>'SO 01.1 - Kácení stromů'!J38</f>
        <v>0</v>
      </c>
      <c r="AZ57" s="134">
        <f>'SO 01.1 - Kácení stromů'!F35</f>
        <v>0</v>
      </c>
      <c r="BA57" s="134">
        <f>'SO 01.1 - Kácení stromů'!F36</f>
        <v>0</v>
      </c>
      <c r="BB57" s="134">
        <f>'SO 01.1 - Kácení stromů'!F37</f>
        <v>0</v>
      </c>
      <c r="BC57" s="134">
        <f>'SO 01.1 - Kácení stromů'!F38</f>
        <v>0</v>
      </c>
      <c r="BD57" s="136">
        <f>'SO 01.1 - Kácení stromů'!F39</f>
        <v>0</v>
      </c>
      <c r="BE57" s="4"/>
      <c r="BT57" s="137" t="s">
        <v>85</v>
      </c>
      <c r="BV57" s="137" t="s">
        <v>78</v>
      </c>
      <c r="BW57" s="137" t="s">
        <v>91</v>
      </c>
      <c r="BX57" s="137" t="s">
        <v>84</v>
      </c>
      <c r="CL57" s="137" t="s">
        <v>19</v>
      </c>
    </row>
    <row r="58" s="4" customFormat="1" ht="16.5" customHeight="1">
      <c r="A58" s="128" t="s">
        <v>86</v>
      </c>
      <c r="B58" s="67"/>
      <c r="C58" s="129"/>
      <c r="D58" s="129"/>
      <c r="E58" s="130" t="s">
        <v>92</v>
      </c>
      <c r="F58" s="130"/>
      <c r="G58" s="130"/>
      <c r="H58" s="130"/>
      <c r="I58" s="130"/>
      <c r="J58" s="129"/>
      <c r="K58" s="130" t="s">
        <v>93</v>
      </c>
      <c r="L58" s="130"/>
      <c r="M58" s="130"/>
      <c r="N58" s="130"/>
      <c r="O58" s="130"/>
      <c r="P58" s="130"/>
      <c r="Q58" s="130"/>
      <c r="R58" s="130"/>
      <c r="S58" s="130"/>
      <c r="T58" s="130"/>
      <c r="U58" s="130"/>
      <c r="V58" s="130"/>
      <c r="W58" s="130"/>
      <c r="X58" s="130"/>
      <c r="Y58" s="130"/>
      <c r="Z58" s="130"/>
      <c r="AA58" s="130"/>
      <c r="AB58" s="130"/>
      <c r="AC58" s="130"/>
      <c r="AD58" s="130"/>
      <c r="AE58" s="130"/>
      <c r="AF58" s="130"/>
      <c r="AG58" s="131">
        <f>'SO 01.2 - Náhradní výsadba'!J32</f>
        <v>0</v>
      </c>
      <c r="AH58" s="129"/>
      <c r="AI58" s="129"/>
      <c r="AJ58" s="129"/>
      <c r="AK58" s="129"/>
      <c r="AL58" s="129"/>
      <c r="AM58" s="129"/>
      <c r="AN58" s="131">
        <f>SUM(AG58,AT58)</f>
        <v>0</v>
      </c>
      <c r="AO58" s="129"/>
      <c r="AP58" s="129"/>
      <c r="AQ58" s="132" t="s">
        <v>87</v>
      </c>
      <c r="AR58" s="69"/>
      <c r="AS58" s="133">
        <v>0</v>
      </c>
      <c r="AT58" s="134">
        <f>ROUND(SUM(AV58:AW58),2)</f>
        <v>0</v>
      </c>
      <c r="AU58" s="135">
        <f>'SO 01.2 - Náhradní výsadba'!P88</f>
        <v>0</v>
      </c>
      <c r="AV58" s="134">
        <f>'SO 01.2 - Náhradní výsadba'!J35</f>
        <v>0</v>
      </c>
      <c r="AW58" s="134">
        <f>'SO 01.2 - Náhradní výsadba'!J36</f>
        <v>0</v>
      </c>
      <c r="AX58" s="134">
        <f>'SO 01.2 - Náhradní výsadba'!J37</f>
        <v>0</v>
      </c>
      <c r="AY58" s="134">
        <f>'SO 01.2 - Náhradní výsadba'!J38</f>
        <v>0</v>
      </c>
      <c r="AZ58" s="134">
        <f>'SO 01.2 - Náhradní výsadba'!F35</f>
        <v>0</v>
      </c>
      <c r="BA58" s="134">
        <f>'SO 01.2 - Náhradní výsadba'!F36</f>
        <v>0</v>
      </c>
      <c r="BB58" s="134">
        <f>'SO 01.2 - Náhradní výsadba'!F37</f>
        <v>0</v>
      </c>
      <c r="BC58" s="134">
        <f>'SO 01.2 - Náhradní výsadba'!F38</f>
        <v>0</v>
      </c>
      <c r="BD58" s="136">
        <f>'SO 01.2 - Náhradní výsadba'!F39</f>
        <v>0</v>
      </c>
      <c r="BE58" s="4"/>
      <c r="BT58" s="137" t="s">
        <v>85</v>
      </c>
      <c r="BV58" s="137" t="s">
        <v>78</v>
      </c>
      <c r="BW58" s="137" t="s">
        <v>94</v>
      </c>
      <c r="BX58" s="137" t="s">
        <v>84</v>
      </c>
      <c r="CL58" s="137" t="s">
        <v>19</v>
      </c>
    </row>
    <row r="59" s="7" customFormat="1" ht="16.5" customHeight="1">
      <c r="A59" s="128" t="s">
        <v>86</v>
      </c>
      <c r="B59" s="115"/>
      <c r="C59" s="116"/>
      <c r="D59" s="117" t="s">
        <v>95</v>
      </c>
      <c r="E59" s="117"/>
      <c r="F59" s="117"/>
      <c r="G59" s="117"/>
      <c r="H59" s="117"/>
      <c r="I59" s="118"/>
      <c r="J59" s="117" t="s">
        <v>96</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20">
        <f>'SO 02 - Břehové opevnění'!J30</f>
        <v>0</v>
      </c>
      <c r="AH59" s="118"/>
      <c r="AI59" s="118"/>
      <c r="AJ59" s="118"/>
      <c r="AK59" s="118"/>
      <c r="AL59" s="118"/>
      <c r="AM59" s="118"/>
      <c r="AN59" s="120">
        <f>SUM(AG59,AT59)</f>
        <v>0</v>
      </c>
      <c r="AO59" s="118"/>
      <c r="AP59" s="118"/>
      <c r="AQ59" s="121" t="s">
        <v>82</v>
      </c>
      <c r="AR59" s="122"/>
      <c r="AS59" s="123">
        <v>0</v>
      </c>
      <c r="AT59" s="124">
        <f>ROUND(SUM(AV59:AW59),2)</f>
        <v>0</v>
      </c>
      <c r="AU59" s="125">
        <f>'SO 02 - Břehové opevnění'!P87</f>
        <v>0</v>
      </c>
      <c r="AV59" s="124">
        <f>'SO 02 - Břehové opevnění'!J33</f>
        <v>0</v>
      </c>
      <c r="AW59" s="124">
        <f>'SO 02 - Břehové opevnění'!J34</f>
        <v>0</v>
      </c>
      <c r="AX59" s="124">
        <f>'SO 02 - Břehové opevnění'!J35</f>
        <v>0</v>
      </c>
      <c r="AY59" s="124">
        <f>'SO 02 - Břehové opevnění'!J36</f>
        <v>0</v>
      </c>
      <c r="AZ59" s="124">
        <f>'SO 02 - Břehové opevnění'!F33</f>
        <v>0</v>
      </c>
      <c r="BA59" s="124">
        <f>'SO 02 - Břehové opevnění'!F34</f>
        <v>0</v>
      </c>
      <c r="BB59" s="124">
        <f>'SO 02 - Břehové opevnění'!F35</f>
        <v>0</v>
      </c>
      <c r="BC59" s="124">
        <f>'SO 02 - Břehové opevnění'!F36</f>
        <v>0</v>
      </c>
      <c r="BD59" s="126">
        <f>'SO 02 - Břehové opevnění'!F37</f>
        <v>0</v>
      </c>
      <c r="BE59" s="7"/>
      <c r="BT59" s="127" t="s">
        <v>83</v>
      </c>
      <c r="BV59" s="127" t="s">
        <v>78</v>
      </c>
      <c r="BW59" s="127" t="s">
        <v>97</v>
      </c>
      <c r="BX59" s="127" t="s">
        <v>5</v>
      </c>
      <c r="CL59" s="127" t="s">
        <v>19</v>
      </c>
      <c r="CM59" s="127" t="s">
        <v>85</v>
      </c>
    </row>
    <row r="60" s="7" customFormat="1" ht="16.5" customHeight="1">
      <c r="A60" s="128" t="s">
        <v>86</v>
      </c>
      <c r="B60" s="115"/>
      <c r="C60" s="116"/>
      <c r="D60" s="117" t="s">
        <v>98</v>
      </c>
      <c r="E60" s="117"/>
      <c r="F60" s="117"/>
      <c r="G60" s="117"/>
      <c r="H60" s="117"/>
      <c r="I60" s="118"/>
      <c r="J60" s="117" t="s">
        <v>99</v>
      </c>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20">
        <f>'SO 03 - Záhozová patka'!J30</f>
        <v>0</v>
      </c>
      <c r="AH60" s="118"/>
      <c r="AI60" s="118"/>
      <c r="AJ60" s="118"/>
      <c r="AK60" s="118"/>
      <c r="AL60" s="118"/>
      <c r="AM60" s="118"/>
      <c r="AN60" s="120">
        <f>SUM(AG60,AT60)</f>
        <v>0</v>
      </c>
      <c r="AO60" s="118"/>
      <c r="AP60" s="118"/>
      <c r="AQ60" s="121" t="s">
        <v>82</v>
      </c>
      <c r="AR60" s="122"/>
      <c r="AS60" s="123">
        <v>0</v>
      </c>
      <c r="AT60" s="124">
        <f>ROUND(SUM(AV60:AW60),2)</f>
        <v>0</v>
      </c>
      <c r="AU60" s="125">
        <f>'SO 03 - Záhozová patka'!P84</f>
        <v>0</v>
      </c>
      <c r="AV60" s="124">
        <f>'SO 03 - Záhozová patka'!J33</f>
        <v>0</v>
      </c>
      <c r="AW60" s="124">
        <f>'SO 03 - Záhozová patka'!J34</f>
        <v>0</v>
      </c>
      <c r="AX60" s="124">
        <f>'SO 03 - Záhozová patka'!J35</f>
        <v>0</v>
      </c>
      <c r="AY60" s="124">
        <f>'SO 03 - Záhozová patka'!J36</f>
        <v>0</v>
      </c>
      <c r="AZ60" s="124">
        <f>'SO 03 - Záhozová patka'!F33</f>
        <v>0</v>
      </c>
      <c r="BA60" s="124">
        <f>'SO 03 - Záhozová patka'!F34</f>
        <v>0</v>
      </c>
      <c r="BB60" s="124">
        <f>'SO 03 - Záhozová patka'!F35</f>
        <v>0</v>
      </c>
      <c r="BC60" s="124">
        <f>'SO 03 - Záhozová patka'!F36</f>
        <v>0</v>
      </c>
      <c r="BD60" s="126">
        <f>'SO 03 - Záhozová patka'!F37</f>
        <v>0</v>
      </c>
      <c r="BE60" s="7"/>
      <c r="BT60" s="127" t="s">
        <v>83</v>
      </c>
      <c r="BV60" s="127" t="s">
        <v>78</v>
      </c>
      <c r="BW60" s="127" t="s">
        <v>100</v>
      </c>
      <c r="BX60" s="127" t="s">
        <v>5</v>
      </c>
      <c r="CL60" s="127" t="s">
        <v>19</v>
      </c>
      <c r="CM60" s="127" t="s">
        <v>85</v>
      </c>
    </row>
    <row r="61" s="7" customFormat="1" ht="16.5" customHeight="1">
      <c r="A61" s="128" t="s">
        <v>86</v>
      </c>
      <c r="B61" s="115"/>
      <c r="C61" s="116"/>
      <c r="D61" s="117" t="s">
        <v>101</v>
      </c>
      <c r="E61" s="117"/>
      <c r="F61" s="117"/>
      <c r="G61" s="117"/>
      <c r="H61" s="117"/>
      <c r="I61" s="118"/>
      <c r="J61" s="117" t="s">
        <v>102</v>
      </c>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20">
        <f>'VON - Vedlejší a ostatní ...'!J30</f>
        <v>0</v>
      </c>
      <c r="AH61" s="118"/>
      <c r="AI61" s="118"/>
      <c r="AJ61" s="118"/>
      <c r="AK61" s="118"/>
      <c r="AL61" s="118"/>
      <c r="AM61" s="118"/>
      <c r="AN61" s="120">
        <f>SUM(AG61,AT61)</f>
        <v>0</v>
      </c>
      <c r="AO61" s="118"/>
      <c r="AP61" s="118"/>
      <c r="AQ61" s="121" t="s">
        <v>101</v>
      </c>
      <c r="AR61" s="122"/>
      <c r="AS61" s="138">
        <v>0</v>
      </c>
      <c r="AT61" s="139">
        <f>ROUND(SUM(AV61:AW61),2)</f>
        <v>0</v>
      </c>
      <c r="AU61" s="140">
        <f>'VON - Vedlejší a ostatní ...'!P84</f>
        <v>0</v>
      </c>
      <c r="AV61" s="139">
        <f>'VON - Vedlejší a ostatní ...'!J33</f>
        <v>0</v>
      </c>
      <c r="AW61" s="139">
        <f>'VON - Vedlejší a ostatní ...'!J34</f>
        <v>0</v>
      </c>
      <c r="AX61" s="139">
        <f>'VON - Vedlejší a ostatní ...'!J35</f>
        <v>0</v>
      </c>
      <c r="AY61" s="139">
        <f>'VON - Vedlejší a ostatní ...'!J36</f>
        <v>0</v>
      </c>
      <c r="AZ61" s="139">
        <f>'VON - Vedlejší a ostatní ...'!F33</f>
        <v>0</v>
      </c>
      <c r="BA61" s="139">
        <f>'VON - Vedlejší a ostatní ...'!F34</f>
        <v>0</v>
      </c>
      <c r="BB61" s="139">
        <f>'VON - Vedlejší a ostatní ...'!F35</f>
        <v>0</v>
      </c>
      <c r="BC61" s="139">
        <f>'VON - Vedlejší a ostatní ...'!F36</f>
        <v>0</v>
      </c>
      <c r="BD61" s="141">
        <f>'VON - Vedlejší a ostatní ...'!F37</f>
        <v>0</v>
      </c>
      <c r="BE61" s="7"/>
      <c r="BT61" s="127" t="s">
        <v>83</v>
      </c>
      <c r="BV61" s="127" t="s">
        <v>78</v>
      </c>
      <c r="BW61" s="127" t="s">
        <v>103</v>
      </c>
      <c r="BX61" s="127" t="s">
        <v>5</v>
      </c>
      <c r="CL61" s="127" t="s">
        <v>38</v>
      </c>
      <c r="CM61" s="127" t="s">
        <v>85</v>
      </c>
    </row>
    <row r="62" s="2" customFormat="1" ht="30" customHeight="1">
      <c r="A62" s="41"/>
      <c r="B62" s="42"/>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7"/>
      <c r="AS62" s="41"/>
      <c r="AT62" s="41"/>
      <c r="AU62" s="41"/>
      <c r="AV62" s="41"/>
      <c r="AW62" s="41"/>
      <c r="AX62" s="41"/>
      <c r="AY62" s="41"/>
      <c r="AZ62" s="41"/>
      <c r="BA62" s="41"/>
      <c r="BB62" s="41"/>
      <c r="BC62" s="41"/>
      <c r="BD62" s="41"/>
      <c r="BE62" s="41"/>
    </row>
    <row r="63" s="2" customFormat="1" ht="6.96" customHeight="1">
      <c r="A63" s="41"/>
      <c r="B63" s="63"/>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47"/>
      <c r="AS63" s="41"/>
      <c r="AT63" s="41"/>
      <c r="AU63" s="41"/>
      <c r="AV63" s="41"/>
      <c r="AW63" s="41"/>
      <c r="AX63" s="41"/>
      <c r="AY63" s="41"/>
      <c r="AZ63" s="41"/>
      <c r="BA63" s="41"/>
      <c r="BB63" s="41"/>
      <c r="BC63" s="41"/>
      <c r="BD63" s="41"/>
      <c r="BE63" s="41"/>
    </row>
  </sheetData>
  <sheetProtection sheet="1" formatColumns="0" formatRows="0" objects="1" scenarios="1" spinCount="100000" saltValue="TslAUPji6cZR7ficHTrHktYtrXR/Un0MRc2RquQEYeGIxXHG/mfFnFlX9Pe22jjlSbU9f4Ik9zTQounpKrBozA==" hashValue="QfE4mF47C0zdp6bOHhNO2LpXwRrLQT+dYZCjQo/V+AlfzsOweLZknvPFSLNnUdjLH4x0fI0YbNKvaWd5moGU3w==" algorithmName="SHA-512" password="CC35"/>
  <mergeCells count="66">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 - Odtěžení nánosu'!C2" display="/"/>
    <hyperlink ref="A57" location="'SO 01.1 - Kácení stromů'!C2" display="/"/>
    <hyperlink ref="A58" location="'SO 01.2 - Náhradní výsadba'!C2" display="/"/>
    <hyperlink ref="A59" location="'SO 02 - Břehové opevnění'!C2" display="/"/>
    <hyperlink ref="A60" location="'SO 03 - Záhozová patka'!C2" display="/"/>
    <hyperlink ref="A61"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84</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2" customFormat="1" ht="12" customHeight="1">
      <c r="A8" s="41"/>
      <c r="B8" s="47"/>
      <c r="C8" s="41"/>
      <c r="D8" s="146" t="s">
        <v>105</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106</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7" t="s">
        <v>19</v>
      </c>
      <c r="G11" s="41"/>
      <c r="H11" s="41"/>
      <c r="I11" s="146" t="s">
        <v>20</v>
      </c>
      <c r="J11" s="137" t="s">
        <v>38</v>
      </c>
      <c r="K11" s="41"/>
      <c r="L11" s="148"/>
      <c r="S11" s="41"/>
      <c r="T11" s="41"/>
      <c r="U11" s="41"/>
      <c r="V11" s="41"/>
      <c r="W11" s="41"/>
      <c r="X11" s="41"/>
      <c r="Y11" s="41"/>
      <c r="Z11" s="41"/>
      <c r="AA11" s="41"/>
      <c r="AB11" s="41"/>
      <c r="AC11" s="41"/>
      <c r="AD11" s="41"/>
      <c r="AE11" s="41"/>
    </row>
    <row r="12" s="2" customFormat="1" ht="12" customHeight="1">
      <c r="A12" s="41"/>
      <c r="B12" s="47"/>
      <c r="C12" s="41"/>
      <c r="D12" s="146" t="s">
        <v>22</v>
      </c>
      <c r="E12" s="41"/>
      <c r="F12" s="137" t="s">
        <v>23</v>
      </c>
      <c r="G12" s="41"/>
      <c r="H12" s="41"/>
      <c r="I12" s="146" t="s">
        <v>24</v>
      </c>
      <c r="J12" s="150" t="str">
        <f>'Rekapitulace stavby'!AN8</f>
        <v>5. 11. 2025</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26</v>
      </c>
      <c r="E14" s="41"/>
      <c r="F14" s="41"/>
      <c r="G14" s="41"/>
      <c r="H14" s="41"/>
      <c r="I14" s="146" t="s">
        <v>27</v>
      </c>
      <c r="J14" s="137" t="s">
        <v>28</v>
      </c>
      <c r="K14" s="41"/>
      <c r="L14" s="148"/>
      <c r="S14" s="41"/>
      <c r="T14" s="41"/>
      <c r="U14" s="41"/>
      <c r="V14" s="41"/>
      <c r="W14" s="41"/>
      <c r="X14" s="41"/>
      <c r="Y14" s="41"/>
      <c r="Z14" s="41"/>
      <c r="AA14" s="41"/>
      <c r="AB14" s="41"/>
      <c r="AC14" s="41"/>
      <c r="AD14" s="41"/>
      <c r="AE14" s="41"/>
    </row>
    <row r="15" s="2" customFormat="1" ht="18" customHeight="1">
      <c r="A15" s="41"/>
      <c r="B15" s="47"/>
      <c r="C15" s="41"/>
      <c r="D15" s="41"/>
      <c r="E15" s="137" t="s">
        <v>29</v>
      </c>
      <c r="F15" s="41"/>
      <c r="G15" s="41"/>
      <c r="H15" s="41"/>
      <c r="I15" s="146" t="s">
        <v>30</v>
      </c>
      <c r="J15" s="137" t="s">
        <v>31</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32</v>
      </c>
      <c r="E17" s="41"/>
      <c r="F17" s="41"/>
      <c r="G17" s="41"/>
      <c r="H17" s="41"/>
      <c r="I17" s="146" t="s">
        <v>27</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7"/>
      <c r="G18" s="137"/>
      <c r="H18" s="137"/>
      <c r="I18" s="146" t="s">
        <v>30</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34</v>
      </c>
      <c r="E20" s="41"/>
      <c r="F20" s="41"/>
      <c r="G20" s="41"/>
      <c r="H20" s="41"/>
      <c r="I20" s="146" t="s">
        <v>27</v>
      </c>
      <c r="J20" s="137" t="s">
        <v>28</v>
      </c>
      <c r="K20" s="41"/>
      <c r="L20" s="148"/>
      <c r="S20" s="41"/>
      <c r="T20" s="41"/>
      <c r="U20" s="41"/>
      <c r="V20" s="41"/>
      <c r="W20" s="41"/>
      <c r="X20" s="41"/>
      <c r="Y20" s="41"/>
      <c r="Z20" s="41"/>
      <c r="AA20" s="41"/>
      <c r="AB20" s="41"/>
      <c r="AC20" s="41"/>
      <c r="AD20" s="41"/>
      <c r="AE20" s="41"/>
    </row>
    <row r="21" s="2" customFormat="1" ht="18" customHeight="1">
      <c r="A21" s="41"/>
      <c r="B21" s="47"/>
      <c r="C21" s="41"/>
      <c r="D21" s="41"/>
      <c r="E21" s="137" t="s">
        <v>35</v>
      </c>
      <c r="F21" s="41"/>
      <c r="G21" s="41"/>
      <c r="H21" s="41"/>
      <c r="I21" s="146" t="s">
        <v>30</v>
      </c>
      <c r="J21" s="137" t="s">
        <v>31</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37</v>
      </c>
      <c r="E23" s="41"/>
      <c r="F23" s="41"/>
      <c r="G23" s="41"/>
      <c r="H23" s="41"/>
      <c r="I23" s="146" t="s">
        <v>27</v>
      </c>
      <c r="J23" s="137" t="s">
        <v>38</v>
      </c>
      <c r="K23" s="41"/>
      <c r="L23" s="148"/>
      <c r="S23" s="41"/>
      <c r="T23" s="41"/>
      <c r="U23" s="41"/>
      <c r="V23" s="41"/>
      <c r="W23" s="41"/>
      <c r="X23" s="41"/>
      <c r="Y23" s="41"/>
      <c r="Z23" s="41"/>
      <c r="AA23" s="41"/>
      <c r="AB23" s="41"/>
      <c r="AC23" s="41"/>
      <c r="AD23" s="41"/>
      <c r="AE23" s="41"/>
    </row>
    <row r="24" s="2" customFormat="1" ht="18" customHeight="1">
      <c r="A24" s="41"/>
      <c r="B24" s="47"/>
      <c r="C24" s="41"/>
      <c r="D24" s="41"/>
      <c r="E24" s="137" t="s">
        <v>39</v>
      </c>
      <c r="F24" s="41"/>
      <c r="G24" s="41"/>
      <c r="H24" s="41"/>
      <c r="I24" s="146" t="s">
        <v>30</v>
      </c>
      <c r="J24" s="137" t="s">
        <v>38</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40</v>
      </c>
      <c r="E26" s="41"/>
      <c r="F26" s="41"/>
      <c r="G26" s="41"/>
      <c r="H26" s="41"/>
      <c r="I26" s="41"/>
      <c r="J26" s="41"/>
      <c r="K26" s="41"/>
      <c r="L26" s="148"/>
      <c r="S26" s="41"/>
      <c r="T26" s="41"/>
      <c r="U26" s="41"/>
      <c r="V26" s="41"/>
      <c r="W26" s="41"/>
      <c r="X26" s="41"/>
      <c r="Y26" s="41"/>
      <c r="Z26" s="41"/>
      <c r="AA26" s="41"/>
      <c r="AB26" s="41"/>
      <c r="AC26" s="41"/>
      <c r="AD26" s="41"/>
      <c r="AE26" s="41"/>
    </row>
    <row r="27" s="8" customFormat="1" ht="47.25" customHeight="1">
      <c r="A27" s="151"/>
      <c r="B27" s="152"/>
      <c r="C27" s="151"/>
      <c r="D27" s="151"/>
      <c r="E27" s="153" t="s">
        <v>41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42</v>
      </c>
      <c r="E30" s="41"/>
      <c r="F30" s="41"/>
      <c r="G30" s="41"/>
      <c r="H30" s="41"/>
      <c r="I30" s="41"/>
      <c r="J30" s="157">
        <f>ROUND(J82,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44</v>
      </c>
      <c r="G32" s="41"/>
      <c r="H32" s="41"/>
      <c r="I32" s="158" t="s">
        <v>43</v>
      </c>
      <c r="J32" s="158" t="s">
        <v>45</v>
      </c>
      <c r="K32" s="41"/>
      <c r="L32" s="148"/>
      <c r="S32" s="41"/>
      <c r="T32" s="41"/>
      <c r="U32" s="41"/>
      <c r="V32" s="41"/>
      <c r="W32" s="41"/>
      <c r="X32" s="41"/>
      <c r="Y32" s="41"/>
      <c r="Z32" s="41"/>
      <c r="AA32" s="41"/>
      <c r="AB32" s="41"/>
      <c r="AC32" s="41"/>
      <c r="AD32" s="41"/>
      <c r="AE32" s="41"/>
    </row>
    <row r="33" hidden="1" s="2" customFormat="1" ht="14.4" customHeight="1">
      <c r="A33" s="41"/>
      <c r="B33" s="47"/>
      <c r="C33" s="41"/>
      <c r="D33" s="159" t="s">
        <v>46</v>
      </c>
      <c r="E33" s="146" t="s">
        <v>47</v>
      </c>
      <c r="F33" s="160">
        <f>ROUND((SUM(BE82:BE141)),  2)</f>
        <v>0</v>
      </c>
      <c r="G33" s="41"/>
      <c r="H33" s="41"/>
      <c r="I33" s="161">
        <v>0.20999999999999999</v>
      </c>
      <c r="J33" s="160">
        <f>ROUND(((SUM(BE82:BE141))*I33),  2)</f>
        <v>0</v>
      </c>
      <c r="K33" s="41"/>
      <c r="L33" s="148"/>
      <c r="S33" s="41"/>
      <c r="T33" s="41"/>
      <c r="U33" s="41"/>
      <c r="V33" s="41"/>
      <c r="W33" s="41"/>
      <c r="X33" s="41"/>
      <c r="Y33" s="41"/>
      <c r="Z33" s="41"/>
      <c r="AA33" s="41"/>
      <c r="AB33" s="41"/>
      <c r="AC33" s="41"/>
      <c r="AD33" s="41"/>
      <c r="AE33" s="41"/>
    </row>
    <row r="34" hidden="1" s="2" customFormat="1" ht="14.4" customHeight="1">
      <c r="A34" s="41"/>
      <c r="B34" s="47"/>
      <c r="C34" s="41"/>
      <c r="D34" s="41"/>
      <c r="E34" s="146" t="s">
        <v>48</v>
      </c>
      <c r="F34" s="160">
        <f>ROUND((SUM(BF82:BF141)),  2)</f>
        <v>0</v>
      </c>
      <c r="G34" s="41"/>
      <c r="H34" s="41"/>
      <c r="I34" s="161">
        <v>0.12</v>
      </c>
      <c r="J34" s="160">
        <f>ROUND(((SUM(BF82:BF141))*I34),  2)</f>
        <v>0</v>
      </c>
      <c r="K34" s="41"/>
      <c r="L34" s="148"/>
      <c r="S34" s="41"/>
      <c r="T34" s="41"/>
      <c r="U34" s="41"/>
      <c r="V34" s="41"/>
      <c r="W34" s="41"/>
      <c r="X34" s="41"/>
      <c r="Y34" s="41"/>
      <c r="Z34" s="41"/>
      <c r="AA34" s="41"/>
      <c r="AB34" s="41"/>
      <c r="AC34" s="41"/>
      <c r="AD34" s="41"/>
      <c r="AE34" s="41"/>
    </row>
    <row r="35" s="2" customFormat="1" ht="14.4" customHeight="1">
      <c r="A35" s="41"/>
      <c r="B35" s="47"/>
      <c r="C35" s="41"/>
      <c r="D35" s="146" t="s">
        <v>46</v>
      </c>
      <c r="E35" s="146" t="s">
        <v>49</v>
      </c>
      <c r="F35" s="160">
        <f>ROUND((SUM(BG82:BG141)),  2)</f>
        <v>0</v>
      </c>
      <c r="G35" s="41"/>
      <c r="H35" s="41"/>
      <c r="I35" s="161">
        <v>0.20999999999999999</v>
      </c>
      <c r="J35" s="160">
        <f>0</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50</v>
      </c>
      <c r="F36" s="160">
        <f>ROUND((SUM(BH82:BH141)),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51</v>
      </c>
      <c r="F37" s="160">
        <f>ROUND((SUM(BI82:BI141)),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52</v>
      </c>
      <c r="E39" s="164"/>
      <c r="F39" s="164"/>
      <c r="G39" s="165" t="s">
        <v>53</v>
      </c>
      <c r="H39" s="166" t="s">
        <v>54</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107</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16.5" customHeight="1">
      <c r="A48" s="41"/>
      <c r="B48" s="42"/>
      <c r="C48" s="43"/>
      <c r="D48" s="43"/>
      <c r="E48" s="173" t="str">
        <f>E7</f>
        <v>Metuje, Hronov, oprava opevnění koryta, ř. km 45,300 - 45,531</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3" t="str">
        <f>E9</f>
        <v>SO 01 - Odtěžení nánosu</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22</v>
      </c>
      <c r="D52" s="43"/>
      <c r="E52" s="43"/>
      <c r="F52" s="30" t="str">
        <f>F12</f>
        <v>Hronov, Zbečník</v>
      </c>
      <c r="G52" s="43"/>
      <c r="H52" s="43"/>
      <c r="I52" s="35" t="s">
        <v>24</v>
      </c>
      <c r="J52" s="76" t="str">
        <f>IF(J12="","",J12)</f>
        <v>5. 11. 2025</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40.05" customHeight="1">
      <c r="A54" s="41"/>
      <c r="B54" s="42"/>
      <c r="C54" s="35" t="s">
        <v>26</v>
      </c>
      <c r="D54" s="43"/>
      <c r="E54" s="43"/>
      <c r="F54" s="30" t="str">
        <f>E15</f>
        <v>Povodí Labe, státní podnik, Hradec Králové</v>
      </c>
      <c r="G54" s="43"/>
      <c r="H54" s="43"/>
      <c r="I54" s="35" t="s">
        <v>34</v>
      </c>
      <c r="J54" s="39" t="str">
        <f>E21</f>
        <v>Povodí Labe, státní podnik, OIČ, Hradec Králové</v>
      </c>
      <c r="K54" s="43"/>
      <c r="L54" s="148"/>
      <c r="S54" s="41"/>
      <c r="T54" s="41"/>
      <c r="U54" s="41"/>
      <c r="V54" s="41"/>
      <c r="W54" s="41"/>
      <c r="X54" s="41"/>
      <c r="Y54" s="41"/>
      <c r="Z54" s="41"/>
      <c r="AA54" s="41"/>
      <c r="AB54" s="41"/>
      <c r="AC54" s="41"/>
      <c r="AD54" s="41"/>
      <c r="AE54" s="41"/>
    </row>
    <row r="55" s="2" customFormat="1" ht="15.15" customHeight="1">
      <c r="A55" s="41"/>
      <c r="B55" s="42"/>
      <c r="C55" s="35" t="s">
        <v>32</v>
      </c>
      <c r="D55" s="43"/>
      <c r="E55" s="43"/>
      <c r="F55" s="30" t="str">
        <f>IF(E18="","",E18)</f>
        <v>Vyplň údaj</v>
      </c>
      <c r="G55" s="43"/>
      <c r="H55" s="43"/>
      <c r="I55" s="35" t="s">
        <v>37</v>
      </c>
      <c r="J55" s="39" t="str">
        <f>E24</f>
        <v>Ing. Eva Morkesová</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108</v>
      </c>
      <c r="D57" s="175"/>
      <c r="E57" s="175"/>
      <c r="F57" s="175"/>
      <c r="G57" s="175"/>
      <c r="H57" s="175"/>
      <c r="I57" s="175"/>
      <c r="J57" s="176" t="s">
        <v>109</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74</v>
      </c>
      <c r="D59" s="43"/>
      <c r="E59" s="43"/>
      <c r="F59" s="43"/>
      <c r="G59" s="43"/>
      <c r="H59" s="43"/>
      <c r="I59" s="43"/>
      <c r="J59" s="106">
        <f>J82</f>
        <v>0</v>
      </c>
      <c r="K59" s="43"/>
      <c r="L59" s="148"/>
      <c r="S59" s="41"/>
      <c r="T59" s="41"/>
      <c r="U59" s="41"/>
      <c r="V59" s="41"/>
      <c r="W59" s="41"/>
      <c r="X59" s="41"/>
      <c r="Y59" s="41"/>
      <c r="Z59" s="41"/>
      <c r="AA59" s="41"/>
      <c r="AB59" s="41"/>
      <c r="AC59" s="41"/>
      <c r="AD59" s="41"/>
      <c r="AE59" s="41"/>
      <c r="AU59" s="20" t="s">
        <v>110</v>
      </c>
    </row>
    <row r="60" s="9" customFormat="1" ht="24.96" customHeight="1">
      <c r="A60" s="9"/>
      <c r="B60" s="178"/>
      <c r="C60" s="179"/>
      <c r="D60" s="180" t="s">
        <v>111</v>
      </c>
      <c r="E60" s="181"/>
      <c r="F60" s="181"/>
      <c r="G60" s="181"/>
      <c r="H60" s="181"/>
      <c r="I60" s="181"/>
      <c r="J60" s="182">
        <f>J83</f>
        <v>0</v>
      </c>
      <c r="K60" s="179"/>
      <c r="L60" s="183"/>
      <c r="S60" s="9"/>
      <c r="T60" s="9"/>
      <c r="U60" s="9"/>
      <c r="V60" s="9"/>
      <c r="W60" s="9"/>
      <c r="X60" s="9"/>
      <c r="Y60" s="9"/>
      <c r="Z60" s="9"/>
      <c r="AA60" s="9"/>
      <c r="AB60" s="9"/>
      <c r="AC60" s="9"/>
      <c r="AD60" s="9"/>
      <c r="AE60" s="9"/>
    </row>
    <row r="61" s="10" customFormat="1" ht="19.92" customHeight="1">
      <c r="A61" s="10"/>
      <c r="B61" s="184"/>
      <c r="C61" s="129"/>
      <c r="D61" s="185" t="s">
        <v>112</v>
      </c>
      <c r="E61" s="186"/>
      <c r="F61" s="186"/>
      <c r="G61" s="186"/>
      <c r="H61" s="186"/>
      <c r="I61" s="186"/>
      <c r="J61" s="187">
        <f>J84</f>
        <v>0</v>
      </c>
      <c r="K61" s="129"/>
      <c r="L61" s="188"/>
      <c r="S61" s="10"/>
      <c r="T61" s="10"/>
      <c r="U61" s="10"/>
      <c r="V61" s="10"/>
      <c r="W61" s="10"/>
      <c r="X61" s="10"/>
      <c r="Y61" s="10"/>
      <c r="Z61" s="10"/>
      <c r="AA61" s="10"/>
      <c r="AB61" s="10"/>
      <c r="AC61" s="10"/>
      <c r="AD61" s="10"/>
      <c r="AE61" s="10"/>
    </row>
    <row r="62" s="10" customFormat="1" ht="19.92" customHeight="1">
      <c r="A62" s="10"/>
      <c r="B62" s="184"/>
      <c r="C62" s="129"/>
      <c r="D62" s="185" t="s">
        <v>113</v>
      </c>
      <c r="E62" s="186"/>
      <c r="F62" s="186"/>
      <c r="G62" s="186"/>
      <c r="H62" s="186"/>
      <c r="I62" s="186"/>
      <c r="J62" s="187">
        <f>J137</f>
        <v>0</v>
      </c>
      <c r="K62" s="129"/>
      <c r="L62" s="188"/>
      <c r="S62" s="10"/>
      <c r="T62" s="10"/>
      <c r="U62" s="10"/>
      <c r="V62" s="10"/>
      <c r="W62" s="10"/>
      <c r="X62" s="10"/>
      <c r="Y62" s="10"/>
      <c r="Z62" s="10"/>
      <c r="AA62" s="10"/>
      <c r="AB62" s="10"/>
      <c r="AC62" s="10"/>
      <c r="AD62" s="10"/>
      <c r="AE62" s="10"/>
    </row>
    <row r="63" s="2" customFormat="1" ht="21.84" customHeight="1">
      <c r="A63" s="41"/>
      <c r="B63" s="42"/>
      <c r="C63" s="43"/>
      <c r="D63" s="43"/>
      <c r="E63" s="43"/>
      <c r="F63" s="43"/>
      <c r="G63" s="43"/>
      <c r="H63" s="43"/>
      <c r="I63" s="43"/>
      <c r="J63" s="43"/>
      <c r="K63" s="43"/>
      <c r="L63" s="148"/>
      <c r="S63" s="41"/>
      <c r="T63" s="41"/>
      <c r="U63" s="41"/>
      <c r="V63" s="41"/>
      <c r="W63" s="41"/>
      <c r="X63" s="41"/>
      <c r="Y63" s="41"/>
      <c r="Z63" s="41"/>
      <c r="AA63" s="41"/>
      <c r="AB63" s="41"/>
      <c r="AC63" s="41"/>
      <c r="AD63" s="41"/>
      <c r="AE63" s="41"/>
    </row>
    <row r="64" s="2" customFormat="1" ht="6.96" customHeight="1">
      <c r="A64" s="41"/>
      <c r="B64" s="63"/>
      <c r="C64" s="64"/>
      <c r="D64" s="64"/>
      <c r="E64" s="64"/>
      <c r="F64" s="64"/>
      <c r="G64" s="64"/>
      <c r="H64" s="64"/>
      <c r="I64" s="64"/>
      <c r="J64" s="64"/>
      <c r="K64" s="64"/>
      <c r="L64" s="148"/>
      <c r="S64" s="41"/>
      <c r="T64" s="41"/>
      <c r="U64" s="41"/>
      <c r="V64" s="41"/>
      <c r="W64" s="41"/>
      <c r="X64" s="41"/>
      <c r="Y64" s="41"/>
      <c r="Z64" s="41"/>
      <c r="AA64" s="41"/>
      <c r="AB64" s="41"/>
      <c r="AC64" s="41"/>
      <c r="AD64" s="41"/>
      <c r="AE64" s="41"/>
    </row>
    <row r="68" s="2" customFormat="1" ht="6.96" customHeight="1">
      <c r="A68" s="41"/>
      <c r="B68" s="65"/>
      <c r="C68" s="66"/>
      <c r="D68" s="66"/>
      <c r="E68" s="66"/>
      <c r="F68" s="66"/>
      <c r="G68" s="66"/>
      <c r="H68" s="66"/>
      <c r="I68" s="66"/>
      <c r="J68" s="66"/>
      <c r="K68" s="66"/>
      <c r="L68" s="148"/>
      <c r="S68" s="41"/>
      <c r="T68" s="41"/>
      <c r="U68" s="41"/>
      <c r="V68" s="41"/>
      <c r="W68" s="41"/>
      <c r="X68" s="41"/>
      <c r="Y68" s="41"/>
      <c r="Z68" s="41"/>
      <c r="AA68" s="41"/>
      <c r="AB68" s="41"/>
      <c r="AC68" s="41"/>
      <c r="AD68" s="41"/>
      <c r="AE68" s="41"/>
    </row>
    <row r="69" s="2" customFormat="1" ht="24.96" customHeight="1">
      <c r="A69" s="41"/>
      <c r="B69" s="42"/>
      <c r="C69" s="26" t="s">
        <v>114</v>
      </c>
      <c r="D69" s="43"/>
      <c r="E69" s="43"/>
      <c r="F69" s="43"/>
      <c r="G69" s="43"/>
      <c r="H69" s="43"/>
      <c r="I69" s="43"/>
      <c r="J69" s="43"/>
      <c r="K69" s="43"/>
      <c r="L69" s="148"/>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12" customHeight="1">
      <c r="A71" s="41"/>
      <c r="B71" s="42"/>
      <c r="C71" s="35" t="s">
        <v>16</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16.5" customHeight="1">
      <c r="A72" s="41"/>
      <c r="B72" s="42"/>
      <c r="C72" s="43"/>
      <c r="D72" s="43"/>
      <c r="E72" s="173" t="str">
        <f>E7</f>
        <v>Metuje, Hronov, oprava opevnění koryta, ř. km 45,300 - 45,531</v>
      </c>
      <c r="F72" s="35"/>
      <c r="G72" s="35"/>
      <c r="H72" s="35"/>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105</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73" t="str">
        <f>E9</f>
        <v>SO 01 - Odtěžení nánosu</v>
      </c>
      <c r="F74" s="43"/>
      <c r="G74" s="43"/>
      <c r="H74" s="43"/>
      <c r="I74" s="43"/>
      <c r="J74" s="43"/>
      <c r="K74" s="43"/>
      <c r="L74" s="14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2" customHeight="1">
      <c r="A76" s="41"/>
      <c r="B76" s="42"/>
      <c r="C76" s="35" t="s">
        <v>22</v>
      </c>
      <c r="D76" s="43"/>
      <c r="E76" s="43"/>
      <c r="F76" s="30" t="str">
        <f>F12</f>
        <v>Hronov, Zbečník</v>
      </c>
      <c r="G76" s="43"/>
      <c r="H76" s="43"/>
      <c r="I76" s="35" t="s">
        <v>24</v>
      </c>
      <c r="J76" s="76" t="str">
        <f>IF(J12="","",J12)</f>
        <v>5. 11. 2025</v>
      </c>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40.05" customHeight="1">
      <c r="A78" s="41"/>
      <c r="B78" s="42"/>
      <c r="C78" s="35" t="s">
        <v>26</v>
      </c>
      <c r="D78" s="43"/>
      <c r="E78" s="43"/>
      <c r="F78" s="30" t="str">
        <f>E15</f>
        <v>Povodí Labe, státní podnik, Hradec Králové</v>
      </c>
      <c r="G78" s="43"/>
      <c r="H78" s="43"/>
      <c r="I78" s="35" t="s">
        <v>34</v>
      </c>
      <c r="J78" s="39" t="str">
        <f>E21</f>
        <v>Povodí Labe, státní podnik, OIČ, Hradec Králové</v>
      </c>
      <c r="K78" s="43"/>
      <c r="L78" s="148"/>
      <c r="S78" s="41"/>
      <c r="T78" s="41"/>
      <c r="U78" s="41"/>
      <c r="V78" s="41"/>
      <c r="W78" s="41"/>
      <c r="X78" s="41"/>
      <c r="Y78" s="41"/>
      <c r="Z78" s="41"/>
      <c r="AA78" s="41"/>
      <c r="AB78" s="41"/>
      <c r="AC78" s="41"/>
      <c r="AD78" s="41"/>
      <c r="AE78" s="41"/>
    </row>
    <row r="79" s="2" customFormat="1" ht="15.15" customHeight="1">
      <c r="A79" s="41"/>
      <c r="B79" s="42"/>
      <c r="C79" s="35" t="s">
        <v>32</v>
      </c>
      <c r="D79" s="43"/>
      <c r="E79" s="43"/>
      <c r="F79" s="30" t="str">
        <f>IF(E18="","",E18)</f>
        <v>Vyplň údaj</v>
      </c>
      <c r="G79" s="43"/>
      <c r="H79" s="43"/>
      <c r="I79" s="35" t="s">
        <v>37</v>
      </c>
      <c r="J79" s="39" t="str">
        <f>E24</f>
        <v>Ing. Eva Morkesová</v>
      </c>
      <c r="K79" s="43"/>
      <c r="L79" s="148"/>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11" customFormat="1" ht="29.28" customHeight="1">
      <c r="A81" s="189"/>
      <c r="B81" s="190"/>
      <c r="C81" s="191" t="s">
        <v>115</v>
      </c>
      <c r="D81" s="192" t="s">
        <v>61</v>
      </c>
      <c r="E81" s="192" t="s">
        <v>57</v>
      </c>
      <c r="F81" s="192" t="s">
        <v>58</v>
      </c>
      <c r="G81" s="192" t="s">
        <v>116</v>
      </c>
      <c r="H81" s="192" t="s">
        <v>117</v>
      </c>
      <c r="I81" s="192" t="s">
        <v>118</v>
      </c>
      <c r="J81" s="192" t="s">
        <v>109</v>
      </c>
      <c r="K81" s="193" t="s">
        <v>119</v>
      </c>
      <c r="L81" s="194"/>
      <c r="M81" s="96" t="s">
        <v>38</v>
      </c>
      <c r="N81" s="97" t="s">
        <v>46</v>
      </c>
      <c r="O81" s="97" t="s">
        <v>120</v>
      </c>
      <c r="P81" s="97" t="s">
        <v>121</v>
      </c>
      <c r="Q81" s="97" t="s">
        <v>122</v>
      </c>
      <c r="R81" s="97" t="s">
        <v>123</v>
      </c>
      <c r="S81" s="97" t="s">
        <v>124</v>
      </c>
      <c r="T81" s="98" t="s">
        <v>125</v>
      </c>
      <c r="U81" s="189"/>
      <c r="V81" s="189"/>
      <c r="W81" s="189"/>
      <c r="X81" s="189"/>
      <c r="Y81" s="189"/>
      <c r="Z81" s="189"/>
      <c r="AA81" s="189"/>
      <c r="AB81" s="189"/>
      <c r="AC81" s="189"/>
      <c r="AD81" s="189"/>
      <c r="AE81" s="189"/>
    </row>
    <row r="82" s="2" customFormat="1" ht="22.8" customHeight="1">
      <c r="A82" s="41"/>
      <c r="B82" s="42"/>
      <c r="C82" s="103" t="s">
        <v>126</v>
      </c>
      <c r="D82" s="43"/>
      <c r="E82" s="43"/>
      <c r="F82" s="43"/>
      <c r="G82" s="43"/>
      <c r="H82" s="43"/>
      <c r="I82" s="43"/>
      <c r="J82" s="195">
        <f>BK82</f>
        <v>0</v>
      </c>
      <c r="K82" s="43"/>
      <c r="L82" s="47"/>
      <c r="M82" s="99"/>
      <c r="N82" s="196"/>
      <c r="O82" s="100"/>
      <c r="P82" s="197">
        <f>P83</f>
        <v>0</v>
      </c>
      <c r="Q82" s="100"/>
      <c r="R82" s="197">
        <f>R83</f>
        <v>0.57499</v>
      </c>
      <c r="S82" s="100"/>
      <c r="T82" s="198">
        <f>T83</f>
        <v>0</v>
      </c>
      <c r="U82" s="41"/>
      <c r="V82" s="41"/>
      <c r="W82" s="41"/>
      <c r="X82" s="41"/>
      <c r="Y82" s="41"/>
      <c r="Z82" s="41"/>
      <c r="AA82" s="41"/>
      <c r="AB82" s="41"/>
      <c r="AC82" s="41"/>
      <c r="AD82" s="41"/>
      <c r="AE82" s="41"/>
      <c r="AT82" s="20" t="s">
        <v>75</v>
      </c>
      <c r="AU82" s="20" t="s">
        <v>110</v>
      </c>
      <c r="BK82" s="199">
        <f>BK83</f>
        <v>0</v>
      </c>
    </row>
    <row r="83" s="12" customFormat="1" ht="25.92" customHeight="1">
      <c r="A83" s="12"/>
      <c r="B83" s="200"/>
      <c r="C83" s="201"/>
      <c r="D83" s="202" t="s">
        <v>75</v>
      </c>
      <c r="E83" s="203" t="s">
        <v>127</v>
      </c>
      <c r="F83" s="203" t="s">
        <v>128</v>
      </c>
      <c r="G83" s="201"/>
      <c r="H83" s="201"/>
      <c r="I83" s="204"/>
      <c r="J83" s="205">
        <f>BK83</f>
        <v>0</v>
      </c>
      <c r="K83" s="201"/>
      <c r="L83" s="206"/>
      <c r="M83" s="207"/>
      <c r="N83" s="208"/>
      <c r="O83" s="208"/>
      <c r="P83" s="209">
        <f>P84+P137</f>
        <v>0</v>
      </c>
      <c r="Q83" s="208"/>
      <c r="R83" s="209">
        <f>R84+R137</f>
        <v>0.57499</v>
      </c>
      <c r="S83" s="208"/>
      <c r="T83" s="210">
        <f>T84+T137</f>
        <v>0</v>
      </c>
      <c r="U83" s="12"/>
      <c r="V83" s="12"/>
      <c r="W83" s="12"/>
      <c r="X83" s="12"/>
      <c r="Y83" s="12"/>
      <c r="Z83" s="12"/>
      <c r="AA83" s="12"/>
      <c r="AB83" s="12"/>
      <c r="AC83" s="12"/>
      <c r="AD83" s="12"/>
      <c r="AE83" s="12"/>
      <c r="AR83" s="211" t="s">
        <v>83</v>
      </c>
      <c r="AT83" s="212" t="s">
        <v>75</v>
      </c>
      <c r="AU83" s="212" t="s">
        <v>76</v>
      </c>
      <c r="AY83" s="211" t="s">
        <v>129</v>
      </c>
      <c r="BK83" s="213">
        <f>BK84+BK137</f>
        <v>0</v>
      </c>
    </row>
    <row r="84" s="12" customFormat="1" ht="22.8" customHeight="1">
      <c r="A84" s="12"/>
      <c r="B84" s="200"/>
      <c r="C84" s="201"/>
      <c r="D84" s="202" t="s">
        <v>75</v>
      </c>
      <c r="E84" s="214" t="s">
        <v>83</v>
      </c>
      <c r="F84" s="214" t="s">
        <v>130</v>
      </c>
      <c r="G84" s="201"/>
      <c r="H84" s="201"/>
      <c r="I84" s="204"/>
      <c r="J84" s="215">
        <f>BK84</f>
        <v>0</v>
      </c>
      <c r="K84" s="201"/>
      <c r="L84" s="206"/>
      <c r="M84" s="207"/>
      <c r="N84" s="208"/>
      <c r="O84" s="208"/>
      <c r="P84" s="209">
        <f>SUM(P85:P136)</f>
        <v>0</v>
      </c>
      <c r="Q84" s="208"/>
      <c r="R84" s="209">
        <f>SUM(R85:R136)</f>
        <v>0.57499</v>
      </c>
      <c r="S84" s="208"/>
      <c r="T84" s="210">
        <f>SUM(T85:T136)</f>
        <v>0</v>
      </c>
      <c r="U84" s="12"/>
      <c r="V84" s="12"/>
      <c r="W84" s="12"/>
      <c r="X84" s="12"/>
      <c r="Y84" s="12"/>
      <c r="Z84" s="12"/>
      <c r="AA84" s="12"/>
      <c r="AB84" s="12"/>
      <c r="AC84" s="12"/>
      <c r="AD84" s="12"/>
      <c r="AE84" s="12"/>
      <c r="AR84" s="211" t="s">
        <v>83</v>
      </c>
      <c r="AT84" s="212" t="s">
        <v>75</v>
      </c>
      <c r="AU84" s="212" t="s">
        <v>83</v>
      </c>
      <c r="AY84" s="211" t="s">
        <v>129</v>
      </c>
      <c r="BK84" s="213">
        <f>SUM(BK85:BK136)</f>
        <v>0</v>
      </c>
    </row>
    <row r="85" s="2" customFormat="1" ht="16.5" customHeight="1">
      <c r="A85" s="41"/>
      <c r="B85" s="42"/>
      <c r="C85" s="216" t="s">
        <v>83</v>
      </c>
      <c r="D85" s="216" t="s">
        <v>131</v>
      </c>
      <c r="E85" s="217" t="s">
        <v>132</v>
      </c>
      <c r="F85" s="218" t="s">
        <v>133</v>
      </c>
      <c r="G85" s="219" t="s">
        <v>134</v>
      </c>
      <c r="H85" s="220">
        <v>0.092999999999999999</v>
      </c>
      <c r="I85" s="221"/>
      <c r="J85" s="222">
        <f>ROUND(I85*H85,2)</f>
        <v>0</v>
      </c>
      <c r="K85" s="218" t="s">
        <v>135</v>
      </c>
      <c r="L85" s="47"/>
      <c r="M85" s="223" t="s">
        <v>38</v>
      </c>
      <c r="N85" s="224" t="s">
        <v>49</v>
      </c>
      <c r="O85" s="88"/>
      <c r="P85" s="225">
        <f>O85*H85</f>
        <v>0</v>
      </c>
      <c r="Q85" s="225">
        <v>0</v>
      </c>
      <c r="R85" s="225">
        <f>Q85*H85</f>
        <v>0</v>
      </c>
      <c r="S85" s="225">
        <v>0</v>
      </c>
      <c r="T85" s="226">
        <f>S85*H85</f>
        <v>0</v>
      </c>
      <c r="U85" s="41"/>
      <c r="V85" s="41"/>
      <c r="W85" s="41"/>
      <c r="X85" s="41"/>
      <c r="Y85" s="41"/>
      <c r="Z85" s="41"/>
      <c r="AA85" s="41"/>
      <c r="AB85" s="41"/>
      <c r="AC85" s="41"/>
      <c r="AD85" s="41"/>
      <c r="AE85" s="41"/>
      <c r="AR85" s="227" t="s">
        <v>136</v>
      </c>
      <c r="AT85" s="227" t="s">
        <v>131</v>
      </c>
      <c r="AU85" s="227" t="s">
        <v>85</v>
      </c>
      <c r="AY85" s="20" t="s">
        <v>129</v>
      </c>
      <c r="BE85" s="228">
        <f>IF(N85="základní",J85,0)</f>
        <v>0</v>
      </c>
      <c r="BF85" s="228">
        <f>IF(N85="snížená",J85,0)</f>
        <v>0</v>
      </c>
      <c r="BG85" s="228">
        <f>IF(N85="zákl. přenesená",J85,0)</f>
        <v>0</v>
      </c>
      <c r="BH85" s="228">
        <f>IF(N85="sníž. přenesená",J85,0)</f>
        <v>0</v>
      </c>
      <c r="BI85" s="228">
        <f>IF(N85="nulová",J85,0)</f>
        <v>0</v>
      </c>
      <c r="BJ85" s="20" t="s">
        <v>136</v>
      </c>
      <c r="BK85" s="228">
        <f>ROUND(I85*H85,2)</f>
        <v>0</v>
      </c>
      <c r="BL85" s="20" t="s">
        <v>136</v>
      </c>
      <c r="BM85" s="227" t="s">
        <v>137</v>
      </c>
    </row>
    <row r="86" s="2" customFormat="1">
      <c r="A86" s="41"/>
      <c r="B86" s="42"/>
      <c r="C86" s="43"/>
      <c r="D86" s="229" t="s">
        <v>138</v>
      </c>
      <c r="E86" s="43"/>
      <c r="F86" s="230" t="s">
        <v>139</v>
      </c>
      <c r="G86" s="43"/>
      <c r="H86" s="43"/>
      <c r="I86" s="231"/>
      <c r="J86" s="43"/>
      <c r="K86" s="43"/>
      <c r="L86" s="47"/>
      <c r="M86" s="232"/>
      <c r="N86" s="233"/>
      <c r="O86" s="88"/>
      <c r="P86" s="88"/>
      <c r="Q86" s="88"/>
      <c r="R86" s="88"/>
      <c r="S86" s="88"/>
      <c r="T86" s="89"/>
      <c r="U86" s="41"/>
      <c r="V86" s="41"/>
      <c r="W86" s="41"/>
      <c r="X86" s="41"/>
      <c r="Y86" s="41"/>
      <c r="Z86" s="41"/>
      <c r="AA86" s="41"/>
      <c r="AB86" s="41"/>
      <c r="AC86" s="41"/>
      <c r="AD86" s="41"/>
      <c r="AE86" s="41"/>
      <c r="AT86" s="20" t="s">
        <v>138</v>
      </c>
      <c r="AU86" s="20" t="s">
        <v>85</v>
      </c>
    </row>
    <row r="87" s="2" customFormat="1">
      <c r="A87" s="41"/>
      <c r="B87" s="42"/>
      <c r="C87" s="43"/>
      <c r="D87" s="234" t="s">
        <v>140</v>
      </c>
      <c r="E87" s="43"/>
      <c r="F87" s="235" t="s">
        <v>141</v>
      </c>
      <c r="G87" s="43"/>
      <c r="H87" s="43"/>
      <c r="I87" s="231"/>
      <c r="J87" s="43"/>
      <c r="K87" s="43"/>
      <c r="L87" s="47"/>
      <c r="M87" s="232"/>
      <c r="N87" s="233"/>
      <c r="O87" s="88"/>
      <c r="P87" s="88"/>
      <c r="Q87" s="88"/>
      <c r="R87" s="88"/>
      <c r="S87" s="88"/>
      <c r="T87" s="89"/>
      <c r="U87" s="41"/>
      <c r="V87" s="41"/>
      <c r="W87" s="41"/>
      <c r="X87" s="41"/>
      <c r="Y87" s="41"/>
      <c r="Z87" s="41"/>
      <c r="AA87" s="41"/>
      <c r="AB87" s="41"/>
      <c r="AC87" s="41"/>
      <c r="AD87" s="41"/>
      <c r="AE87" s="41"/>
      <c r="AT87" s="20" t="s">
        <v>140</v>
      </c>
      <c r="AU87" s="20" t="s">
        <v>85</v>
      </c>
    </row>
    <row r="88" s="13" customFormat="1">
      <c r="A88" s="13"/>
      <c r="B88" s="236"/>
      <c r="C88" s="237"/>
      <c r="D88" s="229" t="s">
        <v>142</v>
      </c>
      <c r="E88" s="238" t="s">
        <v>38</v>
      </c>
      <c r="F88" s="239" t="s">
        <v>143</v>
      </c>
      <c r="G88" s="237"/>
      <c r="H88" s="238" t="s">
        <v>38</v>
      </c>
      <c r="I88" s="240"/>
      <c r="J88" s="237"/>
      <c r="K88" s="237"/>
      <c r="L88" s="241"/>
      <c r="M88" s="242"/>
      <c r="N88" s="243"/>
      <c r="O88" s="243"/>
      <c r="P88" s="243"/>
      <c r="Q88" s="243"/>
      <c r="R88" s="243"/>
      <c r="S88" s="243"/>
      <c r="T88" s="244"/>
      <c r="U88" s="13"/>
      <c r="V88" s="13"/>
      <c r="W88" s="13"/>
      <c r="X88" s="13"/>
      <c r="Y88" s="13"/>
      <c r="Z88" s="13"/>
      <c r="AA88" s="13"/>
      <c r="AB88" s="13"/>
      <c r="AC88" s="13"/>
      <c r="AD88" s="13"/>
      <c r="AE88" s="13"/>
      <c r="AT88" s="245" t="s">
        <v>142</v>
      </c>
      <c r="AU88" s="245" t="s">
        <v>85</v>
      </c>
      <c r="AV88" s="13" t="s">
        <v>83</v>
      </c>
      <c r="AW88" s="13" t="s">
        <v>36</v>
      </c>
      <c r="AX88" s="13" t="s">
        <v>76</v>
      </c>
      <c r="AY88" s="245" t="s">
        <v>129</v>
      </c>
    </row>
    <row r="89" s="13" customFormat="1">
      <c r="A89" s="13"/>
      <c r="B89" s="236"/>
      <c r="C89" s="237"/>
      <c r="D89" s="229" t="s">
        <v>142</v>
      </c>
      <c r="E89" s="238" t="s">
        <v>38</v>
      </c>
      <c r="F89" s="239" t="s">
        <v>144</v>
      </c>
      <c r="G89" s="237"/>
      <c r="H89" s="238" t="s">
        <v>38</v>
      </c>
      <c r="I89" s="240"/>
      <c r="J89" s="237"/>
      <c r="K89" s="237"/>
      <c r="L89" s="241"/>
      <c r="M89" s="242"/>
      <c r="N89" s="243"/>
      <c r="O89" s="243"/>
      <c r="P89" s="243"/>
      <c r="Q89" s="243"/>
      <c r="R89" s="243"/>
      <c r="S89" s="243"/>
      <c r="T89" s="244"/>
      <c r="U89" s="13"/>
      <c r="V89" s="13"/>
      <c r="W89" s="13"/>
      <c r="X89" s="13"/>
      <c r="Y89" s="13"/>
      <c r="Z89" s="13"/>
      <c r="AA89" s="13"/>
      <c r="AB89" s="13"/>
      <c r="AC89" s="13"/>
      <c r="AD89" s="13"/>
      <c r="AE89" s="13"/>
      <c r="AT89" s="245" t="s">
        <v>142</v>
      </c>
      <c r="AU89" s="245" t="s">
        <v>85</v>
      </c>
      <c r="AV89" s="13" t="s">
        <v>83</v>
      </c>
      <c r="AW89" s="13" t="s">
        <v>36</v>
      </c>
      <c r="AX89" s="13" t="s">
        <v>76</v>
      </c>
      <c r="AY89" s="245" t="s">
        <v>129</v>
      </c>
    </row>
    <row r="90" s="14" customFormat="1">
      <c r="A90" s="14"/>
      <c r="B90" s="246"/>
      <c r="C90" s="247"/>
      <c r="D90" s="229" t="s">
        <v>142</v>
      </c>
      <c r="E90" s="248" t="s">
        <v>38</v>
      </c>
      <c r="F90" s="249" t="s">
        <v>145</v>
      </c>
      <c r="G90" s="247"/>
      <c r="H90" s="250">
        <v>0.044999999999999998</v>
      </c>
      <c r="I90" s="251"/>
      <c r="J90" s="247"/>
      <c r="K90" s="247"/>
      <c r="L90" s="252"/>
      <c r="M90" s="253"/>
      <c r="N90" s="254"/>
      <c r="O90" s="254"/>
      <c r="P90" s="254"/>
      <c r="Q90" s="254"/>
      <c r="R90" s="254"/>
      <c r="S90" s="254"/>
      <c r="T90" s="255"/>
      <c r="U90" s="14"/>
      <c r="V90" s="14"/>
      <c r="W90" s="14"/>
      <c r="X90" s="14"/>
      <c r="Y90" s="14"/>
      <c r="Z90" s="14"/>
      <c r="AA90" s="14"/>
      <c r="AB90" s="14"/>
      <c r="AC90" s="14"/>
      <c r="AD90" s="14"/>
      <c r="AE90" s="14"/>
      <c r="AT90" s="256" t="s">
        <v>142</v>
      </c>
      <c r="AU90" s="256" t="s">
        <v>85</v>
      </c>
      <c r="AV90" s="14" t="s">
        <v>85</v>
      </c>
      <c r="AW90" s="14" t="s">
        <v>36</v>
      </c>
      <c r="AX90" s="14" t="s">
        <v>76</v>
      </c>
      <c r="AY90" s="256" t="s">
        <v>129</v>
      </c>
    </row>
    <row r="91" s="13" customFormat="1">
      <c r="A91" s="13"/>
      <c r="B91" s="236"/>
      <c r="C91" s="237"/>
      <c r="D91" s="229" t="s">
        <v>142</v>
      </c>
      <c r="E91" s="238" t="s">
        <v>38</v>
      </c>
      <c r="F91" s="239" t="s">
        <v>146</v>
      </c>
      <c r="G91" s="237"/>
      <c r="H91" s="238" t="s">
        <v>38</v>
      </c>
      <c r="I91" s="240"/>
      <c r="J91" s="237"/>
      <c r="K91" s="237"/>
      <c r="L91" s="241"/>
      <c r="M91" s="242"/>
      <c r="N91" s="243"/>
      <c r="O91" s="243"/>
      <c r="P91" s="243"/>
      <c r="Q91" s="243"/>
      <c r="R91" s="243"/>
      <c r="S91" s="243"/>
      <c r="T91" s="244"/>
      <c r="U91" s="13"/>
      <c r="V91" s="13"/>
      <c r="W91" s="13"/>
      <c r="X91" s="13"/>
      <c r="Y91" s="13"/>
      <c r="Z91" s="13"/>
      <c r="AA91" s="13"/>
      <c r="AB91" s="13"/>
      <c r="AC91" s="13"/>
      <c r="AD91" s="13"/>
      <c r="AE91" s="13"/>
      <c r="AT91" s="245" t="s">
        <v>142</v>
      </c>
      <c r="AU91" s="245" t="s">
        <v>85</v>
      </c>
      <c r="AV91" s="13" t="s">
        <v>83</v>
      </c>
      <c r="AW91" s="13" t="s">
        <v>36</v>
      </c>
      <c r="AX91" s="13" t="s">
        <v>76</v>
      </c>
      <c r="AY91" s="245" t="s">
        <v>129</v>
      </c>
    </row>
    <row r="92" s="14" customFormat="1">
      <c r="A92" s="14"/>
      <c r="B92" s="246"/>
      <c r="C92" s="247"/>
      <c r="D92" s="229" t="s">
        <v>142</v>
      </c>
      <c r="E92" s="248" t="s">
        <v>38</v>
      </c>
      <c r="F92" s="249" t="s">
        <v>147</v>
      </c>
      <c r="G92" s="247"/>
      <c r="H92" s="250">
        <v>0.0050000000000000001</v>
      </c>
      <c r="I92" s="251"/>
      <c r="J92" s="247"/>
      <c r="K92" s="247"/>
      <c r="L92" s="252"/>
      <c r="M92" s="253"/>
      <c r="N92" s="254"/>
      <c r="O92" s="254"/>
      <c r="P92" s="254"/>
      <c r="Q92" s="254"/>
      <c r="R92" s="254"/>
      <c r="S92" s="254"/>
      <c r="T92" s="255"/>
      <c r="U92" s="14"/>
      <c r="V92" s="14"/>
      <c r="W92" s="14"/>
      <c r="X92" s="14"/>
      <c r="Y92" s="14"/>
      <c r="Z92" s="14"/>
      <c r="AA92" s="14"/>
      <c r="AB92" s="14"/>
      <c r="AC92" s="14"/>
      <c r="AD92" s="14"/>
      <c r="AE92" s="14"/>
      <c r="AT92" s="256" t="s">
        <v>142</v>
      </c>
      <c r="AU92" s="256" t="s">
        <v>85</v>
      </c>
      <c r="AV92" s="14" t="s">
        <v>85</v>
      </c>
      <c r="AW92" s="14" t="s">
        <v>36</v>
      </c>
      <c r="AX92" s="14" t="s">
        <v>76</v>
      </c>
      <c r="AY92" s="256" t="s">
        <v>129</v>
      </c>
    </row>
    <row r="93" s="13" customFormat="1">
      <c r="A93" s="13"/>
      <c r="B93" s="236"/>
      <c r="C93" s="237"/>
      <c r="D93" s="229" t="s">
        <v>142</v>
      </c>
      <c r="E93" s="238" t="s">
        <v>38</v>
      </c>
      <c r="F93" s="239" t="s">
        <v>148</v>
      </c>
      <c r="G93" s="237"/>
      <c r="H93" s="238" t="s">
        <v>38</v>
      </c>
      <c r="I93" s="240"/>
      <c r="J93" s="237"/>
      <c r="K93" s="237"/>
      <c r="L93" s="241"/>
      <c r="M93" s="242"/>
      <c r="N93" s="243"/>
      <c r="O93" s="243"/>
      <c r="P93" s="243"/>
      <c r="Q93" s="243"/>
      <c r="R93" s="243"/>
      <c r="S93" s="243"/>
      <c r="T93" s="244"/>
      <c r="U93" s="13"/>
      <c r="V93" s="13"/>
      <c r="W93" s="13"/>
      <c r="X93" s="13"/>
      <c r="Y93" s="13"/>
      <c r="Z93" s="13"/>
      <c r="AA93" s="13"/>
      <c r="AB93" s="13"/>
      <c r="AC93" s="13"/>
      <c r="AD93" s="13"/>
      <c r="AE93" s="13"/>
      <c r="AT93" s="245" t="s">
        <v>142</v>
      </c>
      <c r="AU93" s="245" t="s">
        <v>85</v>
      </c>
      <c r="AV93" s="13" t="s">
        <v>83</v>
      </c>
      <c r="AW93" s="13" t="s">
        <v>36</v>
      </c>
      <c r="AX93" s="13" t="s">
        <v>76</v>
      </c>
      <c r="AY93" s="245" t="s">
        <v>129</v>
      </c>
    </row>
    <row r="94" s="14" customFormat="1">
      <c r="A94" s="14"/>
      <c r="B94" s="246"/>
      <c r="C94" s="247"/>
      <c r="D94" s="229" t="s">
        <v>142</v>
      </c>
      <c r="E94" s="248" t="s">
        <v>38</v>
      </c>
      <c r="F94" s="249" t="s">
        <v>149</v>
      </c>
      <c r="G94" s="247"/>
      <c r="H94" s="250">
        <v>0.042999999999999997</v>
      </c>
      <c r="I94" s="251"/>
      <c r="J94" s="247"/>
      <c r="K94" s="247"/>
      <c r="L94" s="252"/>
      <c r="M94" s="253"/>
      <c r="N94" s="254"/>
      <c r="O94" s="254"/>
      <c r="P94" s="254"/>
      <c r="Q94" s="254"/>
      <c r="R94" s="254"/>
      <c r="S94" s="254"/>
      <c r="T94" s="255"/>
      <c r="U94" s="14"/>
      <c r="V94" s="14"/>
      <c r="W94" s="14"/>
      <c r="X94" s="14"/>
      <c r="Y94" s="14"/>
      <c r="Z94" s="14"/>
      <c r="AA94" s="14"/>
      <c r="AB94" s="14"/>
      <c r="AC94" s="14"/>
      <c r="AD94" s="14"/>
      <c r="AE94" s="14"/>
      <c r="AT94" s="256" t="s">
        <v>142</v>
      </c>
      <c r="AU94" s="256" t="s">
        <v>85</v>
      </c>
      <c r="AV94" s="14" t="s">
        <v>85</v>
      </c>
      <c r="AW94" s="14" t="s">
        <v>36</v>
      </c>
      <c r="AX94" s="14" t="s">
        <v>76</v>
      </c>
      <c r="AY94" s="256" t="s">
        <v>129</v>
      </c>
    </row>
    <row r="95" s="15" customFormat="1">
      <c r="A95" s="15"/>
      <c r="B95" s="257"/>
      <c r="C95" s="258"/>
      <c r="D95" s="229" t="s">
        <v>142</v>
      </c>
      <c r="E95" s="259" t="s">
        <v>38</v>
      </c>
      <c r="F95" s="260" t="s">
        <v>150</v>
      </c>
      <c r="G95" s="258"/>
      <c r="H95" s="261">
        <v>0.092999999999999999</v>
      </c>
      <c r="I95" s="262"/>
      <c r="J95" s="258"/>
      <c r="K95" s="258"/>
      <c r="L95" s="263"/>
      <c r="M95" s="264"/>
      <c r="N95" s="265"/>
      <c r="O95" s="265"/>
      <c r="P95" s="265"/>
      <c r="Q95" s="265"/>
      <c r="R95" s="265"/>
      <c r="S95" s="265"/>
      <c r="T95" s="266"/>
      <c r="U95" s="15"/>
      <c r="V95" s="15"/>
      <c r="W95" s="15"/>
      <c r="X95" s="15"/>
      <c r="Y95" s="15"/>
      <c r="Z95" s="15"/>
      <c r="AA95" s="15"/>
      <c r="AB95" s="15"/>
      <c r="AC95" s="15"/>
      <c r="AD95" s="15"/>
      <c r="AE95" s="15"/>
      <c r="AT95" s="267" t="s">
        <v>142</v>
      </c>
      <c r="AU95" s="267" t="s">
        <v>85</v>
      </c>
      <c r="AV95" s="15" t="s">
        <v>136</v>
      </c>
      <c r="AW95" s="15" t="s">
        <v>36</v>
      </c>
      <c r="AX95" s="15" t="s">
        <v>83</v>
      </c>
      <c r="AY95" s="267" t="s">
        <v>129</v>
      </c>
    </row>
    <row r="96" s="2" customFormat="1" ht="16.5" customHeight="1">
      <c r="A96" s="41"/>
      <c r="B96" s="42"/>
      <c r="C96" s="216" t="s">
        <v>85</v>
      </c>
      <c r="D96" s="216" t="s">
        <v>131</v>
      </c>
      <c r="E96" s="217" t="s">
        <v>151</v>
      </c>
      <c r="F96" s="218" t="s">
        <v>152</v>
      </c>
      <c r="G96" s="219" t="s">
        <v>153</v>
      </c>
      <c r="H96" s="220">
        <v>671</v>
      </c>
      <c r="I96" s="221"/>
      <c r="J96" s="222">
        <f>ROUND(I96*H96,2)</f>
        <v>0</v>
      </c>
      <c r="K96" s="218" t="s">
        <v>38</v>
      </c>
      <c r="L96" s="47"/>
      <c r="M96" s="223" t="s">
        <v>38</v>
      </c>
      <c r="N96" s="224" t="s">
        <v>49</v>
      </c>
      <c r="O96" s="88"/>
      <c r="P96" s="225">
        <f>O96*H96</f>
        <v>0</v>
      </c>
      <c r="Q96" s="225">
        <v>0</v>
      </c>
      <c r="R96" s="225">
        <f>Q96*H96</f>
        <v>0</v>
      </c>
      <c r="S96" s="225">
        <v>0</v>
      </c>
      <c r="T96" s="226">
        <f>S96*H96</f>
        <v>0</v>
      </c>
      <c r="U96" s="41"/>
      <c r="V96" s="41"/>
      <c r="W96" s="41"/>
      <c r="X96" s="41"/>
      <c r="Y96" s="41"/>
      <c r="Z96" s="41"/>
      <c r="AA96" s="41"/>
      <c r="AB96" s="41"/>
      <c r="AC96" s="41"/>
      <c r="AD96" s="41"/>
      <c r="AE96" s="41"/>
      <c r="AR96" s="227" t="s">
        <v>136</v>
      </c>
      <c r="AT96" s="227" t="s">
        <v>131</v>
      </c>
      <c r="AU96" s="227" t="s">
        <v>85</v>
      </c>
      <c r="AY96" s="20" t="s">
        <v>129</v>
      </c>
      <c r="BE96" s="228">
        <f>IF(N96="základní",J96,0)</f>
        <v>0</v>
      </c>
      <c r="BF96" s="228">
        <f>IF(N96="snížená",J96,0)</f>
        <v>0</v>
      </c>
      <c r="BG96" s="228">
        <f>IF(N96="zákl. přenesená",J96,0)</f>
        <v>0</v>
      </c>
      <c r="BH96" s="228">
        <f>IF(N96="sníž. přenesená",J96,0)</f>
        <v>0</v>
      </c>
      <c r="BI96" s="228">
        <f>IF(N96="nulová",J96,0)</f>
        <v>0</v>
      </c>
      <c r="BJ96" s="20" t="s">
        <v>136</v>
      </c>
      <c r="BK96" s="228">
        <f>ROUND(I96*H96,2)</f>
        <v>0</v>
      </c>
      <c r="BL96" s="20" t="s">
        <v>136</v>
      </c>
      <c r="BM96" s="227" t="s">
        <v>154</v>
      </c>
    </row>
    <row r="97" s="2" customFormat="1">
      <c r="A97" s="41"/>
      <c r="B97" s="42"/>
      <c r="C97" s="43"/>
      <c r="D97" s="229" t="s">
        <v>138</v>
      </c>
      <c r="E97" s="43"/>
      <c r="F97" s="230" t="s">
        <v>155</v>
      </c>
      <c r="G97" s="43"/>
      <c r="H97" s="43"/>
      <c r="I97" s="231"/>
      <c r="J97" s="43"/>
      <c r="K97" s="43"/>
      <c r="L97" s="47"/>
      <c r="M97" s="232"/>
      <c r="N97" s="233"/>
      <c r="O97" s="88"/>
      <c r="P97" s="88"/>
      <c r="Q97" s="88"/>
      <c r="R97" s="88"/>
      <c r="S97" s="88"/>
      <c r="T97" s="89"/>
      <c r="U97" s="41"/>
      <c r="V97" s="41"/>
      <c r="W97" s="41"/>
      <c r="X97" s="41"/>
      <c r="Y97" s="41"/>
      <c r="Z97" s="41"/>
      <c r="AA97" s="41"/>
      <c r="AB97" s="41"/>
      <c r="AC97" s="41"/>
      <c r="AD97" s="41"/>
      <c r="AE97" s="41"/>
      <c r="AT97" s="20" t="s">
        <v>138</v>
      </c>
      <c r="AU97" s="20" t="s">
        <v>85</v>
      </c>
    </row>
    <row r="98" s="2" customFormat="1">
      <c r="A98" s="41"/>
      <c r="B98" s="42"/>
      <c r="C98" s="43"/>
      <c r="D98" s="229" t="s">
        <v>156</v>
      </c>
      <c r="E98" s="43"/>
      <c r="F98" s="268" t="s">
        <v>157</v>
      </c>
      <c r="G98" s="43"/>
      <c r="H98" s="43"/>
      <c r="I98" s="231"/>
      <c r="J98" s="43"/>
      <c r="K98" s="43"/>
      <c r="L98" s="47"/>
      <c r="M98" s="232"/>
      <c r="N98" s="233"/>
      <c r="O98" s="88"/>
      <c r="P98" s="88"/>
      <c r="Q98" s="88"/>
      <c r="R98" s="88"/>
      <c r="S98" s="88"/>
      <c r="T98" s="89"/>
      <c r="U98" s="41"/>
      <c r="V98" s="41"/>
      <c r="W98" s="41"/>
      <c r="X98" s="41"/>
      <c r="Y98" s="41"/>
      <c r="Z98" s="41"/>
      <c r="AA98" s="41"/>
      <c r="AB98" s="41"/>
      <c r="AC98" s="41"/>
      <c r="AD98" s="41"/>
      <c r="AE98" s="41"/>
      <c r="AT98" s="20" t="s">
        <v>156</v>
      </c>
      <c r="AU98" s="20" t="s">
        <v>85</v>
      </c>
    </row>
    <row r="99" s="14" customFormat="1">
      <c r="A99" s="14"/>
      <c r="B99" s="246"/>
      <c r="C99" s="247"/>
      <c r="D99" s="229" t="s">
        <v>142</v>
      </c>
      <c r="E99" s="248" t="s">
        <v>38</v>
      </c>
      <c r="F99" s="249" t="s">
        <v>158</v>
      </c>
      <c r="G99" s="247"/>
      <c r="H99" s="250">
        <v>671</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142</v>
      </c>
      <c r="AU99" s="256" t="s">
        <v>85</v>
      </c>
      <c r="AV99" s="14" t="s">
        <v>85</v>
      </c>
      <c r="AW99" s="14" t="s">
        <v>36</v>
      </c>
      <c r="AX99" s="14" t="s">
        <v>83</v>
      </c>
      <c r="AY99" s="256" t="s">
        <v>129</v>
      </c>
    </row>
    <row r="100" s="2" customFormat="1" ht="16.5" customHeight="1">
      <c r="A100" s="41"/>
      <c r="B100" s="42"/>
      <c r="C100" s="216" t="s">
        <v>159</v>
      </c>
      <c r="D100" s="216" t="s">
        <v>131</v>
      </c>
      <c r="E100" s="217" t="s">
        <v>160</v>
      </c>
      <c r="F100" s="218" t="s">
        <v>161</v>
      </c>
      <c r="G100" s="219" t="s">
        <v>153</v>
      </c>
      <c r="H100" s="220">
        <v>671</v>
      </c>
      <c r="I100" s="221"/>
      <c r="J100" s="222">
        <f>ROUND(I100*H100,2)</f>
        <v>0</v>
      </c>
      <c r="K100" s="218" t="s">
        <v>38</v>
      </c>
      <c r="L100" s="47"/>
      <c r="M100" s="223" t="s">
        <v>38</v>
      </c>
      <c r="N100" s="224" t="s">
        <v>49</v>
      </c>
      <c r="O100" s="88"/>
      <c r="P100" s="225">
        <f>O100*H100</f>
        <v>0</v>
      </c>
      <c r="Q100" s="225">
        <v>0</v>
      </c>
      <c r="R100" s="225">
        <f>Q100*H100</f>
        <v>0</v>
      </c>
      <c r="S100" s="225">
        <v>0</v>
      </c>
      <c r="T100" s="226">
        <f>S100*H100</f>
        <v>0</v>
      </c>
      <c r="U100" s="41"/>
      <c r="V100" s="41"/>
      <c r="W100" s="41"/>
      <c r="X100" s="41"/>
      <c r="Y100" s="41"/>
      <c r="Z100" s="41"/>
      <c r="AA100" s="41"/>
      <c r="AB100" s="41"/>
      <c r="AC100" s="41"/>
      <c r="AD100" s="41"/>
      <c r="AE100" s="41"/>
      <c r="AR100" s="227" t="s">
        <v>136</v>
      </c>
      <c r="AT100" s="227" t="s">
        <v>131</v>
      </c>
      <c r="AU100" s="227" t="s">
        <v>85</v>
      </c>
      <c r="AY100" s="20" t="s">
        <v>129</v>
      </c>
      <c r="BE100" s="228">
        <f>IF(N100="základní",J100,0)</f>
        <v>0</v>
      </c>
      <c r="BF100" s="228">
        <f>IF(N100="snížená",J100,0)</f>
        <v>0</v>
      </c>
      <c r="BG100" s="228">
        <f>IF(N100="zákl. přenesená",J100,0)</f>
        <v>0</v>
      </c>
      <c r="BH100" s="228">
        <f>IF(N100="sníž. přenesená",J100,0)</f>
        <v>0</v>
      </c>
      <c r="BI100" s="228">
        <f>IF(N100="nulová",J100,0)</f>
        <v>0</v>
      </c>
      <c r="BJ100" s="20" t="s">
        <v>136</v>
      </c>
      <c r="BK100" s="228">
        <f>ROUND(I100*H100,2)</f>
        <v>0</v>
      </c>
      <c r="BL100" s="20" t="s">
        <v>136</v>
      </c>
      <c r="BM100" s="227" t="s">
        <v>162</v>
      </c>
    </row>
    <row r="101" s="2" customFormat="1">
      <c r="A101" s="41"/>
      <c r="B101" s="42"/>
      <c r="C101" s="43"/>
      <c r="D101" s="229" t="s">
        <v>138</v>
      </c>
      <c r="E101" s="43"/>
      <c r="F101" s="230" t="s">
        <v>163</v>
      </c>
      <c r="G101" s="43"/>
      <c r="H101" s="43"/>
      <c r="I101" s="231"/>
      <c r="J101" s="43"/>
      <c r="K101" s="43"/>
      <c r="L101" s="47"/>
      <c r="M101" s="232"/>
      <c r="N101" s="233"/>
      <c r="O101" s="88"/>
      <c r="P101" s="88"/>
      <c r="Q101" s="88"/>
      <c r="R101" s="88"/>
      <c r="S101" s="88"/>
      <c r="T101" s="89"/>
      <c r="U101" s="41"/>
      <c r="V101" s="41"/>
      <c r="W101" s="41"/>
      <c r="X101" s="41"/>
      <c r="Y101" s="41"/>
      <c r="Z101" s="41"/>
      <c r="AA101" s="41"/>
      <c r="AB101" s="41"/>
      <c r="AC101" s="41"/>
      <c r="AD101" s="41"/>
      <c r="AE101" s="41"/>
      <c r="AT101" s="20" t="s">
        <v>138</v>
      </c>
      <c r="AU101" s="20" t="s">
        <v>85</v>
      </c>
    </row>
    <row r="102" s="2" customFormat="1">
      <c r="A102" s="41"/>
      <c r="B102" s="42"/>
      <c r="C102" s="43"/>
      <c r="D102" s="229" t="s">
        <v>156</v>
      </c>
      <c r="E102" s="43"/>
      <c r="F102" s="268" t="s">
        <v>164</v>
      </c>
      <c r="G102" s="43"/>
      <c r="H102" s="43"/>
      <c r="I102" s="231"/>
      <c r="J102" s="43"/>
      <c r="K102" s="43"/>
      <c r="L102" s="47"/>
      <c r="M102" s="232"/>
      <c r="N102" s="233"/>
      <c r="O102" s="88"/>
      <c r="P102" s="88"/>
      <c r="Q102" s="88"/>
      <c r="R102" s="88"/>
      <c r="S102" s="88"/>
      <c r="T102" s="89"/>
      <c r="U102" s="41"/>
      <c r="V102" s="41"/>
      <c r="W102" s="41"/>
      <c r="X102" s="41"/>
      <c r="Y102" s="41"/>
      <c r="Z102" s="41"/>
      <c r="AA102" s="41"/>
      <c r="AB102" s="41"/>
      <c r="AC102" s="41"/>
      <c r="AD102" s="41"/>
      <c r="AE102" s="41"/>
      <c r="AT102" s="20" t="s">
        <v>156</v>
      </c>
      <c r="AU102" s="20" t="s">
        <v>85</v>
      </c>
    </row>
    <row r="103" s="14" customFormat="1">
      <c r="A103" s="14"/>
      <c r="B103" s="246"/>
      <c r="C103" s="247"/>
      <c r="D103" s="229" t="s">
        <v>142</v>
      </c>
      <c r="E103" s="248" t="s">
        <v>38</v>
      </c>
      <c r="F103" s="249" t="s">
        <v>165</v>
      </c>
      <c r="G103" s="247"/>
      <c r="H103" s="250">
        <v>671</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142</v>
      </c>
      <c r="AU103" s="256" t="s">
        <v>85</v>
      </c>
      <c r="AV103" s="14" t="s">
        <v>85</v>
      </c>
      <c r="AW103" s="14" t="s">
        <v>36</v>
      </c>
      <c r="AX103" s="14" t="s">
        <v>83</v>
      </c>
      <c r="AY103" s="256" t="s">
        <v>129</v>
      </c>
    </row>
    <row r="104" s="2" customFormat="1" ht="16.5" customHeight="1">
      <c r="A104" s="41"/>
      <c r="B104" s="42"/>
      <c r="C104" s="216" t="s">
        <v>136</v>
      </c>
      <c r="D104" s="216" t="s">
        <v>131</v>
      </c>
      <c r="E104" s="217" t="s">
        <v>166</v>
      </c>
      <c r="F104" s="218" t="s">
        <v>167</v>
      </c>
      <c r="G104" s="219" t="s">
        <v>153</v>
      </c>
      <c r="H104" s="220">
        <v>671</v>
      </c>
      <c r="I104" s="221"/>
      <c r="J104" s="222">
        <f>ROUND(I104*H104,2)</f>
        <v>0</v>
      </c>
      <c r="K104" s="218" t="s">
        <v>38</v>
      </c>
      <c r="L104" s="47"/>
      <c r="M104" s="223" t="s">
        <v>38</v>
      </c>
      <c r="N104" s="224" t="s">
        <v>49</v>
      </c>
      <c r="O104" s="88"/>
      <c r="P104" s="225">
        <f>O104*H104</f>
        <v>0</v>
      </c>
      <c r="Q104" s="225">
        <v>0</v>
      </c>
      <c r="R104" s="225">
        <f>Q104*H104</f>
        <v>0</v>
      </c>
      <c r="S104" s="225">
        <v>0</v>
      </c>
      <c r="T104" s="226">
        <f>S104*H104</f>
        <v>0</v>
      </c>
      <c r="U104" s="41"/>
      <c r="V104" s="41"/>
      <c r="W104" s="41"/>
      <c r="X104" s="41"/>
      <c r="Y104" s="41"/>
      <c r="Z104" s="41"/>
      <c r="AA104" s="41"/>
      <c r="AB104" s="41"/>
      <c r="AC104" s="41"/>
      <c r="AD104" s="41"/>
      <c r="AE104" s="41"/>
      <c r="AR104" s="227" t="s">
        <v>136</v>
      </c>
      <c r="AT104" s="227" t="s">
        <v>131</v>
      </c>
      <c r="AU104" s="227" t="s">
        <v>85</v>
      </c>
      <c r="AY104" s="20" t="s">
        <v>129</v>
      </c>
      <c r="BE104" s="228">
        <f>IF(N104="základní",J104,0)</f>
        <v>0</v>
      </c>
      <c r="BF104" s="228">
        <f>IF(N104="snížená",J104,0)</f>
        <v>0</v>
      </c>
      <c r="BG104" s="228">
        <f>IF(N104="zákl. přenesená",J104,0)</f>
        <v>0</v>
      </c>
      <c r="BH104" s="228">
        <f>IF(N104="sníž. přenesená",J104,0)</f>
        <v>0</v>
      </c>
      <c r="BI104" s="228">
        <f>IF(N104="nulová",J104,0)</f>
        <v>0</v>
      </c>
      <c r="BJ104" s="20" t="s">
        <v>136</v>
      </c>
      <c r="BK104" s="228">
        <f>ROUND(I104*H104,2)</f>
        <v>0</v>
      </c>
      <c r="BL104" s="20" t="s">
        <v>136</v>
      </c>
      <c r="BM104" s="227" t="s">
        <v>168</v>
      </c>
    </row>
    <row r="105" s="2" customFormat="1">
      <c r="A105" s="41"/>
      <c r="B105" s="42"/>
      <c r="C105" s="43"/>
      <c r="D105" s="229" t="s">
        <v>138</v>
      </c>
      <c r="E105" s="43"/>
      <c r="F105" s="230" t="s">
        <v>169</v>
      </c>
      <c r="G105" s="43"/>
      <c r="H105" s="43"/>
      <c r="I105" s="231"/>
      <c r="J105" s="43"/>
      <c r="K105" s="43"/>
      <c r="L105" s="47"/>
      <c r="M105" s="232"/>
      <c r="N105" s="233"/>
      <c r="O105" s="88"/>
      <c r="P105" s="88"/>
      <c r="Q105" s="88"/>
      <c r="R105" s="88"/>
      <c r="S105" s="88"/>
      <c r="T105" s="89"/>
      <c r="U105" s="41"/>
      <c r="V105" s="41"/>
      <c r="W105" s="41"/>
      <c r="X105" s="41"/>
      <c r="Y105" s="41"/>
      <c r="Z105" s="41"/>
      <c r="AA105" s="41"/>
      <c r="AB105" s="41"/>
      <c r="AC105" s="41"/>
      <c r="AD105" s="41"/>
      <c r="AE105" s="41"/>
      <c r="AT105" s="20" t="s">
        <v>138</v>
      </c>
      <c r="AU105" s="20" t="s">
        <v>85</v>
      </c>
    </row>
    <row r="106" s="2" customFormat="1">
      <c r="A106" s="41"/>
      <c r="B106" s="42"/>
      <c r="C106" s="43"/>
      <c r="D106" s="229" t="s">
        <v>156</v>
      </c>
      <c r="E106" s="43"/>
      <c r="F106" s="268" t="s">
        <v>170</v>
      </c>
      <c r="G106" s="43"/>
      <c r="H106" s="43"/>
      <c r="I106" s="231"/>
      <c r="J106" s="43"/>
      <c r="K106" s="43"/>
      <c r="L106" s="47"/>
      <c r="M106" s="232"/>
      <c r="N106" s="233"/>
      <c r="O106" s="88"/>
      <c r="P106" s="88"/>
      <c r="Q106" s="88"/>
      <c r="R106" s="88"/>
      <c r="S106" s="88"/>
      <c r="T106" s="89"/>
      <c r="U106" s="41"/>
      <c r="V106" s="41"/>
      <c r="W106" s="41"/>
      <c r="X106" s="41"/>
      <c r="Y106" s="41"/>
      <c r="Z106" s="41"/>
      <c r="AA106" s="41"/>
      <c r="AB106" s="41"/>
      <c r="AC106" s="41"/>
      <c r="AD106" s="41"/>
      <c r="AE106" s="41"/>
      <c r="AT106" s="20" t="s">
        <v>156</v>
      </c>
      <c r="AU106" s="20" t="s">
        <v>85</v>
      </c>
    </row>
    <row r="107" s="14" customFormat="1">
      <c r="A107" s="14"/>
      <c r="B107" s="246"/>
      <c r="C107" s="247"/>
      <c r="D107" s="229" t="s">
        <v>142</v>
      </c>
      <c r="E107" s="248" t="s">
        <v>38</v>
      </c>
      <c r="F107" s="249" t="s">
        <v>158</v>
      </c>
      <c r="G107" s="247"/>
      <c r="H107" s="250">
        <v>671</v>
      </c>
      <c r="I107" s="251"/>
      <c r="J107" s="247"/>
      <c r="K107" s="247"/>
      <c r="L107" s="252"/>
      <c r="M107" s="253"/>
      <c r="N107" s="254"/>
      <c r="O107" s="254"/>
      <c r="P107" s="254"/>
      <c r="Q107" s="254"/>
      <c r="R107" s="254"/>
      <c r="S107" s="254"/>
      <c r="T107" s="255"/>
      <c r="U107" s="14"/>
      <c r="V107" s="14"/>
      <c r="W107" s="14"/>
      <c r="X107" s="14"/>
      <c r="Y107" s="14"/>
      <c r="Z107" s="14"/>
      <c r="AA107" s="14"/>
      <c r="AB107" s="14"/>
      <c r="AC107" s="14"/>
      <c r="AD107" s="14"/>
      <c r="AE107" s="14"/>
      <c r="AT107" s="256" t="s">
        <v>142</v>
      </c>
      <c r="AU107" s="256" t="s">
        <v>85</v>
      </c>
      <c r="AV107" s="14" t="s">
        <v>85</v>
      </c>
      <c r="AW107" s="14" t="s">
        <v>36</v>
      </c>
      <c r="AX107" s="14" t="s">
        <v>83</v>
      </c>
      <c r="AY107" s="256" t="s">
        <v>129</v>
      </c>
    </row>
    <row r="108" s="2" customFormat="1" ht="16.5" customHeight="1">
      <c r="A108" s="41"/>
      <c r="B108" s="42"/>
      <c r="C108" s="216" t="s">
        <v>171</v>
      </c>
      <c r="D108" s="216" t="s">
        <v>131</v>
      </c>
      <c r="E108" s="217" t="s">
        <v>172</v>
      </c>
      <c r="F108" s="218" t="s">
        <v>173</v>
      </c>
      <c r="G108" s="219" t="s">
        <v>174</v>
      </c>
      <c r="H108" s="220">
        <v>9</v>
      </c>
      <c r="I108" s="221"/>
      <c r="J108" s="222">
        <f>ROUND(I108*H108,2)</f>
        <v>0</v>
      </c>
      <c r="K108" s="218" t="s">
        <v>135</v>
      </c>
      <c r="L108" s="47"/>
      <c r="M108" s="223" t="s">
        <v>38</v>
      </c>
      <c r="N108" s="224" t="s">
        <v>49</v>
      </c>
      <c r="O108" s="88"/>
      <c r="P108" s="225">
        <f>O108*H108</f>
        <v>0</v>
      </c>
      <c r="Q108" s="225">
        <v>0.019220000000000001</v>
      </c>
      <c r="R108" s="225">
        <f>Q108*H108</f>
        <v>0.17298000000000002</v>
      </c>
      <c r="S108" s="225">
        <v>0</v>
      </c>
      <c r="T108" s="226">
        <f>S108*H108</f>
        <v>0</v>
      </c>
      <c r="U108" s="41"/>
      <c r="V108" s="41"/>
      <c r="W108" s="41"/>
      <c r="X108" s="41"/>
      <c r="Y108" s="41"/>
      <c r="Z108" s="41"/>
      <c r="AA108" s="41"/>
      <c r="AB108" s="41"/>
      <c r="AC108" s="41"/>
      <c r="AD108" s="41"/>
      <c r="AE108" s="41"/>
      <c r="AR108" s="227" t="s">
        <v>136</v>
      </c>
      <c r="AT108" s="227" t="s">
        <v>131</v>
      </c>
      <c r="AU108" s="227" t="s">
        <v>85</v>
      </c>
      <c r="AY108" s="20" t="s">
        <v>129</v>
      </c>
      <c r="BE108" s="228">
        <f>IF(N108="základní",J108,0)</f>
        <v>0</v>
      </c>
      <c r="BF108" s="228">
        <f>IF(N108="snížená",J108,0)</f>
        <v>0</v>
      </c>
      <c r="BG108" s="228">
        <f>IF(N108="zákl. přenesená",J108,0)</f>
        <v>0</v>
      </c>
      <c r="BH108" s="228">
        <f>IF(N108="sníž. přenesená",J108,0)</f>
        <v>0</v>
      </c>
      <c r="BI108" s="228">
        <f>IF(N108="nulová",J108,0)</f>
        <v>0</v>
      </c>
      <c r="BJ108" s="20" t="s">
        <v>136</v>
      </c>
      <c r="BK108" s="228">
        <f>ROUND(I108*H108,2)</f>
        <v>0</v>
      </c>
      <c r="BL108" s="20" t="s">
        <v>136</v>
      </c>
      <c r="BM108" s="227" t="s">
        <v>175</v>
      </c>
    </row>
    <row r="109" s="2" customFormat="1">
      <c r="A109" s="41"/>
      <c r="B109" s="42"/>
      <c r="C109" s="43"/>
      <c r="D109" s="229" t="s">
        <v>138</v>
      </c>
      <c r="E109" s="43"/>
      <c r="F109" s="230" t="s">
        <v>176</v>
      </c>
      <c r="G109" s="43"/>
      <c r="H109" s="43"/>
      <c r="I109" s="231"/>
      <c r="J109" s="43"/>
      <c r="K109" s="43"/>
      <c r="L109" s="47"/>
      <c r="M109" s="232"/>
      <c r="N109" s="233"/>
      <c r="O109" s="88"/>
      <c r="P109" s="88"/>
      <c r="Q109" s="88"/>
      <c r="R109" s="88"/>
      <c r="S109" s="88"/>
      <c r="T109" s="89"/>
      <c r="U109" s="41"/>
      <c r="V109" s="41"/>
      <c r="W109" s="41"/>
      <c r="X109" s="41"/>
      <c r="Y109" s="41"/>
      <c r="Z109" s="41"/>
      <c r="AA109" s="41"/>
      <c r="AB109" s="41"/>
      <c r="AC109" s="41"/>
      <c r="AD109" s="41"/>
      <c r="AE109" s="41"/>
      <c r="AT109" s="20" t="s">
        <v>138</v>
      </c>
      <c r="AU109" s="20" t="s">
        <v>85</v>
      </c>
    </row>
    <row r="110" s="2" customFormat="1">
      <c r="A110" s="41"/>
      <c r="B110" s="42"/>
      <c r="C110" s="43"/>
      <c r="D110" s="234" t="s">
        <v>140</v>
      </c>
      <c r="E110" s="43"/>
      <c r="F110" s="235" t="s">
        <v>177</v>
      </c>
      <c r="G110" s="43"/>
      <c r="H110" s="43"/>
      <c r="I110" s="231"/>
      <c r="J110" s="43"/>
      <c r="K110" s="43"/>
      <c r="L110" s="47"/>
      <c r="M110" s="232"/>
      <c r="N110" s="233"/>
      <c r="O110" s="88"/>
      <c r="P110" s="88"/>
      <c r="Q110" s="88"/>
      <c r="R110" s="88"/>
      <c r="S110" s="88"/>
      <c r="T110" s="89"/>
      <c r="U110" s="41"/>
      <c r="V110" s="41"/>
      <c r="W110" s="41"/>
      <c r="X110" s="41"/>
      <c r="Y110" s="41"/>
      <c r="Z110" s="41"/>
      <c r="AA110" s="41"/>
      <c r="AB110" s="41"/>
      <c r="AC110" s="41"/>
      <c r="AD110" s="41"/>
      <c r="AE110" s="41"/>
      <c r="AT110" s="20" t="s">
        <v>140</v>
      </c>
      <c r="AU110" s="20" t="s">
        <v>85</v>
      </c>
    </row>
    <row r="111" s="13" customFormat="1">
      <c r="A111" s="13"/>
      <c r="B111" s="236"/>
      <c r="C111" s="237"/>
      <c r="D111" s="229" t="s">
        <v>142</v>
      </c>
      <c r="E111" s="238" t="s">
        <v>38</v>
      </c>
      <c r="F111" s="239" t="s">
        <v>178</v>
      </c>
      <c r="G111" s="237"/>
      <c r="H111" s="238" t="s">
        <v>38</v>
      </c>
      <c r="I111" s="240"/>
      <c r="J111" s="237"/>
      <c r="K111" s="237"/>
      <c r="L111" s="241"/>
      <c r="M111" s="242"/>
      <c r="N111" s="243"/>
      <c r="O111" s="243"/>
      <c r="P111" s="243"/>
      <c r="Q111" s="243"/>
      <c r="R111" s="243"/>
      <c r="S111" s="243"/>
      <c r="T111" s="244"/>
      <c r="U111" s="13"/>
      <c r="V111" s="13"/>
      <c r="W111" s="13"/>
      <c r="X111" s="13"/>
      <c r="Y111" s="13"/>
      <c r="Z111" s="13"/>
      <c r="AA111" s="13"/>
      <c r="AB111" s="13"/>
      <c r="AC111" s="13"/>
      <c r="AD111" s="13"/>
      <c r="AE111" s="13"/>
      <c r="AT111" s="245" t="s">
        <v>142</v>
      </c>
      <c r="AU111" s="245" t="s">
        <v>85</v>
      </c>
      <c r="AV111" s="13" t="s">
        <v>83</v>
      </c>
      <c r="AW111" s="13" t="s">
        <v>36</v>
      </c>
      <c r="AX111" s="13" t="s">
        <v>76</v>
      </c>
      <c r="AY111" s="245" t="s">
        <v>129</v>
      </c>
    </row>
    <row r="112" s="13" customFormat="1">
      <c r="A112" s="13"/>
      <c r="B112" s="236"/>
      <c r="C112" s="237"/>
      <c r="D112" s="229" t="s">
        <v>142</v>
      </c>
      <c r="E112" s="238" t="s">
        <v>38</v>
      </c>
      <c r="F112" s="239" t="s">
        <v>179</v>
      </c>
      <c r="G112" s="237"/>
      <c r="H112" s="238" t="s">
        <v>38</v>
      </c>
      <c r="I112" s="240"/>
      <c r="J112" s="237"/>
      <c r="K112" s="237"/>
      <c r="L112" s="241"/>
      <c r="M112" s="242"/>
      <c r="N112" s="243"/>
      <c r="O112" s="243"/>
      <c r="P112" s="243"/>
      <c r="Q112" s="243"/>
      <c r="R112" s="243"/>
      <c r="S112" s="243"/>
      <c r="T112" s="244"/>
      <c r="U112" s="13"/>
      <c r="V112" s="13"/>
      <c r="W112" s="13"/>
      <c r="X112" s="13"/>
      <c r="Y112" s="13"/>
      <c r="Z112" s="13"/>
      <c r="AA112" s="13"/>
      <c r="AB112" s="13"/>
      <c r="AC112" s="13"/>
      <c r="AD112" s="13"/>
      <c r="AE112" s="13"/>
      <c r="AT112" s="245" t="s">
        <v>142</v>
      </c>
      <c r="AU112" s="245" t="s">
        <v>85</v>
      </c>
      <c r="AV112" s="13" t="s">
        <v>83</v>
      </c>
      <c r="AW112" s="13" t="s">
        <v>36</v>
      </c>
      <c r="AX112" s="13" t="s">
        <v>76</v>
      </c>
      <c r="AY112" s="245" t="s">
        <v>129</v>
      </c>
    </row>
    <row r="113" s="14" customFormat="1">
      <c r="A113" s="14"/>
      <c r="B113" s="246"/>
      <c r="C113" s="247"/>
      <c r="D113" s="229" t="s">
        <v>142</v>
      </c>
      <c r="E113" s="248" t="s">
        <v>38</v>
      </c>
      <c r="F113" s="249" t="s">
        <v>171</v>
      </c>
      <c r="G113" s="247"/>
      <c r="H113" s="250">
        <v>5</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142</v>
      </c>
      <c r="AU113" s="256" t="s">
        <v>85</v>
      </c>
      <c r="AV113" s="14" t="s">
        <v>85</v>
      </c>
      <c r="AW113" s="14" t="s">
        <v>36</v>
      </c>
      <c r="AX113" s="14" t="s">
        <v>76</v>
      </c>
      <c r="AY113" s="256" t="s">
        <v>129</v>
      </c>
    </row>
    <row r="114" s="13" customFormat="1">
      <c r="A114" s="13"/>
      <c r="B114" s="236"/>
      <c r="C114" s="237"/>
      <c r="D114" s="229" t="s">
        <v>142</v>
      </c>
      <c r="E114" s="238" t="s">
        <v>38</v>
      </c>
      <c r="F114" s="239" t="s">
        <v>180</v>
      </c>
      <c r="G114" s="237"/>
      <c r="H114" s="238" t="s">
        <v>38</v>
      </c>
      <c r="I114" s="240"/>
      <c r="J114" s="237"/>
      <c r="K114" s="237"/>
      <c r="L114" s="241"/>
      <c r="M114" s="242"/>
      <c r="N114" s="243"/>
      <c r="O114" s="243"/>
      <c r="P114" s="243"/>
      <c r="Q114" s="243"/>
      <c r="R114" s="243"/>
      <c r="S114" s="243"/>
      <c r="T114" s="244"/>
      <c r="U114" s="13"/>
      <c r="V114" s="13"/>
      <c r="W114" s="13"/>
      <c r="X114" s="13"/>
      <c r="Y114" s="13"/>
      <c r="Z114" s="13"/>
      <c r="AA114" s="13"/>
      <c r="AB114" s="13"/>
      <c r="AC114" s="13"/>
      <c r="AD114" s="13"/>
      <c r="AE114" s="13"/>
      <c r="AT114" s="245" t="s">
        <v>142</v>
      </c>
      <c r="AU114" s="245" t="s">
        <v>85</v>
      </c>
      <c r="AV114" s="13" t="s">
        <v>83</v>
      </c>
      <c r="AW114" s="13" t="s">
        <v>36</v>
      </c>
      <c r="AX114" s="13" t="s">
        <v>76</v>
      </c>
      <c r="AY114" s="245" t="s">
        <v>129</v>
      </c>
    </row>
    <row r="115" s="14" customFormat="1">
      <c r="A115" s="14"/>
      <c r="B115" s="246"/>
      <c r="C115" s="247"/>
      <c r="D115" s="229" t="s">
        <v>142</v>
      </c>
      <c r="E115" s="248" t="s">
        <v>38</v>
      </c>
      <c r="F115" s="249" t="s">
        <v>136</v>
      </c>
      <c r="G115" s="247"/>
      <c r="H115" s="250">
        <v>4</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142</v>
      </c>
      <c r="AU115" s="256" t="s">
        <v>85</v>
      </c>
      <c r="AV115" s="14" t="s">
        <v>85</v>
      </c>
      <c r="AW115" s="14" t="s">
        <v>36</v>
      </c>
      <c r="AX115" s="14" t="s">
        <v>76</v>
      </c>
      <c r="AY115" s="256" t="s">
        <v>129</v>
      </c>
    </row>
    <row r="116" s="15" customFormat="1">
      <c r="A116" s="15"/>
      <c r="B116" s="257"/>
      <c r="C116" s="258"/>
      <c r="D116" s="229" t="s">
        <v>142</v>
      </c>
      <c r="E116" s="259" t="s">
        <v>38</v>
      </c>
      <c r="F116" s="260" t="s">
        <v>150</v>
      </c>
      <c r="G116" s="258"/>
      <c r="H116" s="261">
        <v>9</v>
      </c>
      <c r="I116" s="262"/>
      <c r="J116" s="258"/>
      <c r="K116" s="258"/>
      <c r="L116" s="263"/>
      <c r="M116" s="264"/>
      <c r="N116" s="265"/>
      <c r="O116" s="265"/>
      <c r="P116" s="265"/>
      <c r="Q116" s="265"/>
      <c r="R116" s="265"/>
      <c r="S116" s="265"/>
      <c r="T116" s="266"/>
      <c r="U116" s="15"/>
      <c r="V116" s="15"/>
      <c r="W116" s="15"/>
      <c r="X116" s="15"/>
      <c r="Y116" s="15"/>
      <c r="Z116" s="15"/>
      <c r="AA116" s="15"/>
      <c r="AB116" s="15"/>
      <c r="AC116" s="15"/>
      <c r="AD116" s="15"/>
      <c r="AE116" s="15"/>
      <c r="AT116" s="267" t="s">
        <v>142</v>
      </c>
      <c r="AU116" s="267" t="s">
        <v>85</v>
      </c>
      <c r="AV116" s="15" t="s">
        <v>136</v>
      </c>
      <c r="AW116" s="15" t="s">
        <v>36</v>
      </c>
      <c r="AX116" s="15" t="s">
        <v>83</v>
      </c>
      <c r="AY116" s="267" t="s">
        <v>129</v>
      </c>
    </row>
    <row r="117" s="2" customFormat="1" ht="16.5" customHeight="1">
      <c r="A117" s="41"/>
      <c r="B117" s="42"/>
      <c r="C117" s="216" t="s">
        <v>181</v>
      </c>
      <c r="D117" s="216" t="s">
        <v>131</v>
      </c>
      <c r="E117" s="217" t="s">
        <v>182</v>
      </c>
      <c r="F117" s="218" t="s">
        <v>183</v>
      </c>
      <c r="G117" s="219" t="s">
        <v>174</v>
      </c>
      <c r="H117" s="220">
        <v>8</v>
      </c>
      <c r="I117" s="221"/>
      <c r="J117" s="222">
        <f>ROUND(I117*H117,2)</f>
        <v>0</v>
      </c>
      <c r="K117" s="218" t="s">
        <v>135</v>
      </c>
      <c r="L117" s="47"/>
      <c r="M117" s="223" t="s">
        <v>38</v>
      </c>
      <c r="N117" s="224" t="s">
        <v>49</v>
      </c>
      <c r="O117" s="88"/>
      <c r="P117" s="225">
        <f>O117*H117</f>
        <v>0</v>
      </c>
      <c r="Q117" s="225">
        <v>0.032030000000000003</v>
      </c>
      <c r="R117" s="225">
        <f>Q117*H117</f>
        <v>0.25624000000000002</v>
      </c>
      <c r="S117" s="225">
        <v>0</v>
      </c>
      <c r="T117" s="226">
        <f>S117*H117</f>
        <v>0</v>
      </c>
      <c r="U117" s="41"/>
      <c r="V117" s="41"/>
      <c r="W117" s="41"/>
      <c r="X117" s="41"/>
      <c r="Y117" s="41"/>
      <c r="Z117" s="41"/>
      <c r="AA117" s="41"/>
      <c r="AB117" s="41"/>
      <c r="AC117" s="41"/>
      <c r="AD117" s="41"/>
      <c r="AE117" s="41"/>
      <c r="AR117" s="227" t="s">
        <v>136</v>
      </c>
      <c r="AT117" s="227" t="s">
        <v>131</v>
      </c>
      <c r="AU117" s="227" t="s">
        <v>85</v>
      </c>
      <c r="AY117" s="20" t="s">
        <v>129</v>
      </c>
      <c r="BE117" s="228">
        <f>IF(N117="základní",J117,0)</f>
        <v>0</v>
      </c>
      <c r="BF117" s="228">
        <f>IF(N117="snížená",J117,0)</f>
        <v>0</v>
      </c>
      <c r="BG117" s="228">
        <f>IF(N117="zákl. přenesená",J117,0)</f>
        <v>0</v>
      </c>
      <c r="BH117" s="228">
        <f>IF(N117="sníž. přenesená",J117,0)</f>
        <v>0</v>
      </c>
      <c r="BI117" s="228">
        <f>IF(N117="nulová",J117,0)</f>
        <v>0</v>
      </c>
      <c r="BJ117" s="20" t="s">
        <v>136</v>
      </c>
      <c r="BK117" s="228">
        <f>ROUND(I117*H117,2)</f>
        <v>0</v>
      </c>
      <c r="BL117" s="20" t="s">
        <v>136</v>
      </c>
      <c r="BM117" s="227" t="s">
        <v>184</v>
      </c>
    </row>
    <row r="118" s="2" customFormat="1">
      <c r="A118" s="41"/>
      <c r="B118" s="42"/>
      <c r="C118" s="43"/>
      <c r="D118" s="229" t="s">
        <v>138</v>
      </c>
      <c r="E118" s="43"/>
      <c r="F118" s="230" t="s">
        <v>185</v>
      </c>
      <c r="G118" s="43"/>
      <c r="H118" s="43"/>
      <c r="I118" s="231"/>
      <c r="J118" s="43"/>
      <c r="K118" s="43"/>
      <c r="L118" s="47"/>
      <c r="M118" s="232"/>
      <c r="N118" s="233"/>
      <c r="O118" s="88"/>
      <c r="P118" s="88"/>
      <c r="Q118" s="88"/>
      <c r="R118" s="88"/>
      <c r="S118" s="88"/>
      <c r="T118" s="89"/>
      <c r="U118" s="41"/>
      <c r="V118" s="41"/>
      <c r="W118" s="41"/>
      <c r="X118" s="41"/>
      <c r="Y118" s="41"/>
      <c r="Z118" s="41"/>
      <c r="AA118" s="41"/>
      <c r="AB118" s="41"/>
      <c r="AC118" s="41"/>
      <c r="AD118" s="41"/>
      <c r="AE118" s="41"/>
      <c r="AT118" s="20" t="s">
        <v>138</v>
      </c>
      <c r="AU118" s="20" t="s">
        <v>85</v>
      </c>
    </row>
    <row r="119" s="2" customFormat="1">
      <c r="A119" s="41"/>
      <c r="B119" s="42"/>
      <c r="C119" s="43"/>
      <c r="D119" s="234" t="s">
        <v>140</v>
      </c>
      <c r="E119" s="43"/>
      <c r="F119" s="235" t="s">
        <v>186</v>
      </c>
      <c r="G119" s="43"/>
      <c r="H119" s="43"/>
      <c r="I119" s="231"/>
      <c r="J119" s="43"/>
      <c r="K119" s="43"/>
      <c r="L119" s="47"/>
      <c r="M119" s="232"/>
      <c r="N119" s="233"/>
      <c r="O119" s="88"/>
      <c r="P119" s="88"/>
      <c r="Q119" s="88"/>
      <c r="R119" s="88"/>
      <c r="S119" s="88"/>
      <c r="T119" s="89"/>
      <c r="U119" s="41"/>
      <c r="V119" s="41"/>
      <c r="W119" s="41"/>
      <c r="X119" s="41"/>
      <c r="Y119" s="41"/>
      <c r="Z119" s="41"/>
      <c r="AA119" s="41"/>
      <c r="AB119" s="41"/>
      <c r="AC119" s="41"/>
      <c r="AD119" s="41"/>
      <c r="AE119" s="41"/>
      <c r="AT119" s="20" t="s">
        <v>140</v>
      </c>
      <c r="AU119" s="20" t="s">
        <v>85</v>
      </c>
    </row>
    <row r="120" s="13" customFormat="1">
      <c r="A120" s="13"/>
      <c r="B120" s="236"/>
      <c r="C120" s="237"/>
      <c r="D120" s="229" t="s">
        <v>142</v>
      </c>
      <c r="E120" s="238" t="s">
        <v>38</v>
      </c>
      <c r="F120" s="239" t="s">
        <v>178</v>
      </c>
      <c r="G120" s="237"/>
      <c r="H120" s="238" t="s">
        <v>38</v>
      </c>
      <c r="I120" s="240"/>
      <c r="J120" s="237"/>
      <c r="K120" s="237"/>
      <c r="L120" s="241"/>
      <c r="M120" s="242"/>
      <c r="N120" s="243"/>
      <c r="O120" s="243"/>
      <c r="P120" s="243"/>
      <c r="Q120" s="243"/>
      <c r="R120" s="243"/>
      <c r="S120" s="243"/>
      <c r="T120" s="244"/>
      <c r="U120" s="13"/>
      <c r="V120" s="13"/>
      <c r="W120" s="13"/>
      <c r="X120" s="13"/>
      <c r="Y120" s="13"/>
      <c r="Z120" s="13"/>
      <c r="AA120" s="13"/>
      <c r="AB120" s="13"/>
      <c r="AC120" s="13"/>
      <c r="AD120" s="13"/>
      <c r="AE120" s="13"/>
      <c r="AT120" s="245" t="s">
        <v>142</v>
      </c>
      <c r="AU120" s="245" t="s">
        <v>85</v>
      </c>
      <c r="AV120" s="13" t="s">
        <v>83</v>
      </c>
      <c r="AW120" s="13" t="s">
        <v>36</v>
      </c>
      <c r="AX120" s="13" t="s">
        <v>76</v>
      </c>
      <c r="AY120" s="245" t="s">
        <v>129</v>
      </c>
    </row>
    <row r="121" s="13" customFormat="1">
      <c r="A121" s="13"/>
      <c r="B121" s="236"/>
      <c r="C121" s="237"/>
      <c r="D121" s="229" t="s">
        <v>142</v>
      </c>
      <c r="E121" s="238" t="s">
        <v>38</v>
      </c>
      <c r="F121" s="239" t="s">
        <v>179</v>
      </c>
      <c r="G121" s="237"/>
      <c r="H121" s="238" t="s">
        <v>38</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142</v>
      </c>
      <c r="AU121" s="245" t="s">
        <v>85</v>
      </c>
      <c r="AV121" s="13" t="s">
        <v>83</v>
      </c>
      <c r="AW121" s="13" t="s">
        <v>36</v>
      </c>
      <c r="AX121" s="13" t="s">
        <v>76</v>
      </c>
      <c r="AY121" s="245" t="s">
        <v>129</v>
      </c>
    </row>
    <row r="122" s="14" customFormat="1">
      <c r="A122" s="14"/>
      <c r="B122" s="246"/>
      <c r="C122" s="247"/>
      <c r="D122" s="229" t="s">
        <v>142</v>
      </c>
      <c r="E122" s="248" t="s">
        <v>38</v>
      </c>
      <c r="F122" s="249" t="s">
        <v>83</v>
      </c>
      <c r="G122" s="247"/>
      <c r="H122" s="250">
        <v>1</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142</v>
      </c>
      <c r="AU122" s="256" t="s">
        <v>85</v>
      </c>
      <c r="AV122" s="14" t="s">
        <v>85</v>
      </c>
      <c r="AW122" s="14" t="s">
        <v>36</v>
      </c>
      <c r="AX122" s="14" t="s">
        <v>76</v>
      </c>
      <c r="AY122" s="256" t="s">
        <v>129</v>
      </c>
    </row>
    <row r="123" s="13" customFormat="1">
      <c r="A123" s="13"/>
      <c r="B123" s="236"/>
      <c r="C123" s="237"/>
      <c r="D123" s="229" t="s">
        <v>142</v>
      </c>
      <c r="E123" s="238" t="s">
        <v>38</v>
      </c>
      <c r="F123" s="239" t="s">
        <v>180</v>
      </c>
      <c r="G123" s="237"/>
      <c r="H123" s="238" t="s">
        <v>38</v>
      </c>
      <c r="I123" s="240"/>
      <c r="J123" s="237"/>
      <c r="K123" s="237"/>
      <c r="L123" s="241"/>
      <c r="M123" s="242"/>
      <c r="N123" s="243"/>
      <c r="O123" s="243"/>
      <c r="P123" s="243"/>
      <c r="Q123" s="243"/>
      <c r="R123" s="243"/>
      <c r="S123" s="243"/>
      <c r="T123" s="244"/>
      <c r="U123" s="13"/>
      <c r="V123" s="13"/>
      <c r="W123" s="13"/>
      <c r="X123" s="13"/>
      <c r="Y123" s="13"/>
      <c r="Z123" s="13"/>
      <c r="AA123" s="13"/>
      <c r="AB123" s="13"/>
      <c r="AC123" s="13"/>
      <c r="AD123" s="13"/>
      <c r="AE123" s="13"/>
      <c r="AT123" s="245" t="s">
        <v>142</v>
      </c>
      <c r="AU123" s="245" t="s">
        <v>85</v>
      </c>
      <c r="AV123" s="13" t="s">
        <v>83</v>
      </c>
      <c r="AW123" s="13" t="s">
        <v>36</v>
      </c>
      <c r="AX123" s="13" t="s">
        <v>76</v>
      </c>
      <c r="AY123" s="245" t="s">
        <v>129</v>
      </c>
    </row>
    <row r="124" s="14" customFormat="1">
      <c r="A124" s="14"/>
      <c r="B124" s="246"/>
      <c r="C124" s="247"/>
      <c r="D124" s="229" t="s">
        <v>142</v>
      </c>
      <c r="E124" s="248" t="s">
        <v>38</v>
      </c>
      <c r="F124" s="249" t="s">
        <v>187</v>
      </c>
      <c r="G124" s="247"/>
      <c r="H124" s="250">
        <v>7</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142</v>
      </c>
      <c r="AU124" s="256" t="s">
        <v>85</v>
      </c>
      <c r="AV124" s="14" t="s">
        <v>85</v>
      </c>
      <c r="AW124" s="14" t="s">
        <v>36</v>
      </c>
      <c r="AX124" s="14" t="s">
        <v>76</v>
      </c>
      <c r="AY124" s="256" t="s">
        <v>129</v>
      </c>
    </row>
    <row r="125" s="15" customFormat="1">
      <c r="A125" s="15"/>
      <c r="B125" s="257"/>
      <c r="C125" s="258"/>
      <c r="D125" s="229" t="s">
        <v>142</v>
      </c>
      <c r="E125" s="259" t="s">
        <v>38</v>
      </c>
      <c r="F125" s="260" t="s">
        <v>150</v>
      </c>
      <c r="G125" s="258"/>
      <c r="H125" s="261">
        <v>8</v>
      </c>
      <c r="I125" s="262"/>
      <c r="J125" s="258"/>
      <c r="K125" s="258"/>
      <c r="L125" s="263"/>
      <c r="M125" s="264"/>
      <c r="N125" s="265"/>
      <c r="O125" s="265"/>
      <c r="P125" s="265"/>
      <c r="Q125" s="265"/>
      <c r="R125" s="265"/>
      <c r="S125" s="265"/>
      <c r="T125" s="266"/>
      <c r="U125" s="15"/>
      <c r="V125" s="15"/>
      <c r="W125" s="15"/>
      <c r="X125" s="15"/>
      <c r="Y125" s="15"/>
      <c r="Z125" s="15"/>
      <c r="AA125" s="15"/>
      <c r="AB125" s="15"/>
      <c r="AC125" s="15"/>
      <c r="AD125" s="15"/>
      <c r="AE125" s="15"/>
      <c r="AT125" s="267" t="s">
        <v>142</v>
      </c>
      <c r="AU125" s="267" t="s">
        <v>85</v>
      </c>
      <c r="AV125" s="15" t="s">
        <v>136</v>
      </c>
      <c r="AW125" s="15" t="s">
        <v>36</v>
      </c>
      <c r="AX125" s="15" t="s">
        <v>83</v>
      </c>
      <c r="AY125" s="267" t="s">
        <v>129</v>
      </c>
    </row>
    <row r="126" s="2" customFormat="1" ht="16.5" customHeight="1">
      <c r="A126" s="41"/>
      <c r="B126" s="42"/>
      <c r="C126" s="216" t="s">
        <v>188</v>
      </c>
      <c r="D126" s="216" t="s">
        <v>131</v>
      </c>
      <c r="E126" s="217" t="s">
        <v>189</v>
      </c>
      <c r="F126" s="218" t="s">
        <v>190</v>
      </c>
      <c r="G126" s="219" t="s">
        <v>174</v>
      </c>
      <c r="H126" s="220">
        <v>3</v>
      </c>
      <c r="I126" s="221"/>
      <c r="J126" s="222">
        <f>ROUND(I126*H126,2)</f>
        <v>0</v>
      </c>
      <c r="K126" s="218" t="s">
        <v>135</v>
      </c>
      <c r="L126" s="47"/>
      <c r="M126" s="223" t="s">
        <v>38</v>
      </c>
      <c r="N126" s="224" t="s">
        <v>49</v>
      </c>
      <c r="O126" s="88"/>
      <c r="P126" s="225">
        <f>O126*H126</f>
        <v>0</v>
      </c>
      <c r="Q126" s="225">
        <v>0.044839999999999998</v>
      </c>
      <c r="R126" s="225">
        <f>Q126*H126</f>
        <v>0.13452</v>
      </c>
      <c r="S126" s="225">
        <v>0</v>
      </c>
      <c r="T126" s="226">
        <f>S126*H126</f>
        <v>0</v>
      </c>
      <c r="U126" s="41"/>
      <c r="V126" s="41"/>
      <c r="W126" s="41"/>
      <c r="X126" s="41"/>
      <c r="Y126" s="41"/>
      <c r="Z126" s="41"/>
      <c r="AA126" s="41"/>
      <c r="AB126" s="41"/>
      <c r="AC126" s="41"/>
      <c r="AD126" s="41"/>
      <c r="AE126" s="41"/>
      <c r="AR126" s="227" t="s">
        <v>136</v>
      </c>
      <c r="AT126" s="227" t="s">
        <v>131</v>
      </c>
      <c r="AU126" s="227" t="s">
        <v>85</v>
      </c>
      <c r="AY126" s="20" t="s">
        <v>129</v>
      </c>
      <c r="BE126" s="228">
        <f>IF(N126="základní",J126,0)</f>
        <v>0</v>
      </c>
      <c r="BF126" s="228">
        <f>IF(N126="snížená",J126,0)</f>
        <v>0</v>
      </c>
      <c r="BG126" s="228">
        <f>IF(N126="zákl. přenesená",J126,0)</f>
        <v>0</v>
      </c>
      <c r="BH126" s="228">
        <f>IF(N126="sníž. přenesená",J126,0)</f>
        <v>0</v>
      </c>
      <c r="BI126" s="228">
        <f>IF(N126="nulová",J126,0)</f>
        <v>0</v>
      </c>
      <c r="BJ126" s="20" t="s">
        <v>136</v>
      </c>
      <c r="BK126" s="228">
        <f>ROUND(I126*H126,2)</f>
        <v>0</v>
      </c>
      <c r="BL126" s="20" t="s">
        <v>136</v>
      </c>
      <c r="BM126" s="227" t="s">
        <v>191</v>
      </c>
    </row>
    <row r="127" s="2" customFormat="1">
      <c r="A127" s="41"/>
      <c r="B127" s="42"/>
      <c r="C127" s="43"/>
      <c r="D127" s="229" t="s">
        <v>138</v>
      </c>
      <c r="E127" s="43"/>
      <c r="F127" s="230" t="s">
        <v>192</v>
      </c>
      <c r="G127" s="43"/>
      <c r="H127" s="43"/>
      <c r="I127" s="231"/>
      <c r="J127" s="43"/>
      <c r="K127" s="43"/>
      <c r="L127" s="47"/>
      <c r="M127" s="232"/>
      <c r="N127" s="233"/>
      <c r="O127" s="88"/>
      <c r="P127" s="88"/>
      <c r="Q127" s="88"/>
      <c r="R127" s="88"/>
      <c r="S127" s="88"/>
      <c r="T127" s="89"/>
      <c r="U127" s="41"/>
      <c r="V127" s="41"/>
      <c r="W127" s="41"/>
      <c r="X127" s="41"/>
      <c r="Y127" s="41"/>
      <c r="Z127" s="41"/>
      <c r="AA127" s="41"/>
      <c r="AB127" s="41"/>
      <c r="AC127" s="41"/>
      <c r="AD127" s="41"/>
      <c r="AE127" s="41"/>
      <c r="AT127" s="20" t="s">
        <v>138</v>
      </c>
      <c r="AU127" s="20" t="s">
        <v>85</v>
      </c>
    </row>
    <row r="128" s="2" customFormat="1">
      <c r="A128" s="41"/>
      <c r="B128" s="42"/>
      <c r="C128" s="43"/>
      <c r="D128" s="234" t="s">
        <v>140</v>
      </c>
      <c r="E128" s="43"/>
      <c r="F128" s="235" t="s">
        <v>193</v>
      </c>
      <c r="G128" s="43"/>
      <c r="H128" s="43"/>
      <c r="I128" s="231"/>
      <c r="J128" s="43"/>
      <c r="K128" s="43"/>
      <c r="L128" s="47"/>
      <c r="M128" s="232"/>
      <c r="N128" s="233"/>
      <c r="O128" s="88"/>
      <c r="P128" s="88"/>
      <c r="Q128" s="88"/>
      <c r="R128" s="88"/>
      <c r="S128" s="88"/>
      <c r="T128" s="89"/>
      <c r="U128" s="41"/>
      <c r="V128" s="41"/>
      <c r="W128" s="41"/>
      <c r="X128" s="41"/>
      <c r="Y128" s="41"/>
      <c r="Z128" s="41"/>
      <c r="AA128" s="41"/>
      <c r="AB128" s="41"/>
      <c r="AC128" s="41"/>
      <c r="AD128" s="41"/>
      <c r="AE128" s="41"/>
      <c r="AT128" s="20" t="s">
        <v>140</v>
      </c>
      <c r="AU128" s="20" t="s">
        <v>85</v>
      </c>
    </row>
    <row r="129" s="13" customFormat="1">
      <c r="A129" s="13"/>
      <c r="B129" s="236"/>
      <c r="C129" s="237"/>
      <c r="D129" s="229" t="s">
        <v>142</v>
      </c>
      <c r="E129" s="238" t="s">
        <v>38</v>
      </c>
      <c r="F129" s="239" t="s">
        <v>178</v>
      </c>
      <c r="G129" s="237"/>
      <c r="H129" s="238" t="s">
        <v>38</v>
      </c>
      <c r="I129" s="240"/>
      <c r="J129" s="237"/>
      <c r="K129" s="237"/>
      <c r="L129" s="241"/>
      <c r="M129" s="242"/>
      <c r="N129" s="243"/>
      <c r="O129" s="243"/>
      <c r="P129" s="243"/>
      <c r="Q129" s="243"/>
      <c r="R129" s="243"/>
      <c r="S129" s="243"/>
      <c r="T129" s="244"/>
      <c r="U129" s="13"/>
      <c r="V129" s="13"/>
      <c r="W129" s="13"/>
      <c r="X129" s="13"/>
      <c r="Y129" s="13"/>
      <c r="Z129" s="13"/>
      <c r="AA129" s="13"/>
      <c r="AB129" s="13"/>
      <c r="AC129" s="13"/>
      <c r="AD129" s="13"/>
      <c r="AE129" s="13"/>
      <c r="AT129" s="245" t="s">
        <v>142</v>
      </c>
      <c r="AU129" s="245" t="s">
        <v>85</v>
      </c>
      <c r="AV129" s="13" t="s">
        <v>83</v>
      </c>
      <c r="AW129" s="13" t="s">
        <v>36</v>
      </c>
      <c r="AX129" s="13" t="s">
        <v>76</v>
      </c>
      <c r="AY129" s="245" t="s">
        <v>129</v>
      </c>
    </row>
    <row r="130" s="13" customFormat="1">
      <c r="A130" s="13"/>
      <c r="B130" s="236"/>
      <c r="C130" s="237"/>
      <c r="D130" s="229" t="s">
        <v>142</v>
      </c>
      <c r="E130" s="238" t="s">
        <v>38</v>
      </c>
      <c r="F130" s="239" t="s">
        <v>179</v>
      </c>
      <c r="G130" s="237"/>
      <c r="H130" s="238" t="s">
        <v>38</v>
      </c>
      <c r="I130" s="240"/>
      <c r="J130" s="237"/>
      <c r="K130" s="237"/>
      <c r="L130" s="241"/>
      <c r="M130" s="242"/>
      <c r="N130" s="243"/>
      <c r="O130" s="243"/>
      <c r="P130" s="243"/>
      <c r="Q130" s="243"/>
      <c r="R130" s="243"/>
      <c r="S130" s="243"/>
      <c r="T130" s="244"/>
      <c r="U130" s="13"/>
      <c r="V130" s="13"/>
      <c r="W130" s="13"/>
      <c r="X130" s="13"/>
      <c r="Y130" s="13"/>
      <c r="Z130" s="13"/>
      <c r="AA130" s="13"/>
      <c r="AB130" s="13"/>
      <c r="AC130" s="13"/>
      <c r="AD130" s="13"/>
      <c r="AE130" s="13"/>
      <c r="AT130" s="245" t="s">
        <v>142</v>
      </c>
      <c r="AU130" s="245" t="s">
        <v>85</v>
      </c>
      <c r="AV130" s="13" t="s">
        <v>83</v>
      </c>
      <c r="AW130" s="13" t="s">
        <v>36</v>
      </c>
      <c r="AX130" s="13" t="s">
        <v>76</v>
      </c>
      <c r="AY130" s="245" t="s">
        <v>129</v>
      </c>
    </row>
    <row r="131" s="14" customFormat="1">
      <c r="A131" s="14"/>
      <c r="B131" s="246"/>
      <c r="C131" s="247"/>
      <c r="D131" s="229" t="s">
        <v>142</v>
      </c>
      <c r="E131" s="248" t="s">
        <v>38</v>
      </c>
      <c r="F131" s="249" t="s">
        <v>194</v>
      </c>
      <c r="G131" s="247"/>
      <c r="H131" s="250">
        <v>3</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142</v>
      </c>
      <c r="AU131" s="256" t="s">
        <v>85</v>
      </c>
      <c r="AV131" s="14" t="s">
        <v>85</v>
      </c>
      <c r="AW131" s="14" t="s">
        <v>36</v>
      </c>
      <c r="AX131" s="14" t="s">
        <v>83</v>
      </c>
      <c r="AY131" s="256" t="s">
        <v>129</v>
      </c>
    </row>
    <row r="132" s="2" customFormat="1" ht="16.5" customHeight="1">
      <c r="A132" s="41"/>
      <c r="B132" s="42"/>
      <c r="C132" s="216" t="s">
        <v>195</v>
      </c>
      <c r="D132" s="216" t="s">
        <v>131</v>
      </c>
      <c r="E132" s="217" t="s">
        <v>196</v>
      </c>
      <c r="F132" s="218" t="s">
        <v>197</v>
      </c>
      <c r="G132" s="219" t="s">
        <v>198</v>
      </c>
      <c r="H132" s="220">
        <v>1</v>
      </c>
      <c r="I132" s="221"/>
      <c r="J132" s="222">
        <f>ROUND(I132*H132,2)</f>
        <v>0</v>
      </c>
      <c r="K132" s="218" t="s">
        <v>38</v>
      </c>
      <c r="L132" s="47"/>
      <c r="M132" s="223" t="s">
        <v>38</v>
      </c>
      <c r="N132" s="224" t="s">
        <v>49</v>
      </c>
      <c r="O132" s="88"/>
      <c r="P132" s="225">
        <f>O132*H132</f>
        <v>0</v>
      </c>
      <c r="Q132" s="225">
        <v>0.01125</v>
      </c>
      <c r="R132" s="225">
        <f>Q132*H132</f>
        <v>0.01125</v>
      </c>
      <c r="S132" s="225">
        <v>0</v>
      </c>
      <c r="T132" s="226">
        <f>S132*H132</f>
        <v>0</v>
      </c>
      <c r="U132" s="41"/>
      <c r="V132" s="41"/>
      <c r="W132" s="41"/>
      <c r="X132" s="41"/>
      <c r="Y132" s="41"/>
      <c r="Z132" s="41"/>
      <c r="AA132" s="41"/>
      <c r="AB132" s="41"/>
      <c r="AC132" s="41"/>
      <c r="AD132" s="41"/>
      <c r="AE132" s="41"/>
      <c r="AR132" s="227" t="s">
        <v>136</v>
      </c>
      <c r="AT132" s="227" t="s">
        <v>131</v>
      </c>
      <c r="AU132" s="227" t="s">
        <v>85</v>
      </c>
      <c r="AY132" s="20" t="s">
        <v>129</v>
      </c>
      <c r="BE132" s="228">
        <f>IF(N132="základní",J132,0)</f>
        <v>0</v>
      </c>
      <c r="BF132" s="228">
        <f>IF(N132="snížená",J132,0)</f>
        <v>0</v>
      </c>
      <c r="BG132" s="228">
        <f>IF(N132="zákl. přenesená",J132,0)</f>
        <v>0</v>
      </c>
      <c r="BH132" s="228">
        <f>IF(N132="sníž. přenesená",J132,0)</f>
        <v>0</v>
      </c>
      <c r="BI132" s="228">
        <f>IF(N132="nulová",J132,0)</f>
        <v>0</v>
      </c>
      <c r="BJ132" s="20" t="s">
        <v>136</v>
      </c>
      <c r="BK132" s="228">
        <f>ROUND(I132*H132,2)</f>
        <v>0</v>
      </c>
      <c r="BL132" s="20" t="s">
        <v>136</v>
      </c>
      <c r="BM132" s="227" t="s">
        <v>199</v>
      </c>
    </row>
    <row r="133" s="2" customFormat="1">
      <c r="A133" s="41"/>
      <c r="B133" s="42"/>
      <c r="C133" s="43"/>
      <c r="D133" s="229" t="s">
        <v>138</v>
      </c>
      <c r="E133" s="43"/>
      <c r="F133" s="230" t="s">
        <v>197</v>
      </c>
      <c r="G133" s="43"/>
      <c r="H133" s="43"/>
      <c r="I133" s="231"/>
      <c r="J133" s="43"/>
      <c r="K133" s="43"/>
      <c r="L133" s="47"/>
      <c r="M133" s="232"/>
      <c r="N133" s="233"/>
      <c r="O133" s="88"/>
      <c r="P133" s="88"/>
      <c r="Q133" s="88"/>
      <c r="R133" s="88"/>
      <c r="S133" s="88"/>
      <c r="T133" s="89"/>
      <c r="U133" s="41"/>
      <c r="V133" s="41"/>
      <c r="W133" s="41"/>
      <c r="X133" s="41"/>
      <c r="Y133" s="41"/>
      <c r="Z133" s="41"/>
      <c r="AA133" s="41"/>
      <c r="AB133" s="41"/>
      <c r="AC133" s="41"/>
      <c r="AD133" s="41"/>
      <c r="AE133" s="41"/>
      <c r="AT133" s="20" t="s">
        <v>138</v>
      </c>
      <c r="AU133" s="20" t="s">
        <v>85</v>
      </c>
    </row>
    <row r="134" s="13" customFormat="1">
      <c r="A134" s="13"/>
      <c r="B134" s="236"/>
      <c r="C134" s="237"/>
      <c r="D134" s="229" t="s">
        <v>142</v>
      </c>
      <c r="E134" s="238" t="s">
        <v>38</v>
      </c>
      <c r="F134" s="239" t="s">
        <v>200</v>
      </c>
      <c r="G134" s="237"/>
      <c r="H134" s="238" t="s">
        <v>38</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142</v>
      </c>
      <c r="AU134" s="245" t="s">
        <v>85</v>
      </c>
      <c r="AV134" s="13" t="s">
        <v>83</v>
      </c>
      <c r="AW134" s="13" t="s">
        <v>36</v>
      </c>
      <c r="AX134" s="13" t="s">
        <v>76</v>
      </c>
      <c r="AY134" s="245" t="s">
        <v>129</v>
      </c>
    </row>
    <row r="135" s="13" customFormat="1">
      <c r="A135" s="13"/>
      <c r="B135" s="236"/>
      <c r="C135" s="237"/>
      <c r="D135" s="229" t="s">
        <v>142</v>
      </c>
      <c r="E135" s="238" t="s">
        <v>38</v>
      </c>
      <c r="F135" s="239" t="s">
        <v>201</v>
      </c>
      <c r="G135" s="237"/>
      <c r="H135" s="238" t="s">
        <v>38</v>
      </c>
      <c r="I135" s="240"/>
      <c r="J135" s="237"/>
      <c r="K135" s="237"/>
      <c r="L135" s="241"/>
      <c r="M135" s="242"/>
      <c r="N135" s="243"/>
      <c r="O135" s="243"/>
      <c r="P135" s="243"/>
      <c r="Q135" s="243"/>
      <c r="R135" s="243"/>
      <c r="S135" s="243"/>
      <c r="T135" s="244"/>
      <c r="U135" s="13"/>
      <c r="V135" s="13"/>
      <c r="W135" s="13"/>
      <c r="X135" s="13"/>
      <c r="Y135" s="13"/>
      <c r="Z135" s="13"/>
      <c r="AA135" s="13"/>
      <c r="AB135" s="13"/>
      <c r="AC135" s="13"/>
      <c r="AD135" s="13"/>
      <c r="AE135" s="13"/>
      <c r="AT135" s="245" t="s">
        <v>142</v>
      </c>
      <c r="AU135" s="245" t="s">
        <v>85</v>
      </c>
      <c r="AV135" s="13" t="s">
        <v>83</v>
      </c>
      <c r="AW135" s="13" t="s">
        <v>36</v>
      </c>
      <c r="AX135" s="13" t="s">
        <v>76</v>
      </c>
      <c r="AY135" s="245" t="s">
        <v>129</v>
      </c>
    </row>
    <row r="136" s="14" customFormat="1">
      <c r="A136" s="14"/>
      <c r="B136" s="246"/>
      <c r="C136" s="247"/>
      <c r="D136" s="229" t="s">
        <v>142</v>
      </c>
      <c r="E136" s="248" t="s">
        <v>38</v>
      </c>
      <c r="F136" s="249" t="s">
        <v>83</v>
      </c>
      <c r="G136" s="247"/>
      <c r="H136" s="250">
        <v>1</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142</v>
      </c>
      <c r="AU136" s="256" t="s">
        <v>85</v>
      </c>
      <c r="AV136" s="14" t="s">
        <v>85</v>
      </c>
      <c r="AW136" s="14" t="s">
        <v>36</v>
      </c>
      <c r="AX136" s="14" t="s">
        <v>83</v>
      </c>
      <c r="AY136" s="256" t="s">
        <v>129</v>
      </c>
    </row>
    <row r="137" s="12" customFormat="1" ht="22.8" customHeight="1">
      <c r="A137" s="12"/>
      <c r="B137" s="200"/>
      <c r="C137" s="201"/>
      <c r="D137" s="202" t="s">
        <v>75</v>
      </c>
      <c r="E137" s="214" t="s">
        <v>202</v>
      </c>
      <c r="F137" s="214" t="s">
        <v>203</v>
      </c>
      <c r="G137" s="201"/>
      <c r="H137" s="201"/>
      <c r="I137" s="204"/>
      <c r="J137" s="215">
        <f>BK137</f>
        <v>0</v>
      </c>
      <c r="K137" s="201"/>
      <c r="L137" s="206"/>
      <c r="M137" s="207"/>
      <c r="N137" s="208"/>
      <c r="O137" s="208"/>
      <c r="P137" s="209">
        <f>SUM(P138:P141)</f>
        <v>0</v>
      </c>
      <c r="Q137" s="208"/>
      <c r="R137" s="209">
        <f>SUM(R138:R141)</f>
        <v>0</v>
      </c>
      <c r="S137" s="208"/>
      <c r="T137" s="210">
        <f>SUM(T138:T141)</f>
        <v>0</v>
      </c>
      <c r="U137" s="12"/>
      <c r="V137" s="12"/>
      <c r="W137" s="12"/>
      <c r="X137" s="12"/>
      <c r="Y137" s="12"/>
      <c r="Z137" s="12"/>
      <c r="AA137" s="12"/>
      <c r="AB137" s="12"/>
      <c r="AC137" s="12"/>
      <c r="AD137" s="12"/>
      <c r="AE137" s="12"/>
      <c r="AR137" s="211" t="s">
        <v>136</v>
      </c>
      <c r="AT137" s="212" t="s">
        <v>75</v>
      </c>
      <c r="AU137" s="212" t="s">
        <v>83</v>
      </c>
      <c r="AY137" s="211" t="s">
        <v>129</v>
      </c>
      <c r="BK137" s="213">
        <f>SUM(BK138:BK141)</f>
        <v>0</v>
      </c>
    </row>
    <row r="138" s="2" customFormat="1" ht="16.5" customHeight="1">
      <c r="A138" s="41"/>
      <c r="B138" s="42"/>
      <c r="C138" s="216" t="s">
        <v>204</v>
      </c>
      <c r="D138" s="216" t="s">
        <v>131</v>
      </c>
      <c r="E138" s="217" t="s">
        <v>205</v>
      </c>
      <c r="F138" s="218" t="s">
        <v>206</v>
      </c>
      <c r="G138" s="219" t="s">
        <v>153</v>
      </c>
      <c r="H138" s="220">
        <v>-671</v>
      </c>
      <c r="I138" s="221"/>
      <c r="J138" s="222">
        <f>ROUND(I138*H138,2)</f>
        <v>0</v>
      </c>
      <c r="K138" s="218" t="s">
        <v>38</v>
      </c>
      <c r="L138" s="47"/>
      <c r="M138" s="223" t="s">
        <v>38</v>
      </c>
      <c r="N138" s="224" t="s">
        <v>49</v>
      </c>
      <c r="O138" s="88"/>
      <c r="P138" s="225">
        <f>O138*H138</f>
        <v>0</v>
      </c>
      <c r="Q138" s="225">
        <v>0</v>
      </c>
      <c r="R138" s="225">
        <f>Q138*H138</f>
        <v>0</v>
      </c>
      <c r="S138" s="225">
        <v>0</v>
      </c>
      <c r="T138" s="226">
        <f>S138*H138</f>
        <v>0</v>
      </c>
      <c r="U138" s="41"/>
      <c r="V138" s="41"/>
      <c r="W138" s="41"/>
      <c r="X138" s="41"/>
      <c r="Y138" s="41"/>
      <c r="Z138" s="41"/>
      <c r="AA138" s="41"/>
      <c r="AB138" s="41"/>
      <c r="AC138" s="41"/>
      <c r="AD138" s="41"/>
      <c r="AE138" s="41"/>
      <c r="AR138" s="227" t="s">
        <v>136</v>
      </c>
      <c r="AT138" s="227" t="s">
        <v>131</v>
      </c>
      <c r="AU138" s="227" t="s">
        <v>85</v>
      </c>
      <c r="AY138" s="20" t="s">
        <v>129</v>
      </c>
      <c r="BE138" s="228">
        <f>IF(N138="základní",J138,0)</f>
        <v>0</v>
      </c>
      <c r="BF138" s="228">
        <f>IF(N138="snížená",J138,0)</f>
        <v>0</v>
      </c>
      <c r="BG138" s="228">
        <f>IF(N138="zákl. přenesená",J138,0)</f>
        <v>0</v>
      </c>
      <c r="BH138" s="228">
        <f>IF(N138="sníž. přenesená",J138,0)</f>
        <v>0</v>
      </c>
      <c r="BI138" s="228">
        <f>IF(N138="nulová",J138,0)</f>
        <v>0</v>
      </c>
      <c r="BJ138" s="20" t="s">
        <v>136</v>
      </c>
      <c r="BK138" s="228">
        <f>ROUND(I138*H138,2)</f>
        <v>0</v>
      </c>
      <c r="BL138" s="20" t="s">
        <v>136</v>
      </c>
      <c r="BM138" s="227" t="s">
        <v>207</v>
      </c>
    </row>
    <row r="139" s="2" customFormat="1">
      <c r="A139" s="41"/>
      <c r="B139" s="42"/>
      <c r="C139" s="43"/>
      <c r="D139" s="229" t="s">
        <v>138</v>
      </c>
      <c r="E139" s="43"/>
      <c r="F139" s="230" t="s">
        <v>206</v>
      </c>
      <c r="G139" s="43"/>
      <c r="H139" s="43"/>
      <c r="I139" s="231"/>
      <c r="J139" s="43"/>
      <c r="K139" s="43"/>
      <c r="L139" s="47"/>
      <c r="M139" s="232"/>
      <c r="N139" s="233"/>
      <c r="O139" s="88"/>
      <c r="P139" s="88"/>
      <c r="Q139" s="88"/>
      <c r="R139" s="88"/>
      <c r="S139" s="88"/>
      <c r="T139" s="89"/>
      <c r="U139" s="41"/>
      <c r="V139" s="41"/>
      <c r="W139" s="41"/>
      <c r="X139" s="41"/>
      <c r="Y139" s="41"/>
      <c r="Z139" s="41"/>
      <c r="AA139" s="41"/>
      <c r="AB139" s="41"/>
      <c r="AC139" s="41"/>
      <c r="AD139" s="41"/>
      <c r="AE139" s="41"/>
      <c r="AT139" s="20" t="s">
        <v>138</v>
      </c>
      <c r="AU139" s="20" t="s">
        <v>85</v>
      </c>
    </row>
    <row r="140" s="2" customFormat="1">
      <c r="A140" s="41"/>
      <c r="B140" s="42"/>
      <c r="C140" s="43"/>
      <c r="D140" s="229" t="s">
        <v>156</v>
      </c>
      <c r="E140" s="43"/>
      <c r="F140" s="268" t="s">
        <v>208</v>
      </c>
      <c r="G140" s="43"/>
      <c r="H140" s="43"/>
      <c r="I140" s="231"/>
      <c r="J140" s="43"/>
      <c r="K140" s="43"/>
      <c r="L140" s="47"/>
      <c r="M140" s="232"/>
      <c r="N140" s="233"/>
      <c r="O140" s="88"/>
      <c r="P140" s="88"/>
      <c r="Q140" s="88"/>
      <c r="R140" s="88"/>
      <c r="S140" s="88"/>
      <c r="T140" s="89"/>
      <c r="U140" s="41"/>
      <c r="V140" s="41"/>
      <c r="W140" s="41"/>
      <c r="X140" s="41"/>
      <c r="Y140" s="41"/>
      <c r="Z140" s="41"/>
      <c r="AA140" s="41"/>
      <c r="AB140" s="41"/>
      <c r="AC140" s="41"/>
      <c r="AD140" s="41"/>
      <c r="AE140" s="41"/>
      <c r="AT140" s="20" t="s">
        <v>156</v>
      </c>
      <c r="AU140" s="20" t="s">
        <v>85</v>
      </c>
    </row>
    <row r="141" s="14" customFormat="1">
      <c r="A141" s="14"/>
      <c r="B141" s="246"/>
      <c r="C141" s="247"/>
      <c r="D141" s="229" t="s">
        <v>142</v>
      </c>
      <c r="E141" s="248" t="s">
        <v>38</v>
      </c>
      <c r="F141" s="249" t="s">
        <v>209</v>
      </c>
      <c r="G141" s="247"/>
      <c r="H141" s="250">
        <v>-671</v>
      </c>
      <c r="I141" s="251"/>
      <c r="J141" s="247"/>
      <c r="K141" s="247"/>
      <c r="L141" s="252"/>
      <c r="M141" s="269"/>
      <c r="N141" s="270"/>
      <c r="O141" s="270"/>
      <c r="P141" s="270"/>
      <c r="Q141" s="270"/>
      <c r="R141" s="270"/>
      <c r="S141" s="270"/>
      <c r="T141" s="271"/>
      <c r="U141" s="14"/>
      <c r="V141" s="14"/>
      <c r="W141" s="14"/>
      <c r="X141" s="14"/>
      <c r="Y141" s="14"/>
      <c r="Z141" s="14"/>
      <c r="AA141" s="14"/>
      <c r="AB141" s="14"/>
      <c r="AC141" s="14"/>
      <c r="AD141" s="14"/>
      <c r="AE141" s="14"/>
      <c r="AT141" s="256" t="s">
        <v>142</v>
      </c>
      <c r="AU141" s="256" t="s">
        <v>85</v>
      </c>
      <c r="AV141" s="14" t="s">
        <v>85</v>
      </c>
      <c r="AW141" s="14" t="s">
        <v>36</v>
      </c>
      <c r="AX141" s="14" t="s">
        <v>83</v>
      </c>
      <c r="AY141" s="256" t="s">
        <v>129</v>
      </c>
    </row>
    <row r="142" s="2" customFormat="1" ht="6.96" customHeight="1">
      <c r="A142" s="41"/>
      <c r="B142" s="63"/>
      <c r="C142" s="64"/>
      <c r="D142" s="64"/>
      <c r="E142" s="64"/>
      <c r="F142" s="64"/>
      <c r="G142" s="64"/>
      <c r="H142" s="64"/>
      <c r="I142" s="64"/>
      <c r="J142" s="64"/>
      <c r="K142" s="64"/>
      <c r="L142" s="47"/>
      <c r="M142" s="41"/>
      <c r="O142" s="41"/>
      <c r="P142" s="41"/>
      <c r="Q142" s="41"/>
      <c r="R142" s="41"/>
      <c r="S142" s="41"/>
      <c r="T142" s="41"/>
      <c r="U142" s="41"/>
      <c r="V142" s="41"/>
      <c r="W142" s="41"/>
      <c r="X142" s="41"/>
      <c r="Y142" s="41"/>
      <c r="Z142" s="41"/>
      <c r="AA142" s="41"/>
      <c r="AB142" s="41"/>
      <c r="AC142" s="41"/>
      <c r="AD142" s="41"/>
      <c r="AE142" s="41"/>
    </row>
  </sheetData>
  <sheetProtection sheet="1" autoFilter="0" formatColumns="0" formatRows="0" objects="1" scenarios="1" spinCount="100000" saltValue="/HUDJhYjYY+V9UeOB0Q8UhHTRjLBiwn7nRvdEEP564U81XZGcxq2ARhtHZeu8AZks8zsWFT6cZzdHYXFyUkiYA==" hashValue="W1qBWih28t2goVnEB/Ly5c31lu5FXAM40B+gQCXfCzi8fbLL8ZrZ9lNNZyxSAlvdNqUGfln2mwN9xolDsvCllw==" algorithmName="SHA-512" password="CC35"/>
  <autoFilter ref="C81:K141"/>
  <mergeCells count="9">
    <mergeCell ref="E7:H7"/>
    <mergeCell ref="E9:H9"/>
    <mergeCell ref="E18:H18"/>
    <mergeCell ref="E27:H27"/>
    <mergeCell ref="E48:H48"/>
    <mergeCell ref="E50:H50"/>
    <mergeCell ref="E72:H72"/>
    <mergeCell ref="E74:H74"/>
    <mergeCell ref="L2:V2"/>
  </mergeCells>
  <hyperlinks>
    <hyperlink ref="F87" r:id="rId1" display="https://podminky.urs.cz/item/CS_URS_2025_02/111103202"/>
    <hyperlink ref="F110" r:id="rId2" display="https://podminky.urs.cz/item/CS_URS_2025_02/184818241"/>
    <hyperlink ref="F119" r:id="rId3" display="https://podminky.urs.cz/item/CS_URS_2025_02/184818242"/>
    <hyperlink ref="F128" r:id="rId4" display="https://podminky.urs.cz/item/CS_URS_2025_02/184818243"/>
  </hyperlinks>
  <pageMargins left="0.39375" right="0.39375" top="0.39375" bottom="0.39375" header="0" footer="0"/>
  <pageSetup paperSize="9" orientation="landscape" blackAndWhite="1" fitToHeight="100"/>
  <headerFooter>
    <oddFooter>&amp;CStrana &amp;P z &amp;N</oddFooter>
  </headerFooter>
  <drawing r:id="rId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1" customFormat="1" ht="12" customHeight="1">
      <c r="B8" s="23"/>
      <c r="D8" s="146" t="s">
        <v>105</v>
      </c>
      <c r="L8" s="23"/>
    </row>
    <row r="9" s="2" customFormat="1" ht="16.5" customHeight="1">
      <c r="A9" s="41"/>
      <c r="B9" s="47"/>
      <c r="C9" s="41"/>
      <c r="D9" s="41"/>
      <c r="E9" s="147" t="s">
        <v>106</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210</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211</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7" t="s">
        <v>19</v>
      </c>
      <c r="G13" s="41"/>
      <c r="H13" s="41"/>
      <c r="I13" s="146" t="s">
        <v>20</v>
      </c>
      <c r="J13" s="137" t="s">
        <v>38</v>
      </c>
      <c r="K13" s="41"/>
      <c r="L13" s="148"/>
      <c r="S13" s="41"/>
      <c r="T13" s="41"/>
      <c r="U13" s="41"/>
      <c r="V13" s="41"/>
      <c r="W13" s="41"/>
      <c r="X13" s="41"/>
      <c r="Y13" s="41"/>
      <c r="Z13" s="41"/>
      <c r="AA13" s="41"/>
      <c r="AB13" s="41"/>
      <c r="AC13" s="41"/>
      <c r="AD13" s="41"/>
      <c r="AE13" s="41"/>
    </row>
    <row r="14" s="2" customFormat="1" ht="12" customHeight="1">
      <c r="A14" s="41"/>
      <c r="B14" s="47"/>
      <c r="C14" s="41"/>
      <c r="D14" s="146" t="s">
        <v>22</v>
      </c>
      <c r="E14" s="41"/>
      <c r="F14" s="137" t="s">
        <v>23</v>
      </c>
      <c r="G14" s="41"/>
      <c r="H14" s="41"/>
      <c r="I14" s="146" t="s">
        <v>24</v>
      </c>
      <c r="J14" s="150" t="str">
        <f>'Rekapitulace stavby'!AN8</f>
        <v>5. 11. 2025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26</v>
      </c>
      <c r="E16" s="41"/>
      <c r="F16" s="41"/>
      <c r="G16" s="41"/>
      <c r="H16" s="41"/>
      <c r="I16" s="146" t="s">
        <v>27</v>
      </c>
      <c r="J16" s="137" t="s">
        <v>28</v>
      </c>
      <c r="K16" s="41"/>
      <c r="L16" s="148"/>
      <c r="S16" s="41"/>
      <c r="T16" s="41"/>
      <c r="U16" s="41"/>
      <c r="V16" s="41"/>
      <c r="W16" s="41"/>
      <c r="X16" s="41"/>
      <c r="Y16" s="41"/>
      <c r="Z16" s="41"/>
      <c r="AA16" s="41"/>
      <c r="AB16" s="41"/>
      <c r="AC16" s="41"/>
      <c r="AD16" s="41"/>
      <c r="AE16" s="41"/>
    </row>
    <row r="17" s="2" customFormat="1" ht="18" customHeight="1">
      <c r="A17" s="41"/>
      <c r="B17" s="47"/>
      <c r="C17" s="41"/>
      <c r="D17" s="41"/>
      <c r="E17" s="137" t="s">
        <v>29</v>
      </c>
      <c r="F17" s="41"/>
      <c r="G17" s="41"/>
      <c r="H17" s="41"/>
      <c r="I17" s="146" t="s">
        <v>30</v>
      </c>
      <c r="J17" s="137" t="s">
        <v>31</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32</v>
      </c>
      <c r="E19" s="41"/>
      <c r="F19" s="41"/>
      <c r="G19" s="41"/>
      <c r="H19" s="41"/>
      <c r="I19" s="146" t="s">
        <v>27</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7"/>
      <c r="G20" s="137"/>
      <c r="H20" s="137"/>
      <c r="I20" s="146" t="s">
        <v>30</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34</v>
      </c>
      <c r="E22" s="41"/>
      <c r="F22" s="41"/>
      <c r="G22" s="41"/>
      <c r="H22" s="41"/>
      <c r="I22" s="146" t="s">
        <v>27</v>
      </c>
      <c r="J22" s="137" t="s">
        <v>28</v>
      </c>
      <c r="K22" s="41"/>
      <c r="L22" s="148"/>
      <c r="S22" s="41"/>
      <c r="T22" s="41"/>
      <c r="U22" s="41"/>
      <c r="V22" s="41"/>
      <c r="W22" s="41"/>
      <c r="X22" s="41"/>
      <c r="Y22" s="41"/>
      <c r="Z22" s="41"/>
      <c r="AA22" s="41"/>
      <c r="AB22" s="41"/>
      <c r="AC22" s="41"/>
      <c r="AD22" s="41"/>
      <c r="AE22" s="41"/>
    </row>
    <row r="23" s="2" customFormat="1" ht="18" customHeight="1">
      <c r="A23" s="41"/>
      <c r="B23" s="47"/>
      <c r="C23" s="41"/>
      <c r="D23" s="41"/>
      <c r="E23" s="137" t="s">
        <v>35</v>
      </c>
      <c r="F23" s="41"/>
      <c r="G23" s="41"/>
      <c r="H23" s="41"/>
      <c r="I23" s="146" t="s">
        <v>30</v>
      </c>
      <c r="J23" s="137" t="s">
        <v>31</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37</v>
      </c>
      <c r="E25" s="41"/>
      <c r="F25" s="41"/>
      <c r="G25" s="41"/>
      <c r="H25" s="41"/>
      <c r="I25" s="146" t="s">
        <v>27</v>
      </c>
      <c r="J25" s="137" t="s">
        <v>38</v>
      </c>
      <c r="K25" s="41"/>
      <c r="L25" s="148"/>
      <c r="S25" s="41"/>
      <c r="T25" s="41"/>
      <c r="U25" s="41"/>
      <c r="V25" s="41"/>
      <c r="W25" s="41"/>
      <c r="X25" s="41"/>
      <c r="Y25" s="41"/>
      <c r="Z25" s="41"/>
      <c r="AA25" s="41"/>
      <c r="AB25" s="41"/>
      <c r="AC25" s="41"/>
      <c r="AD25" s="41"/>
      <c r="AE25" s="41"/>
    </row>
    <row r="26" s="2" customFormat="1" ht="18" customHeight="1">
      <c r="A26" s="41"/>
      <c r="B26" s="47"/>
      <c r="C26" s="41"/>
      <c r="D26" s="41"/>
      <c r="E26" s="137" t="s">
        <v>39</v>
      </c>
      <c r="F26" s="41"/>
      <c r="G26" s="41"/>
      <c r="H26" s="41"/>
      <c r="I26" s="146" t="s">
        <v>30</v>
      </c>
      <c r="J26" s="137" t="s">
        <v>38</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40</v>
      </c>
      <c r="E28" s="41"/>
      <c r="F28" s="41"/>
      <c r="G28" s="41"/>
      <c r="H28" s="41"/>
      <c r="I28" s="41"/>
      <c r="J28" s="41"/>
      <c r="K28" s="41"/>
      <c r="L28" s="148"/>
      <c r="S28" s="41"/>
      <c r="T28" s="41"/>
      <c r="U28" s="41"/>
      <c r="V28" s="41"/>
      <c r="W28" s="41"/>
      <c r="X28" s="41"/>
      <c r="Y28" s="41"/>
      <c r="Z28" s="41"/>
      <c r="AA28" s="41"/>
      <c r="AB28" s="41"/>
      <c r="AC28" s="41"/>
      <c r="AD28" s="41"/>
      <c r="AE28" s="41"/>
    </row>
    <row r="29" s="8" customFormat="1" ht="47.25" customHeight="1">
      <c r="A29" s="151"/>
      <c r="B29" s="152"/>
      <c r="C29" s="151"/>
      <c r="D29" s="151"/>
      <c r="E29" s="153" t="s">
        <v>41</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42</v>
      </c>
      <c r="E32" s="41"/>
      <c r="F32" s="41"/>
      <c r="G32" s="41"/>
      <c r="H32" s="41"/>
      <c r="I32" s="41"/>
      <c r="J32" s="157">
        <f>ROUND(J89,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44</v>
      </c>
      <c r="G34" s="41"/>
      <c r="H34" s="41"/>
      <c r="I34" s="158" t="s">
        <v>43</v>
      </c>
      <c r="J34" s="158" t="s">
        <v>45</v>
      </c>
      <c r="K34" s="41"/>
      <c r="L34" s="148"/>
      <c r="S34" s="41"/>
      <c r="T34" s="41"/>
      <c r="U34" s="41"/>
      <c r="V34" s="41"/>
      <c r="W34" s="41"/>
      <c r="X34" s="41"/>
      <c r="Y34" s="41"/>
      <c r="Z34" s="41"/>
      <c r="AA34" s="41"/>
      <c r="AB34" s="41"/>
      <c r="AC34" s="41"/>
      <c r="AD34" s="41"/>
      <c r="AE34" s="41"/>
    </row>
    <row r="35" hidden="1" s="2" customFormat="1" ht="14.4" customHeight="1">
      <c r="A35" s="41"/>
      <c r="B35" s="47"/>
      <c r="C35" s="41"/>
      <c r="D35" s="159" t="s">
        <v>46</v>
      </c>
      <c r="E35" s="146" t="s">
        <v>47</v>
      </c>
      <c r="F35" s="160">
        <f>ROUND((SUM(BE89:BE165)),  2)</f>
        <v>0</v>
      </c>
      <c r="G35" s="41"/>
      <c r="H35" s="41"/>
      <c r="I35" s="161">
        <v>0.20999999999999999</v>
      </c>
      <c r="J35" s="160">
        <f>ROUND(((SUM(BE89:BE165))*I35),  2)</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48</v>
      </c>
      <c r="F36" s="160">
        <f>ROUND((SUM(BF89:BF165)),  2)</f>
        <v>0</v>
      </c>
      <c r="G36" s="41"/>
      <c r="H36" s="41"/>
      <c r="I36" s="161">
        <v>0.12</v>
      </c>
      <c r="J36" s="160">
        <f>ROUND(((SUM(BF89:BF165))*I36),  2)</f>
        <v>0</v>
      </c>
      <c r="K36" s="41"/>
      <c r="L36" s="148"/>
      <c r="S36" s="41"/>
      <c r="T36" s="41"/>
      <c r="U36" s="41"/>
      <c r="V36" s="41"/>
      <c r="W36" s="41"/>
      <c r="X36" s="41"/>
      <c r="Y36" s="41"/>
      <c r="Z36" s="41"/>
      <c r="AA36" s="41"/>
      <c r="AB36" s="41"/>
      <c r="AC36" s="41"/>
      <c r="AD36" s="41"/>
      <c r="AE36" s="41"/>
    </row>
    <row r="37" s="2" customFormat="1" ht="14.4" customHeight="1">
      <c r="A37" s="41"/>
      <c r="B37" s="47"/>
      <c r="C37" s="41"/>
      <c r="D37" s="146" t="s">
        <v>46</v>
      </c>
      <c r="E37" s="146" t="s">
        <v>49</v>
      </c>
      <c r="F37" s="160">
        <f>ROUND((SUM(BG89:BG165)),  2)</f>
        <v>0</v>
      </c>
      <c r="G37" s="41"/>
      <c r="H37" s="41"/>
      <c r="I37" s="161">
        <v>0.20999999999999999</v>
      </c>
      <c r="J37" s="160">
        <f>0</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50</v>
      </c>
      <c r="F38" s="160">
        <f>ROUND((SUM(BH89:BH165)),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51</v>
      </c>
      <c r="F39" s="160">
        <f>ROUND((SUM(BI89:BI165)),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52</v>
      </c>
      <c r="E41" s="164"/>
      <c r="F41" s="164"/>
      <c r="G41" s="165" t="s">
        <v>53</v>
      </c>
      <c r="H41" s="166" t="s">
        <v>54</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107</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Metuje, Hronov, oprava opevnění koryta, ř. km 45,300 - 45,531</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105</v>
      </c>
      <c r="D51" s="25"/>
      <c r="E51" s="25"/>
      <c r="F51" s="25"/>
      <c r="G51" s="25"/>
      <c r="H51" s="25"/>
      <c r="I51" s="25"/>
      <c r="J51" s="25"/>
      <c r="K51" s="25"/>
      <c r="L51" s="23"/>
    </row>
    <row r="52" s="2" customFormat="1" ht="16.5" customHeight="1">
      <c r="A52" s="41"/>
      <c r="B52" s="42"/>
      <c r="C52" s="43"/>
      <c r="D52" s="43"/>
      <c r="E52" s="173" t="s">
        <v>106</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210</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3" t="str">
        <f>E11</f>
        <v>SO 01.1 - Kácení stromů</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22</v>
      </c>
      <c r="D56" s="43"/>
      <c r="E56" s="43"/>
      <c r="F56" s="30" t="str">
        <f>F14</f>
        <v>Hronov, Zbečník</v>
      </c>
      <c r="G56" s="43"/>
      <c r="H56" s="43"/>
      <c r="I56" s="35" t="s">
        <v>24</v>
      </c>
      <c r="J56" s="76" t="str">
        <f>IF(J14="","",J14)</f>
        <v>5. 11. 2025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40.05" customHeight="1">
      <c r="A58" s="41"/>
      <c r="B58" s="42"/>
      <c r="C58" s="35" t="s">
        <v>26</v>
      </c>
      <c r="D58" s="43"/>
      <c r="E58" s="43"/>
      <c r="F58" s="30" t="str">
        <f>E17</f>
        <v>Povodí Labe, státní podnik, Hradec Králové</v>
      </c>
      <c r="G58" s="43"/>
      <c r="H58" s="43"/>
      <c r="I58" s="35" t="s">
        <v>34</v>
      </c>
      <c r="J58" s="39" t="str">
        <f>E23</f>
        <v>Povodí Labe, státní podnik, OIČ, Hradec Králové</v>
      </c>
      <c r="K58" s="43"/>
      <c r="L58" s="148"/>
      <c r="S58" s="41"/>
      <c r="T58" s="41"/>
      <c r="U58" s="41"/>
      <c r="V58" s="41"/>
      <c r="W58" s="41"/>
      <c r="X58" s="41"/>
      <c r="Y58" s="41"/>
      <c r="Z58" s="41"/>
      <c r="AA58" s="41"/>
      <c r="AB58" s="41"/>
      <c r="AC58" s="41"/>
      <c r="AD58" s="41"/>
      <c r="AE58" s="41"/>
    </row>
    <row r="59" s="2" customFormat="1" ht="15.15" customHeight="1">
      <c r="A59" s="41"/>
      <c r="B59" s="42"/>
      <c r="C59" s="35" t="s">
        <v>32</v>
      </c>
      <c r="D59" s="43"/>
      <c r="E59" s="43"/>
      <c r="F59" s="30" t="str">
        <f>IF(E20="","",E20)</f>
        <v>Vyplň údaj</v>
      </c>
      <c r="G59" s="43"/>
      <c r="H59" s="43"/>
      <c r="I59" s="35" t="s">
        <v>37</v>
      </c>
      <c r="J59" s="39" t="str">
        <f>E26</f>
        <v>Ing. Eva Morkesová</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108</v>
      </c>
      <c r="D61" s="175"/>
      <c r="E61" s="175"/>
      <c r="F61" s="175"/>
      <c r="G61" s="175"/>
      <c r="H61" s="175"/>
      <c r="I61" s="175"/>
      <c r="J61" s="176" t="s">
        <v>109</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74</v>
      </c>
      <c r="D63" s="43"/>
      <c r="E63" s="43"/>
      <c r="F63" s="43"/>
      <c r="G63" s="43"/>
      <c r="H63" s="43"/>
      <c r="I63" s="43"/>
      <c r="J63" s="106">
        <f>J89</f>
        <v>0</v>
      </c>
      <c r="K63" s="43"/>
      <c r="L63" s="148"/>
      <c r="S63" s="41"/>
      <c r="T63" s="41"/>
      <c r="U63" s="41"/>
      <c r="V63" s="41"/>
      <c r="W63" s="41"/>
      <c r="X63" s="41"/>
      <c r="Y63" s="41"/>
      <c r="Z63" s="41"/>
      <c r="AA63" s="41"/>
      <c r="AB63" s="41"/>
      <c r="AC63" s="41"/>
      <c r="AD63" s="41"/>
      <c r="AE63" s="41"/>
      <c r="AU63" s="20" t="s">
        <v>110</v>
      </c>
    </row>
    <row r="64" s="9" customFormat="1" ht="24.96" customHeight="1">
      <c r="A64" s="9"/>
      <c r="B64" s="178"/>
      <c r="C64" s="179"/>
      <c r="D64" s="180" t="s">
        <v>111</v>
      </c>
      <c r="E64" s="181"/>
      <c r="F64" s="181"/>
      <c r="G64" s="181"/>
      <c r="H64" s="181"/>
      <c r="I64" s="181"/>
      <c r="J64" s="182">
        <f>J90</f>
        <v>0</v>
      </c>
      <c r="K64" s="179"/>
      <c r="L64" s="183"/>
      <c r="S64" s="9"/>
      <c r="T64" s="9"/>
      <c r="U64" s="9"/>
      <c r="V64" s="9"/>
      <c r="W64" s="9"/>
      <c r="X64" s="9"/>
      <c r="Y64" s="9"/>
      <c r="Z64" s="9"/>
      <c r="AA64" s="9"/>
      <c r="AB64" s="9"/>
      <c r="AC64" s="9"/>
      <c r="AD64" s="9"/>
      <c r="AE64" s="9"/>
    </row>
    <row r="65" s="10" customFormat="1" ht="19.92" customHeight="1">
      <c r="A65" s="10"/>
      <c r="B65" s="184"/>
      <c r="C65" s="129"/>
      <c r="D65" s="185" t="s">
        <v>112</v>
      </c>
      <c r="E65" s="186"/>
      <c r="F65" s="186"/>
      <c r="G65" s="186"/>
      <c r="H65" s="186"/>
      <c r="I65" s="186"/>
      <c r="J65" s="187">
        <f>J91</f>
        <v>0</v>
      </c>
      <c r="K65" s="129"/>
      <c r="L65" s="188"/>
      <c r="S65" s="10"/>
      <c r="T65" s="10"/>
      <c r="U65" s="10"/>
      <c r="V65" s="10"/>
      <c r="W65" s="10"/>
      <c r="X65" s="10"/>
      <c r="Y65" s="10"/>
      <c r="Z65" s="10"/>
      <c r="AA65" s="10"/>
      <c r="AB65" s="10"/>
      <c r="AC65" s="10"/>
      <c r="AD65" s="10"/>
      <c r="AE65" s="10"/>
    </row>
    <row r="66" s="10" customFormat="1" ht="19.92" customHeight="1">
      <c r="A66" s="10"/>
      <c r="B66" s="184"/>
      <c r="C66" s="129"/>
      <c r="D66" s="185" t="s">
        <v>212</v>
      </c>
      <c r="E66" s="186"/>
      <c r="F66" s="186"/>
      <c r="G66" s="186"/>
      <c r="H66" s="186"/>
      <c r="I66" s="186"/>
      <c r="J66" s="187">
        <f>J151</f>
        <v>0</v>
      </c>
      <c r="K66" s="129"/>
      <c r="L66" s="188"/>
      <c r="S66" s="10"/>
      <c r="T66" s="10"/>
      <c r="U66" s="10"/>
      <c r="V66" s="10"/>
      <c r="W66" s="10"/>
      <c r="X66" s="10"/>
      <c r="Y66" s="10"/>
      <c r="Z66" s="10"/>
      <c r="AA66" s="10"/>
      <c r="AB66" s="10"/>
      <c r="AC66" s="10"/>
      <c r="AD66" s="10"/>
      <c r="AE66" s="10"/>
    </row>
    <row r="67" s="10" customFormat="1" ht="19.92" customHeight="1">
      <c r="A67" s="10"/>
      <c r="B67" s="184"/>
      <c r="C67" s="129"/>
      <c r="D67" s="185" t="s">
        <v>213</v>
      </c>
      <c r="E67" s="186"/>
      <c r="F67" s="186"/>
      <c r="G67" s="186"/>
      <c r="H67" s="186"/>
      <c r="I67" s="186"/>
      <c r="J67" s="187">
        <f>J159</f>
        <v>0</v>
      </c>
      <c r="K67" s="129"/>
      <c r="L67" s="188"/>
      <c r="S67" s="10"/>
      <c r="T67" s="10"/>
      <c r="U67" s="10"/>
      <c r="V67" s="10"/>
      <c r="W67" s="10"/>
      <c r="X67" s="10"/>
      <c r="Y67" s="10"/>
      <c r="Z67" s="10"/>
      <c r="AA67" s="10"/>
      <c r="AB67" s="10"/>
      <c r="AC67" s="10"/>
      <c r="AD67" s="10"/>
      <c r="AE67" s="10"/>
    </row>
    <row r="68" s="2" customFormat="1" ht="21.84" customHeight="1">
      <c r="A68" s="41"/>
      <c r="B68" s="42"/>
      <c r="C68" s="43"/>
      <c r="D68" s="43"/>
      <c r="E68" s="43"/>
      <c r="F68" s="43"/>
      <c r="G68" s="43"/>
      <c r="H68" s="43"/>
      <c r="I68" s="43"/>
      <c r="J68" s="43"/>
      <c r="K68" s="43"/>
      <c r="L68" s="148"/>
      <c r="S68" s="41"/>
      <c r="T68" s="41"/>
      <c r="U68" s="41"/>
      <c r="V68" s="41"/>
      <c r="W68" s="41"/>
      <c r="X68" s="41"/>
      <c r="Y68" s="41"/>
      <c r="Z68" s="41"/>
      <c r="AA68" s="41"/>
      <c r="AB68" s="41"/>
      <c r="AC68" s="41"/>
      <c r="AD68" s="41"/>
      <c r="AE68" s="41"/>
    </row>
    <row r="69" s="2" customFormat="1" ht="6.96" customHeight="1">
      <c r="A69" s="41"/>
      <c r="B69" s="63"/>
      <c r="C69" s="64"/>
      <c r="D69" s="64"/>
      <c r="E69" s="64"/>
      <c r="F69" s="64"/>
      <c r="G69" s="64"/>
      <c r="H69" s="64"/>
      <c r="I69" s="64"/>
      <c r="J69" s="64"/>
      <c r="K69" s="64"/>
      <c r="L69" s="148"/>
      <c r="S69" s="41"/>
      <c r="T69" s="41"/>
      <c r="U69" s="41"/>
      <c r="V69" s="41"/>
      <c r="W69" s="41"/>
      <c r="X69" s="41"/>
      <c r="Y69" s="41"/>
      <c r="Z69" s="41"/>
      <c r="AA69" s="41"/>
      <c r="AB69" s="41"/>
      <c r="AC69" s="41"/>
      <c r="AD69" s="41"/>
      <c r="AE69" s="41"/>
    </row>
    <row r="73" s="2" customFormat="1" ht="6.96" customHeight="1">
      <c r="A73" s="41"/>
      <c r="B73" s="65"/>
      <c r="C73" s="66"/>
      <c r="D73" s="66"/>
      <c r="E73" s="66"/>
      <c r="F73" s="66"/>
      <c r="G73" s="66"/>
      <c r="H73" s="66"/>
      <c r="I73" s="66"/>
      <c r="J73" s="66"/>
      <c r="K73" s="66"/>
      <c r="L73" s="148"/>
      <c r="S73" s="41"/>
      <c r="T73" s="41"/>
      <c r="U73" s="41"/>
      <c r="V73" s="41"/>
      <c r="W73" s="41"/>
      <c r="X73" s="41"/>
      <c r="Y73" s="41"/>
      <c r="Z73" s="41"/>
      <c r="AA73" s="41"/>
      <c r="AB73" s="41"/>
      <c r="AC73" s="41"/>
      <c r="AD73" s="41"/>
      <c r="AE73" s="41"/>
    </row>
    <row r="74" s="2" customFormat="1" ht="24.96" customHeight="1">
      <c r="A74" s="41"/>
      <c r="B74" s="42"/>
      <c r="C74" s="26" t="s">
        <v>114</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2" customHeight="1">
      <c r="A76" s="41"/>
      <c r="B76" s="42"/>
      <c r="C76" s="35" t="s">
        <v>16</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16.5" customHeight="1">
      <c r="A77" s="41"/>
      <c r="B77" s="42"/>
      <c r="C77" s="43"/>
      <c r="D77" s="43"/>
      <c r="E77" s="173" t="str">
        <f>E7</f>
        <v>Metuje, Hronov, oprava opevnění koryta, ř. km 45,300 - 45,531</v>
      </c>
      <c r="F77" s="35"/>
      <c r="G77" s="35"/>
      <c r="H77" s="35"/>
      <c r="I77" s="43"/>
      <c r="J77" s="43"/>
      <c r="K77" s="43"/>
      <c r="L77" s="148"/>
      <c r="S77" s="41"/>
      <c r="T77" s="41"/>
      <c r="U77" s="41"/>
      <c r="V77" s="41"/>
      <c r="W77" s="41"/>
      <c r="X77" s="41"/>
      <c r="Y77" s="41"/>
      <c r="Z77" s="41"/>
      <c r="AA77" s="41"/>
      <c r="AB77" s="41"/>
      <c r="AC77" s="41"/>
      <c r="AD77" s="41"/>
      <c r="AE77" s="41"/>
    </row>
    <row r="78" s="1" customFormat="1" ht="12" customHeight="1">
      <c r="B78" s="24"/>
      <c r="C78" s="35" t="s">
        <v>105</v>
      </c>
      <c r="D78" s="25"/>
      <c r="E78" s="25"/>
      <c r="F78" s="25"/>
      <c r="G78" s="25"/>
      <c r="H78" s="25"/>
      <c r="I78" s="25"/>
      <c r="J78" s="25"/>
      <c r="K78" s="25"/>
      <c r="L78" s="23"/>
    </row>
    <row r="79" s="2" customFormat="1" ht="16.5" customHeight="1">
      <c r="A79" s="41"/>
      <c r="B79" s="42"/>
      <c r="C79" s="43"/>
      <c r="D79" s="43"/>
      <c r="E79" s="173" t="s">
        <v>106</v>
      </c>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210</v>
      </c>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6.5" customHeight="1">
      <c r="A81" s="41"/>
      <c r="B81" s="42"/>
      <c r="C81" s="43"/>
      <c r="D81" s="43"/>
      <c r="E81" s="73" t="str">
        <f>E11</f>
        <v>SO 01.1 - Kácení stromů</v>
      </c>
      <c r="F81" s="43"/>
      <c r="G81" s="43"/>
      <c r="H81" s="43"/>
      <c r="I81" s="43"/>
      <c r="J81" s="43"/>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2" customHeight="1">
      <c r="A83" s="41"/>
      <c r="B83" s="42"/>
      <c r="C83" s="35" t="s">
        <v>22</v>
      </c>
      <c r="D83" s="43"/>
      <c r="E83" s="43"/>
      <c r="F83" s="30" t="str">
        <f>F14</f>
        <v>Hronov, Zbečník</v>
      </c>
      <c r="G83" s="43"/>
      <c r="H83" s="43"/>
      <c r="I83" s="35" t="s">
        <v>24</v>
      </c>
      <c r="J83" s="76" t="str">
        <f>IF(J14="","",J14)</f>
        <v>5. 11. 2025</v>
      </c>
      <c r="K83" s="43"/>
      <c r="L83" s="148"/>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40.05" customHeight="1">
      <c r="A85" s="41"/>
      <c r="B85" s="42"/>
      <c r="C85" s="35" t="s">
        <v>26</v>
      </c>
      <c r="D85" s="43"/>
      <c r="E85" s="43"/>
      <c r="F85" s="30" t="str">
        <f>E17</f>
        <v>Povodí Labe, státní podnik, Hradec Králové</v>
      </c>
      <c r="G85" s="43"/>
      <c r="H85" s="43"/>
      <c r="I85" s="35" t="s">
        <v>34</v>
      </c>
      <c r="J85" s="39" t="str">
        <f>E23</f>
        <v>Povodí Labe, státní podnik, OIČ, Hradec Králové</v>
      </c>
      <c r="K85" s="43"/>
      <c r="L85" s="148"/>
      <c r="S85" s="41"/>
      <c r="T85" s="41"/>
      <c r="U85" s="41"/>
      <c r="V85" s="41"/>
      <c r="W85" s="41"/>
      <c r="X85" s="41"/>
      <c r="Y85" s="41"/>
      <c r="Z85" s="41"/>
      <c r="AA85" s="41"/>
      <c r="AB85" s="41"/>
      <c r="AC85" s="41"/>
      <c r="AD85" s="41"/>
      <c r="AE85" s="41"/>
    </row>
    <row r="86" s="2" customFormat="1" ht="15.15" customHeight="1">
      <c r="A86" s="41"/>
      <c r="B86" s="42"/>
      <c r="C86" s="35" t="s">
        <v>32</v>
      </c>
      <c r="D86" s="43"/>
      <c r="E86" s="43"/>
      <c r="F86" s="30" t="str">
        <f>IF(E20="","",E20)</f>
        <v>Vyplň údaj</v>
      </c>
      <c r="G86" s="43"/>
      <c r="H86" s="43"/>
      <c r="I86" s="35" t="s">
        <v>37</v>
      </c>
      <c r="J86" s="39" t="str">
        <f>E26</f>
        <v>Ing. Eva Morkesová</v>
      </c>
      <c r="K86" s="43"/>
      <c r="L86" s="148"/>
      <c r="S86" s="41"/>
      <c r="T86" s="41"/>
      <c r="U86" s="41"/>
      <c r="V86" s="41"/>
      <c r="W86" s="41"/>
      <c r="X86" s="41"/>
      <c r="Y86" s="41"/>
      <c r="Z86" s="41"/>
      <c r="AA86" s="41"/>
      <c r="AB86" s="41"/>
      <c r="AC86" s="41"/>
      <c r="AD86" s="41"/>
      <c r="AE86" s="41"/>
    </row>
    <row r="87" s="2" customFormat="1" ht="10.32" customHeight="1">
      <c r="A87" s="41"/>
      <c r="B87" s="42"/>
      <c r="C87" s="43"/>
      <c r="D87" s="43"/>
      <c r="E87" s="43"/>
      <c r="F87" s="43"/>
      <c r="G87" s="43"/>
      <c r="H87" s="43"/>
      <c r="I87" s="43"/>
      <c r="J87" s="43"/>
      <c r="K87" s="43"/>
      <c r="L87" s="148"/>
      <c r="S87" s="41"/>
      <c r="T87" s="41"/>
      <c r="U87" s="41"/>
      <c r="V87" s="41"/>
      <c r="W87" s="41"/>
      <c r="X87" s="41"/>
      <c r="Y87" s="41"/>
      <c r="Z87" s="41"/>
      <c r="AA87" s="41"/>
      <c r="AB87" s="41"/>
      <c r="AC87" s="41"/>
      <c r="AD87" s="41"/>
      <c r="AE87" s="41"/>
    </row>
    <row r="88" s="11" customFormat="1" ht="29.28" customHeight="1">
      <c r="A88" s="189"/>
      <c r="B88" s="190"/>
      <c r="C88" s="191" t="s">
        <v>115</v>
      </c>
      <c r="D88" s="192" t="s">
        <v>61</v>
      </c>
      <c r="E88" s="192" t="s">
        <v>57</v>
      </c>
      <c r="F88" s="192" t="s">
        <v>58</v>
      </c>
      <c r="G88" s="192" t="s">
        <v>116</v>
      </c>
      <c r="H88" s="192" t="s">
        <v>117</v>
      </c>
      <c r="I88" s="192" t="s">
        <v>118</v>
      </c>
      <c r="J88" s="192" t="s">
        <v>109</v>
      </c>
      <c r="K88" s="193" t="s">
        <v>119</v>
      </c>
      <c r="L88" s="194"/>
      <c r="M88" s="96" t="s">
        <v>38</v>
      </c>
      <c r="N88" s="97" t="s">
        <v>46</v>
      </c>
      <c r="O88" s="97" t="s">
        <v>120</v>
      </c>
      <c r="P88" s="97" t="s">
        <v>121</v>
      </c>
      <c r="Q88" s="97" t="s">
        <v>122</v>
      </c>
      <c r="R88" s="97" t="s">
        <v>123</v>
      </c>
      <c r="S88" s="97" t="s">
        <v>124</v>
      </c>
      <c r="T88" s="98" t="s">
        <v>125</v>
      </c>
      <c r="U88" s="189"/>
      <c r="V88" s="189"/>
      <c r="W88" s="189"/>
      <c r="X88" s="189"/>
      <c r="Y88" s="189"/>
      <c r="Z88" s="189"/>
      <c r="AA88" s="189"/>
      <c r="AB88" s="189"/>
      <c r="AC88" s="189"/>
      <c r="AD88" s="189"/>
      <c r="AE88" s="189"/>
    </row>
    <row r="89" s="2" customFormat="1" ht="22.8" customHeight="1">
      <c r="A89" s="41"/>
      <c r="B89" s="42"/>
      <c r="C89" s="103" t="s">
        <v>126</v>
      </c>
      <c r="D89" s="43"/>
      <c r="E89" s="43"/>
      <c r="F89" s="43"/>
      <c r="G89" s="43"/>
      <c r="H89" s="43"/>
      <c r="I89" s="43"/>
      <c r="J89" s="195">
        <f>BK89</f>
        <v>0</v>
      </c>
      <c r="K89" s="43"/>
      <c r="L89" s="47"/>
      <c r="M89" s="99"/>
      <c r="N89" s="196"/>
      <c r="O89" s="100"/>
      <c r="P89" s="197">
        <f>P90</f>
        <v>0</v>
      </c>
      <c r="Q89" s="100"/>
      <c r="R89" s="197">
        <f>R90</f>
        <v>0</v>
      </c>
      <c r="S89" s="100"/>
      <c r="T89" s="198">
        <f>T90</f>
        <v>0</v>
      </c>
      <c r="U89" s="41"/>
      <c r="V89" s="41"/>
      <c r="W89" s="41"/>
      <c r="X89" s="41"/>
      <c r="Y89" s="41"/>
      <c r="Z89" s="41"/>
      <c r="AA89" s="41"/>
      <c r="AB89" s="41"/>
      <c r="AC89" s="41"/>
      <c r="AD89" s="41"/>
      <c r="AE89" s="41"/>
      <c r="AT89" s="20" t="s">
        <v>75</v>
      </c>
      <c r="AU89" s="20" t="s">
        <v>110</v>
      </c>
      <c r="BK89" s="199">
        <f>BK90</f>
        <v>0</v>
      </c>
    </row>
    <row r="90" s="12" customFormat="1" ht="25.92" customHeight="1">
      <c r="A90" s="12"/>
      <c r="B90" s="200"/>
      <c r="C90" s="201"/>
      <c r="D90" s="202" t="s">
        <v>75</v>
      </c>
      <c r="E90" s="203" t="s">
        <v>127</v>
      </c>
      <c r="F90" s="203" t="s">
        <v>128</v>
      </c>
      <c r="G90" s="201"/>
      <c r="H90" s="201"/>
      <c r="I90" s="204"/>
      <c r="J90" s="205">
        <f>BK90</f>
        <v>0</v>
      </c>
      <c r="K90" s="201"/>
      <c r="L90" s="206"/>
      <c r="M90" s="207"/>
      <c r="N90" s="208"/>
      <c r="O90" s="208"/>
      <c r="P90" s="209">
        <f>P91+P151+P159</f>
        <v>0</v>
      </c>
      <c r="Q90" s="208"/>
      <c r="R90" s="209">
        <f>R91+R151+R159</f>
        <v>0</v>
      </c>
      <c r="S90" s="208"/>
      <c r="T90" s="210">
        <f>T91+T151+T159</f>
        <v>0</v>
      </c>
      <c r="U90" s="12"/>
      <c r="V90" s="12"/>
      <c r="W90" s="12"/>
      <c r="X90" s="12"/>
      <c r="Y90" s="12"/>
      <c r="Z90" s="12"/>
      <c r="AA90" s="12"/>
      <c r="AB90" s="12"/>
      <c r="AC90" s="12"/>
      <c r="AD90" s="12"/>
      <c r="AE90" s="12"/>
      <c r="AR90" s="211" t="s">
        <v>83</v>
      </c>
      <c r="AT90" s="212" t="s">
        <v>75</v>
      </c>
      <c r="AU90" s="212" t="s">
        <v>76</v>
      </c>
      <c r="AY90" s="211" t="s">
        <v>129</v>
      </c>
      <c r="BK90" s="213">
        <f>BK91+BK151+BK159</f>
        <v>0</v>
      </c>
    </row>
    <row r="91" s="12" customFormat="1" ht="22.8" customHeight="1">
      <c r="A91" s="12"/>
      <c r="B91" s="200"/>
      <c r="C91" s="201"/>
      <c r="D91" s="202" t="s">
        <v>75</v>
      </c>
      <c r="E91" s="214" t="s">
        <v>83</v>
      </c>
      <c r="F91" s="214" t="s">
        <v>130</v>
      </c>
      <c r="G91" s="201"/>
      <c r="H91" s="201"/>
      <c r="I91" s="204"/>
      <c r="J91" s="215">
        <f>BK91</f>
        <v>0</v>
      </c>
      <c r="K91" s="201"/>
      <c r="L91" s="206"/>
      <c r="M91" s="207"/>
      <c r="N91" s="208"/>
      <c r="O91" s="208"/>
      <c r="P91" s="209">
        <f>SUM(P92:P150)</f>
        <v>0</v>
      </c>
      <c r="Q91" s="208"/>
      <c r="R91" s="209">
        <f>SUM(R92:R150)</f>
        <v>0</v>
      </c>
      <c r="S91" s="208"/>
      <c r="T91" s="210">
        <f>SUM(T92:T150)</f>
        <v>0</v>
      </c>
      <c r="U91" s="12"/>
      <c r="V91" s="12"/>
      <c r="W91" s="12"/>
      <c r="X91" s="12"/>
      <c r="Y91" s="12"/>
      <c r="Z91" s="12"/>
      <c r="AA91" s="12"/>
      <c r="AB91" s="12"/>
      <c r="AC91" s="12"/>
      <c r="AD91" s="12"/>
      <c r="AE91" s="12"/>
      <c r="AR91" s="211" t="s">
        <v>83</v>
      </c>
      <c r="AT91" s="212" t="s">
        <v>75</v>
      </c>
      <c r="AU91" s="212" t="s">
        <v>83</v>
      </c>
      <c r="AY91" s="211" t="s">
        <v>129</v>
      </c>
      <c r="BK91" s="213">
        <f>SUM(BK92:BK150)</f>
        <v>0</v>
      </c>
    </row>
    <row r="92" s="2" customFormat="1" ht="24.15" customHeight="1">
      <c r="A92" s="41"/>
      <c r="B92" s="42"/>
      <c r="C92" s="216" t="s">
        <v>83</v>
      </c>
      <c r="D92" s="216" t="s">
        <v>131</v>
      </c>
      <c r="E92" s="217" t="s">
        <v>214</v>
      </c>
      <c r="F92" s="218" t="s">
        <v>215</v>
      </c>
      <c r="G92" s="219" t="s">
        <v>216</v>
      </c>
      <c r="H92" s="220">
        <v>480</v>
      </c>
      <c r="I92" s="221"/>
      <c r="J92" s="222">
        <f>ROUND(I92*H92,2)</f>
        <v>0</v>
      </c>
      <c r="K92" s="218" t="s">
        <v>135</v>
      </c>
      <c r="L92" s="47"/>
      <c r="M92" s="223" t="s">
        <v>38</v>
      </c>
      <c r="N92" s="224" t="s">
        <v>49</v>
      </c>
      <c r="O92" s="88"/>
      <c r="P92" s="225">
        <f>O92*H92</f>
        <v>0</v>
      </c>
      <c r="Q92" s="225">
        <v>0</v>
      </c>
      <c r="R92" s="225">
        <f>Q92*H92</f>
        <v>0</v>
      </c>
      <c r="S92" s="225">
        <v>0</v>
      </c>
      <c r="T92" s="226">
        <f>S92*H92</f>
        <v>0</v>
      </c>
      <c r="U92" s="41"/>
      <c r="V92" s="41"/>
      <c r="W92" s="41"/>
      <c r="X92" s="41"/>
      <c r="Y92" s="41"/>
      <c r="Z92" s="41"/>
      <c r="AA92" s="41"/>
      <c r="AB92" s="41"/>
      <c r="AC92" s="41"/>
      <c r="AD92" s="41"/>
      <c r="AE92" s="41"/>
      <c r="AR92" s="227" t="s">
        <v>136</v>
      </c>
      <c r="AT92" s="227" t="s">
        <v>131</v>
      </c>
      <c r="AU92" s="227" t="s">
        <v>85</v>
      </c>
      <c r="AY92" s="20" t="s">
        <v>129</v>
      </c>
      <c r="BE92" s="228">
        <f>IF(N92="základní",J92,0)</f>
        <v>0</v>
      </c>
      <c r="BF92" s="228">
        <f>IF(N92="snížená",J92,0)</f>
        <v>0</v>
      </c>
      <c r="BG92" s="228">
        <f>IF(N92="zákl. přenesená",J92,0)</f>
        <v>0</v>
      </c>
      <c r="BH92" s="228">
        <f>IF(N92="sníž. přenesená",J92,0)</f>
        <v>0</v>
      </c>
      <c r="BI92" s="228">
        <f>IF(N92="nulová",J92,0)</f>
        <v>0</v>
      </c>
      <c r="BJ92" s="20" t="s">
        <v>136</v>
      </c>
      <c r="BK92" s="228">
        <f>ROUND(I92*H92,2)</f>
        <v>0</v>
      </c>
      <c r="BL92" s="20" t="s">
        <v>136</v>
      </c>
      <c r="BM92" s="227" t="s">
        <v>217</v>
      </c>
    </row>
    <row r="93" s="2" customFormat="1">
      <c r="A93" s="41"/>
      <c r="B93" s="42"/>
      <c r="C93" s="43"/>
      <c r="D93" s="229" t="s">
        <v>138</v>
      </c>
      <c r="E93" s="43"/>
      <c r="F93" s="230" t="s">
        <v>218</v>
      </c>
      <c r="G93" s="43"/>
      <c r="H93" s="43"/>
      <c r="I93" s="231"/>
      <c r="J93" s="43"/>
      <c r="K93" s="43"/>
      <c r="L93" s="47"/>
      <c r="M93" s="232"/>
      <c r="N93" s="233"/>
      <c r="O93" s="88"/>
      <c r="P93" s="88"/>
      <c r="Q93" s="88"/>
      <c r="R93" s="88"/>
      <c r="S93" s="88"/>
      <c r="T93" s="89"/>
      <c r="U93" s="41"/>
      <c r="V93" s="41"/>
      <c r="W93" s="41"/>
      <c r="X93" s="41"/>
      <c r="Y93" s="41"/>
      <c r="Z93" s="41"/>
      <c r="AA93" s="41"/>
      <c r="AB93" s="41"/>
      <c r="AC93" s="41"/>
      <c r="AD93" s="41"/>
      <c r="AE93" s="41"/>
      <c r="AT93" s="20" t="s">
        <v>138</v>
      </c>
      <c r="AU93" s="20" t="s">
        <v>85</v>
      </c>
    </row>
    <row r="94" s="2" customFormat="1">
      <c r="A94" s="41"/>
      <c r="B94" s="42"/>
      <c r="C94" s="43"/>
      <c r="D94" s="234" t="s">
        <v>140</v>
      </c>
      <c r="E94" s="43"/>
      <c r="F94" s="235" t="s">
        <v>219</v>
      </c>
      <c r="G94" s="43"/>
      <c r="H94" s="43"/>
      <c r="I94" s="231"/>
      <c r="J94" s="43"/>
      <c r="K94" s="43"/>
      <c r="L94" s="47"/>
      <c r="M94" s="232"/>
      <c r="N94" s="233"/>
      <c r="O94" s="88"/>
      <c r="P94" s="88"/>
      <c r="Q94" s="88"/>
      <c r="R94" s="88"/>
      <c r="S94" s="88"/>
      <c r="T94" s="89"/>
      <c r="U94" s="41"/>
      <c r="V94" s="41"/>
      <c r="W94" s="41"/>
      <c r="X94" s="41"/>
      <c r="Y94" s="41"/>
      <c r="Z94" s="41"/>
      <c r="AA94" s="41"/>
      <c r="AB94" s="41"/>
      <c r="AC94" s="41"/>
      <c r="AD94" s="41"/>
      <c r="AE94" s="41"/>
      <c r="AT94" s="20" t="s">
        <v>140</v>
      </c>
      <c r="AU94" s="20" t="s">
        <v>85</v>
      </c>
    </row>
    <row r="95" s="13" customFormat="1">
      <c r="A95" s="13"/>
      <c r="B95" s="236"/>
      <c r="C95" s="237"/>
      <c r="D95" s="229" t="s">
        <v>142</v>
      </c>
      <c r="E95" s="238" t="s">
        <v>38</v>
      </c>
      <c r="F95" s="239" t="s">
        <v>220</v>
      </c>
      <c r="G95" s="237"/>
      <c r="H95" s="238" t="s">
        <v>38</v>
      </c>
      <c r="I95" s="240"/>
      <c r="J95" s="237"/>
      <c r="K95" s="237"/>
      <c r="L95" s="241"/>
      <c r="M95" s="242"/>
      <c r="N95" s="243"/>
      <c r="O95" s="243"/>
      <c r="P95" s="243"/>
      <c r="Q95" s="243"/>
      <c r="R95" s="243"/>
      <c r="S95" s="243"/>
      <c r="T95" s="244"/>
      <c r="U95" s="13"/>
      <c r="V95" s="13"/>
      <c r="W95" s="13"/>
      <c r="X95" s="13"/>
      <c r="Y95" s="13"/>
      <c r="Z95" s="13"/>
      <c r="AA95" s="13"/>
      <c r="AB95" s="13"/>
      <c r="AC95" s="13"/>
      <c r="AD95" s="13"/>
      <c r="AE95" s="13"/>
      <c r="AT95" s="245" t="s">
        <v>142</v>
      </c>
      <c r="AU95" s="245" t="s">
        <v>85</v>
      </c>
      <c r="AV95" s="13" t="s">
        <v>83</v>
      </c>
      <c r="AW95" s="13" t="s">
        <v>36</v>
      </c>
      <c r="AX95" s="13" t="s">
        <v>76</v>
      </c>
      <c r="AY95" s="245" t="s">
        <v>129</v>
      </c>
    </row>
    <row r="96" s="13" customFormat="1">
      <c r="A96" s="13"/>
      <c r="B96" s="236"/>
      <c r="C96" s="237"/>
      <c r="D96" s="229" t="s">
        <v>142</v>
      </c>
      <c r="E96" s="238" t="s">
        <v>38</v>
      </c>
      <c r="F96" s="239" t="s">
        <v>221</v>
      </c>
      <c r="G96" s="237"/>
      <c r="H96" s="238" t="s">
        <v>38</v>
      </c>
      <c r="I96" s="240"/>
      <c r="J96" s="237"/>
      <c r="K96" s="237"/>
      <c r="L96" s="241"/>
      <c r="M96" s="242"/>
      <c r="N96" s="243"/>
      <c r="O96" s="243"/>
      <c r="P96" s="243"/>
      <c r="Q96" s="243"/>
      <c r="R96" s="243"/>
      <c r="S96" s="243"/>
      <c r="T96" s="244"/>
      <c r="U96" s="13"/>
      <c r="V96" s="13"/>
      <c r="W96" s="13"/>
      <c r="X96" s="13"/>
      <c r="Y96" s="13"/>
      <c r="Z96" s="13"/>
      <c r="AA96" s="13"/>
      <c r="AB96" s="13"/>
      <c r="AC96" s="13"/>
      <c r="AD96" s="13"/>
      <c r="AE96" s="13"/>
      <c r="AT96" s="245" t="s">
        <v>142</v>
      </c>
      <c r="AU96" s="245" t="s">
        <v>85</v>
      </c>
      <c r="AV96" s="13" t="s">
        <v>83</v>
      </c>
      <c r="AW96" s="13" t="s">
        <v>36</v>
      </c>
      <c r="AX96" s="13" t="s">
        <v>76</v>
      </c>
      <c r="AY96" s="245" t="s">
        <v>129</v>
      </c>
    </row>
    <row r="97" s="14" customFormat="1">
      <c r="A97" s="14"/>
      <c r="B97" s="246"/>
      <c r="C97" s="247"/>
      <c r="D97" s="229" t="s">
        <v>142</v>
      </c>
      <c r="E97" s="248" t="s">
        <v>38</v>
      </c>
      <c r="F97" s="249" t="s">
        <v>222</v>
      </c>
      <c r="G97" s="247"/>
      <c r="H97" s="250">
        <v>450</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142</v>
      </c>
      <c r="AU97" s="256" t="s">
        <v>85</v>
      </c>
      <c r="AV97" s="14" t="s">
        <v>85</v>
      </c>
      <c r="AW97" s="14" t="s">
        <v>36</v>
      </c>
      <c r="AX97" s="14" t="s">
        <v>76</v>
      </c>
      <c r="AY97" s="256" t="s">
        <v>129</v>
      </c>
    </row>
    <row r="98" s="13" customFormat="1">
      <c r="A98" s="13"/>
      <c r="B98" s="236"/>
      <c r="C98" s="237"/>
      <c r="D98" s="229" t="s">
        <v>142</v>
      </c>
      <c r="E98" s="238" t="s">
        <v>38</v>
      </c>
      <c r="F98" s="239" t="s">
        <v>180</v>
      </c>
      <c r="G98" s="237"/>
      <c r="H98" s="238" t="s">
        <v>38</v>
      </c>
      <c r="I98" s="240"/>
      <c r="J98" s="237"/>
      <c r="K98" s="237"/>
      <c r="L98" s="241"/>
      <c r="M98" s="242"/>
      <c r="N98" s="243"/>
      <c r="O98" s="243"/>
      <c r="P98" s="243"/>
      <c r="Q98" s="243"/>
      <c r="R98" s="243"/>
      <c r="S98" s="243"/>
      <c r="T98" s="244"/>
      <c r="U98" s="13"/>
      <c r="V98" s="13"/>
      <c r="W98" s="13"/>
      <c r="X98" s="13"/>
      <c r="Y98" s="13"/>
      <c r="Z98" s="13"/>
      <c r="AA98" s="13"/>
      <c r="AB98" s="13"/>
      <c r="AC98" s="13"/>
      <c r="AD98" s="13"/>
      <c r="AE98" s="13"/>
      <c r="AT98" s="245" t="s">
        <v>142</v>
      </c>
      <c r="AU98" s="245" t="s">
        <v>85</v>
      </c>
      <c r="AV98" s="13" t="s">
        <v>83</v>
      </c>
      <c r="AW98" s="13" t="s">
        <v>36</v>
      </c>
      <c r="AX98" s="13" t="s">
        <v>76</v>
      </c>
      <c r="AY98" s="245" t="s">
        <v>129</v>
      </c>
    </row>
    <row r="99" s="14" customFormat="1">
      <c r="A99" s="14"/>
      <c r="B99" s="246"/>
      <c r="C99" s="247"/>
      <c r="D99" s="229" t="s">
        <v>142</v>
      </c>
      <c r="E99" s="248" t="s">
        <v>38</v>
      </c>
      <c r="F99" s="249" t="s">
        <v>223</v>
      </c>
      <c r="G99" s="247"/>
      <c r="H99" s="250">
        <v>30</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142</v>
      </c>
      <c r="AU99" s="256" t="s">
        <v>85</v>
      </c>
      <c r="AV99" s="14" t="s">
        <v>85</v>
      </c>
      <c r="AW99" s="14" t="s">
        <v>36</v>
      </c>
      <c r="AX99" s="14" t="s">
        <v>76</v>
      </c>
      <c r="AY99" s="256" t="s">
        <v>129</v>
      </c>
    </row>
    <row r="100" s="15" customFormat="1">
      <c r="A100" s="15"/>
      <c r="B100" s="257"/>
      <c r="C100" s="258"/>
      <c r="D100" s="229" t="s">
        <v>142</v>
      </c>
      <c r="E100" s="259" t="s">
        <v>38</v>
      </c>
      <c r="F100" s="260" t="s">
        <v>150</v>
      </c>
      <c r="G100" s="258"/>
      <c r="H100" s="261">
        <v>480</v>
      </c>
      <c r="I100" s="262"/>
      <c r="J100" s="258"/>
      <c r="K100" s="258"/>
      <c r="L100" s="263"/>
      <c r="M100" s="264"/>
      <c r="N100" s="265"/>
      <c r="O100" s="265"/>
      <c r="P100" s="265"/>
      <c r="Q100" s="265"/>
      <c r="R100" s="265"/>
      <c r="S100" s="265"/>
      <c r="T100" s="266"/>
      <c r="U100" s="15"/>
      <c r="V100" s="15"/>
      <c r="W100" s="15"/>
      <c r="X100" s="15"/>
      <c r="Y100" s="15"/>
      <c r="Z100" s="15"/>
      <c r="AA100" s="15"/>
      <c r="AB100" s="15"/>
      <c r="AC100" s="15"/>
      <c r="AD100" s="15"/>
      <c r="AE100" s="15"/>
      <c r="AT100" s="267" t="s">
        <v>142</v>
      </c>
      <c r="AU100" s="267" t="s">
        <v>85</v>
      </c>
      <c r="AV100" s="15" t="s">
        <v>136</v>
      </c>
      <c r="AW100" s="15" t="s">
        <v>36</v>
      </c>
      <c r="AX100" s="15" t="s">
        <v>83</v>
      </c>
      <c r="AY100" s="267" t="s">
        <v>129</v>
      </c>
    </row>
    <row r="101" s="2" customFormat="1" ht="16.5" customHeight="1">
      <c r="A101" s="41"/>
      <c r="B101" s="42"/>
      <c r="C101" s="216" t="s">
        <v>85</v>
      </c>
      <c r="D101" s="216" t="s">
        <v>131</v>
      </c>
      <c r="E101" s="217" t="s">
        <v>224</v>
      </c>
      <c r="F101" s="218" t="s">
        <v>225</v>
      </c>
      <c r="G101" s="219" t="s">
        <v>174</v>
      </c>
      <c r="H101" s="220">
        <v>6</v>
      </c>
      <c r="I101" s="221"/>
      <c r="J101" s="222">
        <f>ROUND(I101*H101,2)</f>
        <v>0</v>
      </c>
      <c r="K101" s="218" t="s">
        <v>135</v>
      </c>
      <c r="L101" s="47"/>
      <c r="M101" s="223" t="s">
        <v>38</v>
      </c>
      <c r="N101" s="224" t="s">
        <v>49</v>
      </c>
      <c r="O101" s="88"/>
      <c r="P101" s="225">
        <f>O101*H101</f>
        <v>0</v>
      </c>
      <c r="Q101" s="225">
        <v>0</v>
      </c>
      <c r="R101" s="225">
        <f>Q101*H101</f>
        <v>0</v>
      </c>
      <c r="S101" s="225">
        <v>0</v>
      </c>
      <c r="T101" s="226">
        <f>S101*H101</f>
        <v>0</v>
      </c>
      <c r="U101" s="41"/>
      <c r="V101" s="41"/>
      <c r="W101" s="41"/>
      <c r="X101" s="41"/>
      <c r="Y101" s="41"/>
      <c r="Z101" s="41"/>
      <c r="AA101" s="41"/>
      <c r="AB101" s="41"/>
      <c r="AC101" s="41"/>
      <c r="AD101" s="41"/>
      <c r="AE101" s="41"/>
      <c r="AR101" s="227" t="s">
        <v>136</v>
      </c>
      <c r="AT101" s="227" t="s">
        <v>131</v>
      </c>
      <c r="AU101" s="227" t="s">
        <v>85</v>
      </c>
      <c r="AY101" s="20" t="s">
        <v>129</v>
      </c>
      <c r="BE101" s="228">
        <f>IF(N101="základní",J101,0)</f>
        <v>0</v>
      </c>
      <c r="BF101" s="228">
        <f>IF(N101="snížená",J101,0)</f>
        <v>0</v>
      </c>
      <c r="BG101" s="228">
        <f>IF(N101="zákl. přenesená",J101,0)</f>
        <v>0</v>
      </c>
      <c r="BH101" s="228">
        <f>IF(N101="sníž. přenesená",J101,0)</f>
        <v>0</v>
      </c>
      <c r="BI101" s="228">
        <f>IF(N101="nulová",J101,0)</f>
        <v>0</v>
      </c>
      <c r="BJ101" s="20" t="s">
        <v>136</v>
      </c>
      <c r="BK101" s="228">
        <f>ROUND(I101*H101,2)</f>
        <v>0</v>
      </c>
      <c r="BL101" s="20" t="s">
        <v>136</v>
      </c>
      <c r="BM101" s="227" t="s">
        <v>226</v>
      </c>
    </row>
    <row r="102" s="2" customFormat="1">
      <c r="A102" s="41"/>
      <c r="B102" s="42"/>
      <c r="C102" s="43"/>
      <c r="D102" s="229" t="s">
        <v>138</v>
      </c>
      <c r="E102" s="43"/>
      <c r="F102" s="230" t="s">
        <v>227</v>
      </c>
      <c r="G102" s="43"/>
      <c r="H102" s="43"/>
      <c r="I102" s="231"/>
      <c r="J102" s="43"/>
      <c r="K102" s="43"/>
      <c r="L102" s="47"/>
      <c r="M102" s="232"/>
      <c r="N102" s="233"/>
      <c r="O102" s="88"/>
      <c r="P102" s="88"/>
      <c r="Q102" s="88"/>
      <c r="R102" s="88"/>
      <c r="S102" s="88"/>
      <c r="T102" s="89"/>
      <c r="U102" s="41"/>
      <c r="V102" s="41"/>
      <c r="W102" s="41"/>
      <c r="X102" s="41"/>
      <c r="Y102" s="41"/>
      <c r="Z102" s="41"/>
      <c r="AA102" s="41"/>
      <c r="AB102" s="41"/>
      <c r="AC102" s="41"/>
      <c r="AD102" s="41"/>
      <c r="AE102" s="41"/>
      <c r="AT102" s="20" t="s">
        <v>138</v>
      </c>
      <c r="AU102" s="20" t="s">
        <v>85</v>
      </c>
    </row>
    <row r="103" s="2" customFormat="1">
      <c r="A103" s="41"/>
      <c r="B103" s="42"/>
      <c r="C103" s="43"/>
      <c r="D103" s="234" t="s">
        <v>140</v>
      </c>
      <c r="E103" s="43"/>
      <c r="F103" s="235" t="s">
        <v>228</v>
      </c>
      <c r="G103" s="43"/>
      <c r="H103" s="43"/>
      <c r="I103" s="231"/>
      <c r="J103" s="43"/>
      <c r="K103" s="43"/>
      <c r="L103" s="47"/>
      <c r="M103" s="232"/>
      <c r="N103" s="233"/>
      <c r="O103" s="88"/>
      <c r="P103" s="88"/>
      <c r="Q103" s="88"/>
      <c r="R103" s="88"/>
      <c r="S103" s="88"/>
      <c r="T103" s="89"/>
      <c r="U103" s="41"/>
      <c r="V103" s="41"/>
      <c r="W103" s="41"/>
      <c r="X103" s="41"/>
      <c r="Y103" s="41"/>
      <c r="Z103" s="41"/>
      <c r="AA103" s="41"/>
      <c r="AB103" s="41"/>
      <c r="AC103" s="41"/>
      <c r="AD103" s="41"/>
      <c r="AE103" s="41"/>
      <c r="AT103" s="20" t="s">
        <v>140</v>
      </c>
      <c r="AU103" s="20" t="s">
        <v>85</v>
      </c>
    </row>
    <row r="104" s="13" customFormat="1">
      <c r="A104" s="13"/>
      <c r="B104" s="236"/>
      <c r="C104" s="237"/>
      <c r="D104" s="229" t="s">
        <v>142</v>
      </c>
      <c r="E104" s="238" t="s">
        <v>38</v>
      </c>
      <c r="F104" s="239" t="s">
        <v>229</v>
      </c>
      <c r="G104" s="237"/>
      <c r="H104" s="238" t="s">
        <v>38</v>
      </c>
      <c r="I104" s="240"/>
      <c r="J104" s="237"/>
      <c r="K104" s="237"/>
      <c r="L104" s="241"/>
      <c r="M104" s="242"/>
      <c r="N104" s="243"/>
      <c r="O104" s="243"/>
      <c r="P104" s="243"/>
      <c r="Q104" s="243"/>
      <c r="R104" s="243"/>
      <c r="S104" s="243"/>
      <c r="T104" s="244"/>
      <c r="U104" s="13"/>
      <c r="V104" s="13"/>
      <c r="W104" s="13"/>
      <c r="X104" s="13"/>
      <c r="Y104" s="13"/>
      <c r="Z104" s="13"/>
      <c r="AA104" s="13"/>
      <c r="AB104" s="13"/>
      <c r="AC104" s="13"/>
      <c r="AD104" s="13"/>
      <c r="AE104" s="13"/>
      <c r="AT104" s="245" t="s">
        <v>142</v>
      </c>
      <c r="AU104" s="245" t="s">
        <v>85</v>
      </c>
      <c r="AV104" s="13" t="s">
        <v>83</v>
      </c>
      <c r="AW104" s="13" t="s">
        <v>36</v>
      </c>
      <c r="AX104" s="13" t="s">
        <v>76</v>
      </c>
      <c r="AY104" s="245" t="s">
        <v>129</v>
      </c>
    </row>
    <row r="105" s="14" customFormat="1">
      <c r="A105" s="14"/>
      <c r="B105" s="246"/>
      <c r="C105" s="247"/>
      <c r="D105" s="229" t="s">
        <v>142</v>
      </c>
      <c r="E105" s="248" t="s">
        <v>38</v>
      </c>
      <c r="F105" s="249" t="s">
        <v>181</v>
      </c>
      <c r="G105" s="247"/>
      <c r="H105" s="250">
        <v>6</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142</v>
      </c>
      <c r="AU105" s="256" t="s">
        <v>85</v>
      </c>
      <c r="AV105" s="14" t="s">
        <v>85</v>
      </c>
      <c r="AW105" s="14" t="s">
        <v>36</v>
      </c>
      <c r="AX105" s="14" t="s">
        <v>83</v>
      </c>
      <c r="AY105" s="256" t="s">
        <v>129</v>
      </c>
    </row>
    <row r="106" s="2" customFormat="1" ht="16.5" customHeight="1">
      <c r="A106" s="41"/>
      <c r="B106" s="42"/>
      <c r="C106" s="216" t="s">
        <v>159</v>
      </c>
      <c r="D106" s="216" t="s">
        <v>131</v>
      </c>
      <c r="E106" s="217" t="s">
        <v>230</v>
      </c>
      <c r="F106" s="218" t="s">
        <v>231</v>
      </c>
      <c r="G106" s="219" t="s">
        <v>174</v>
      </c>
      <c r="H106" s="220">
        <v>8</v>
      </c>
      <c r="I106" s="221"/>
      <c r="J106" s="222">
        <f>ROUND(I106*H106,2)</f>
        <v>0</v>
      </c>
      <c r="K106" s="218" t="s">
        <v>135</v>
      </c>
      <c r="L106" s="47"/>
      <c r="M106" s="223" t="s">
        <v>38</v>
      </c>
      <c r="N106" s="224" t="s">
        <v>49</v>
      </c>
      <c r="O106" s="88"/>
      <c r="P106" s="225">
        <f>O106*H106</f>
        <v>0</v>
      </c>
      <c r="Q106" s="225">
        <v>0</v>
      </c>
      <c r="R106" s="225">
        <f>Q106*H106</f>
        <v>0</v>
      </c>
      <c r="S106" s="225">
        <v>0</v>
      </c>
      <c r="T106" s="226">
        <f>S106*H106</f>
        <v>0</v>
      </c>
      <c r="U106" s="41"/>
      <c r="V106" s="41"/>
      <c r="W106" s="41"/>
      <c r="X106" s="41"/>
      <c r="Y106" s="41"/>
      <c r="Z106" s="41"/>
      <c r="AA106" s="41"/>
      <c r="AB106" s="41"/>
      <c r="AC106" s="41"/>
      <c r="AD106" s="41"/>
      <c r="AE106" s="41"/>
      <c r="AR106" s="227" t="s">
        <v>136</v>
      </c>
      <c r="AT106" s="227" t="s">
        <v>131</v>
      </c>
      <c r="AU106" s="227" t="s">
        <v>85</v>
      </c>
      <c r="AY106" s="20" t="s">
        <v>129</v>
      </c>
      <c r="BE106" s="228">
        <f>IF(N106="základní",J106,0)</f>
        <v>0</v>
      </c>
      <c r="BF106" s="228">
        <f>IF(N106="snížená",J106,0)</f>
        <v>0</v>
      </c>
      <c r="BG106" s="228">
        <f>IF(N106="zákl. přenesená",J106,0)</f>
        <v>0</v>
      </c>
      <c r="BH106" s="228">
        <f>IF(N106="sníž. přenesená",J106,0)</f>
        <v>0</v>
      </c>
      <c r="BI106" s="228">
        <f>IF(N106="nulová",J106,0)</f>
        <v>0</v>
      </c>
      <c r="BJ106" s="20" t="s">
        <v>136</v>
      </c>
      <c r="BK106" s="228">
        <f>ROUND(I106*H106,2)</f>
        <v>0</v>
      </c>
      <c r="BL106" s="20" t="s">
        <v>136</v>
      </c>
      <c r="BM106" s="227" t="s">
        <v>232</v>
      </c>
    </row>
    <row r="107" s="2" customFormat="1">
      <c r="A107" s="41"/>
      <c r="B107" s="42"/>
      <c r="C107" s="43"/>
      <c r="D107" s="229" t="s">
        <v>138</v>
      </c>
      <c r="E107" s="43"/>
      <c r="F107" s="230" t="s">
        <v>233</v>
      </c>
      <c r="G107" s="43"/>
      <c r="H107" s="43"/>
      <c r="I107" s="231"/>
      <c r="J107" s="43"/>
      <c r="K107" s="43"/>
      <c r="L107" s="47"/>
      <c r="M107" s="232"/>
      <c r="N107" s="233"/>
      <c r="O107" s="88"/>
      <c r="P107" s="88"/>
      <c r="Q107" s="88"/>
      <c r="R107" s="88"/>
      <c r="S107" s="88"/>
      <c r="T107" s="89"/>
      <c r="U107" s="41"/>
      <c r="V107" s="41"/>
      <c r="W107" s="41"/>
      <c r="X107" s="41"/>
      <c r="Y107" s="41"/>
      <c r="Z107" s="41"/>
      <c r="AA107" s="41"/>
      <c r="AB107" s="41"/>
      <c r="AC107" s="41"/>
      <c r="AD107" s="41"/>
      <c r="AE107" s="41"/>
      <c r="AT107" s="20" t="s">
        <v>138</v>
      </c>
      <c r="AU107" s="20" t="s">
        <v>85</v>
      </c>
    </row>
    <row r="108" s="2" customFormat="1">
      <c r="A108" s="41"/>
      <c r="B108" s="42"/>
      <c r="C108" s="43"/>
      <c r="D108" s="234" t="s">
        <v>140</v>
      </c>
      <c r="E108" s="43"/>
      <c r="F108" s="235" t="s">
        <v>234</v>
      </c>
      <c r="G108" s="43"/>
      <c r="H108" s="43"/>
      <c r="I108" s="231"/>
      <c r="J108" s="43"/>
      <c r="K108" s="43"/>
      <c r="L108" s="47"/>
      <c r="M108" s="232"/>
      <c r="N108" s="233"/>
      <c r="O108" s="88"/>
      <c r="P108" s="88"/>
      <c r="Q108" s="88"/>
      <c r="R108" s="88"/>
      <c r="S108" s="88"/>
      <c r="T108" s="89"/>
      <c r="U108" s="41"/>
      <c r="V108" s="41"/>
      <c r="W108" s="41"/>
      <c r="X108" s="41"/>
      <c r="Y108" s="41"/>
      <c r="Z108" s="41"/>
      <c r="AA108" s="41"/>
      <c r="AB108" s="41"/>
      <c r="AC108" s="41"/>
      <c r="AD108" s="41"/>
      <c r="AE108" s="41"/>
      <c r="AT108" s="20" t="s">
        <v>140</v>
      </c>
      <c r="AU108" s="20" t="s">
        <v>85</v>
      </c>
    </row>
    <row r="109" s="13" customFormat="1">
      <c r="A109" s="13"/>
      <c r="B109" s="236"/>
      <c r="C109" s="237"/>
      <c r="D109" s="229" t="s">
        <v>142</v>
      </c>
      <c r="E109" s="238" t="s">
        <v>38</v>
      </c>
      <c r="F109" s="239" t="s">
        <v>235</v>
      </c>
      <c r="G109" s="237"/>
      <c r="H109" s="238" t="s">
        <v>38</v>
      </c>
      <c r="I109" s="240"/>
      <c r="J109" s="237"/>
      <c r="K109" s="237"/>
      <c r="L109" s="241"/>
      <c r="M109" s="242"/>
      <c r="N109" s="243"/>
      <c r="O109" s="243"/>
      <c r="P109" s="243"/>
      <c r="Q109" s="243"/>
      <c r="R109" s="243"/>
      <c r="S109" s="243"/>
      <c r="T109" s="244"/>
      <c r="U109" s="13"/>
      <c r="V109" s="13"/>
      <c r="W109" s="13"/>
      <c r="X109" s="13"/>
      <c r="Y109" s="13"/>
      <c r="Z109" s="13"/>
      <c r="AA109" s="13"/>
      <c r="AB109" s="13"/>
      <c r="AC109" s="13"/>
      <c r="AD109" s="13"/>
      <c r="AE109" s="13"/>
      <c r="AT109" s="245" t="s">
        <v>142</v>
      </c>
      <c r="AU109" s="245" t="s">
        <v>85</v>
      </c>
      <c r="AV109" s="13" t="s">
        <v>83</v>
      </c>
      <c r="AW109" s="13" t="s">
        <v>36</v>
      </c>
      <c r="AX109" s="13" t="s">
        <v>76</v>
      </c>
      <c r="AY109" s="245" t="s">
        <v>129</v>
      </c>
    </row>
    <row r="110" s="14" customFormat="1">
      <c r="A110" s="14"/>
      <c r="B110" s="246"/>
      <c r="C110" s="247"/>
      <c r="D110" s="229" t="s">
        <v>142</v>
      </c>
      <c r="E110" s="248" t="s">
        <v>38</v>
      </c>
      <c r="F110" s="249" t="s">
        <v>195</v>
      </c>
      <c r="G110" s="247"/>
      <c r="H110" s="250">
        <v>8</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142</v>
      </c>
      <c r="AU110" s="256" t="s">
        <v>85</v>
      </c>
      <c r="AV110" s="14" t="s">
        <v>85</v>
      </c>
      <c r="AW110" s="14" t="s">
        <v>36</v>
      </c>
      <c r="AX110" s="14" t="s">
        <v>83</v>
      </c>
      <c r="AY110" s="256" t="s">
        <v>129</v>
      </c>
    </row>
    <row r="111" s="2" customFormat="1" ht="16.5" customHeight="1">
      <c r="A111" s="41"/>
      <c r="B111" s="42"/>
      <c r="C111" s="216" t="s">
        <v>136</v>
      </c>
      <c r="D111" s="216" t="s">
        <v>131</v>
      </c>
      <c r="E111" s="217" t="s">
        <v>236</v>
      </c>
      <c r="F111" s="218" t="s">
        <v>237</v>
      </c>
      <c r="G111" s="219" t="s">
        <v>174</v>
      </c>
      <c r="H111" s="220">
        <v>4</v>
      </c>
      <c r="I111" s="221"/>
      <c r="J111" s="222">
        <f>ROUND(I111*H111,2)</f>
        <v>0</v>
      </c>
      <c r="K111" s="218" t="s">
        <v>135</v>
      </c>
      <c r="L111" s="47"/>
      <c r="M111" s="223" t="s">
        <v>38</v>
      </c>
      <c r="N111" s="224" t="s">
        <v>49</v>
      </c>
      <c r="O111" s="88"/>
      <c r="P111" s="225">
        <f>O111*H111</f>
        <v>0</v>
      </c>
      <c r="Q111" s="225">
        <v>0</v>
      </c>
      <c r="R111" s="225">
        <f>Q111*H111</f>
        <v>0</v>
      </c>
      <c r="S111" s="225">
        <v>0</v>
      </c>
      <c r="T111" s="226">
        <f>S111*H111</f>
        <v>0</v>
      </c>
      <c r="U111" s="41"/>
      <c r="V111" s="41"/>
      <c r="W111" s="41"/>
      <c r="X111" s="41"/>
      <c r="Y111" s="41"/>
      <c r="Z111" s="41"/>
      <c r="AA111" s="41"/>
      <c r="AB111" s="41"/>
      <c r="AC111" s="41"/>
      <c r="AD111" s="41"/>
      <c r="AE111" s="41"/>
      <c r="AR111" s="227" t="s">
        <v>136</v>
      </c>
      <c r="AT111" s="227" t="s">
        <v>131</v>
      </c>
      <c r="AU111" s="227" t="s">
        <v>85</v>
      </c>
      <c r="AY111" s="20" t="s">
        <v>129</v>
      </c>
      <c r="BE111" s="228">
        <f>IF(N111="základní",J111,0)</f>
        <v>0</v>
      </c>
      <c r="BF111" s="228">
        <f>IF(N111="snížená",J111,0)</f>
        <v>0</v>
      </c>
      <c r="BG111" s="228">
        <f>IF(N111="zákl. přenesená",J111,0)</f>
        <v>0</v>
      </c>
      <c r="BH111" s="228">
        <f>IF(N111="sníž. přenesená",J111,0)</f>
        <v>0</v>
      </c>
      <c r="BI111" s="228">
        <f>IF(N111="nulová",J111,0)</f>
        <v>0</v>
      </c>
      <c r="BJ111" s="20" t="s">
        <v>136</v>
      </c>
      <c r="BK111" s="228">
        <f>ROUND(I111*H111,2)</f>
        <v>0</v>
      </c>
      <c r="BL111" s="20" t="s">
        <v>136</v>
      </c>
      <c r="BM111" s="227" t="s">
        <v>238</v>
      </c>
    </row>
    <row r="112" s="2" customFormat="1">
      <c r="A112" s="41"/>
      <c r="B112" s="42"/>
      <c r="C112" s="43"/>
      <c r="D112" s="229" t="s">
        <v>138</v>
      </c>
      <c r="E112" s="43"/>
      <c r="F112" s="230" t="s">
        <v>239</v>
      </c>
      <c r="G112" s="43"/>
      <c r="H112" s="43"/>
      <c r="I112" s="231"/>
      <c r="J112" s="43"/>
      <c r="K112" s="43"/>
      <c r="L112" s="47"/>
      <c r="M112" s="232"/>
      <c r="N112" s="233"/>
      <c r="O112" s="88"/>
      <c r="P112" s="88"/>
      <c r="Q112" s="88"/>
      <c r="R112" s="88"/>
      <c r="S112" s="88"/>
      <c r="T112" s="89"/>
      <c r="U112" s="41"/>
      <c r="V112" s="41"/>
      <c r="W112" s="41"/>
      <c r="X112" s="41"/>
      <c r="Y112" s="41"/>
      <c r="Z112" s="41"/>
      <c r="AA112" s="41"/>
      <c r="AB112" s="41"/>
      <c r="AC112" s="41"/>
      <c r="AD112" s="41"/>
      <c r="AE112" s="41"/>
      <c r="AT112" s="20" t="s">
        <v>138</v>
      </c>
      <c r="AU112" s="20" t="s">
        <v>85</v>
      </c>
    </row>
    <row r="113" s="2" customFormat="1">
      <c r="A113" s="41"/>
      <c r="B113" s="42"/>
      <c r="C113" s="43"/>
      <c r="D113" s="234" t="s">
        <v>140</v>
      </c>
      <c r="E113" s="43"/>
      <c r="F113" s="235" t="s">
        <v>240</v>
      </c>
      <c r="G113" s="43"/>
      <c r="H113" s="43"/>
      <c r="I113" s="231"/>
      <c r="J113" s="43"/>
      <c r="K113" s="43"/>
      <c r="L113" s="47"/>
      <c r="M113" s="232"/>
      <c r="N113" s="233"/>
      <c r="O113" s="88"/>
      <c r="P113" s="88"/>
      <c r="Q113" s="88"/>
      <c r="R113" s="88"/>
      <c r="S113" s="88"/>
      <c r="T113" s="89"/>
      <c r="U113" s="41"/>
      <c r="V113" s="41"/>
      <c r="W113" s="41"/>
      <c r="X113" s="41"/>
      <c r="Y113" s="41"/>
      <c r="Z113" s="41"/>
      <c r="AA113" s="41"/>
      <c r="AB113" s="41"/>
      <c r="AC113" s="41"/>
      <c r="AD113" s="41"/>
      <c r="AE113" s="41"/>
      <c r="AT113" s="20" t="s">
        <v>140</v>
      </c>
      <c r="AU113" s="20" t="s">
        <v>85</v>
      </c>
    </row>
    <row r="114" s="13" customFormat="1">
      <c r="A114" s="13"/>
      <c r="B114" s="236"/>
      <c r="C114" s="237"/>
      <c r="D114" s="229" t="s">
        <v>142</v>
      </c>
      <c r="E114" s="238" t="s">
        <v>38</v>
      </c>
      <c r="F114" s="239" t="s">
        <v>241</v>
      </c>
      <c r="G114" s="237"/>
      <c r="H114" s="238" t="s">
        <v>38</v>
      </c>
      <c r="I114" s="240"/>
      <c r="J114" s="237"/>
      <c r="K114" s="237"/>
      <c r="L114" s="241"/>
      <c r="M114" s="242"/>
      <c r="N114" s="243"/>
      <c r="O114" s="243"/>
      <c r="P114" s="243"/>
      <c r="Q114" s="243"/>
      <c r="R114" s="243"/>
      <c r="S114" s="243"/>
      <c r="T114" s="244"/>
      <c r="U114" s="13"/>
      <c r="V114" s="13"/>
      <c r="W114" s="13"/>
      <c r="X114" s="13"/>
      <c r="Y114" s="13"/>
      <c r="Z114" s="13"/>
      <c r="AA114" s="13"/>
      <c r="AB114" s="13"/>
      <c r="AC114" s="13"/>
      <c r="AD114" s="13"/>
      <c r="AE114" s="13"/>
      <c r="AT114" s="245" t="s">
        <v>142</v>
      </c>
      <c r="AU114" s="245" t="s">
        <v>85</v>
      </c>
      <c r="AV114" s="13" t="s">
        <v>83</v>
      </c>
      <c r="AW114" s="13" t="s">
        <v>36</v>
      </c>
      <c r="AX114" s="13" t="s">
        <v>76</v>
      </c>
      <c r="AY114" s="245" t="s">
        <v>129</v>
      </c>
    </row>
    <row r="115" s="14" customFormat="1">
      <c r="A115" s="14"/>
      <c r="B115" s="246"/>
      <c r="C115" s="247"/>
      <c r="D115" s="229" t="s">
        <v>142</v>
      </c>
      <c r="E115" s="248" t="s">
        <v>38</v>
      </c>
      <c r="F115" s="249" t="s">
        <v>136</v>
      </c>
      <c r="G115" s="247"/>
      <c r="H115" s="250">
        <v>4</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142</v>
      </c>
      <c r="AU115" s="256" t="s">
        <v>85</v>
      </c>
      <c r="AV115" s="14" t="s">
        <v>85</v>
      </c>
      <c r="AW115" s="14" t="s">
        <v>36</v>
      </c>
      <c r="AX115" s="14" t="s">
        <v>83</v>
      </c>
      <c r="AY115" s="256" t="s">
        <v>129</v>
      </c>
    </row>
    <row r="116" s="2" customFormat="1" ht="16.5" customHeight="1">
      <c r="A116" s="41"/>
      <c r="B116" s="42"/>
      <c r="C116" s="216" t="s">
        <v>171</v>
      </c>
      <c r="D116" s="216" t="s">
        <v>131</v>
      </c>
      <c r="E116" s="217" t="s">
        <v>242</v>
      </c>
      <c r="F116" s="218" t="s">
        <v>243</v>
      </c>
      <c r="G116" s="219" t="s">
        <v>216</v>
      </c>
      <c r="H116" s="220">
        <v>480</v>
      </c>
      <c r="I116" s="221"/>
      <c r="J116" s="222">
        <f>ROUND(I116*H116,2)</f>
        <v>0</v>
      </c>
      <c r="K116" s="218" t="s">
        <v>135</v>
      </c>
      <c r="L116" s="47"/>
      <c r="M116" s="223" t="s">
        <v>38</v>
      </c>
      <c r="N116" s="224" t="s">
        <v>49</v>
      </c>
      <c r="O116" s="88"/>
      <c r="P116" s="225">
        <f>O116*H116</f>
        <v>0</v>
      </c>
      <c r="Q116" s="225">
        <v>0</v>
      </c>
      <c r="R116" s="225">
        <f>Q116*H116</f>
        <v>0</v>
      </c>
      <c r="S116" s="225">
        <v>0</v>
      </c>
      <c r="T116" s="226">
        <f>S116*H116</f>
        <v>0</v>
      </c>
      <c r="U116" s="41"/>
      <c r="V116" s="41"/>
      <c r="W116" s="41"/>
      <c r="X116" s="41"/>
      <c r="Y116" s="41"/>
      <c r="Z116" s="41"/>
      <c r="AA116" s="41"/>
      <c r="AB116" s="41"/>
      <c r="AC116" s="41"/>
      <c r="AD116" s="41"/>
      <c r="AE116" s="41"/>
      <c r="AR116" s="227" t="s">
        <v>136</v>
      </c>
      <c r="AT116" s="227" t="s">
        <v>131</v>
      </c>
      <c r="AU116" s="227" t="s">
        <v>85</v>
      </c>
      <c r="AY116" s="20" t="s">
        <v>129</v>
      </c>
      <c r="BE116" s="228">
        <f>IF(N116="základní",J116,0)</f>
        <v>0</v>
      </c>
      <c r="BF116" s="228">
        <f>IF(N116="snížená",J116,0)</f>
        <v>0</v>
      </c>
      <c r="BG116" s="228">
        <f>IF(N116="zákl. přenesená",J116,0)</f>
        <v>0</v>
      </c>
      <c r="BH116" s="228">
        <f>IF(N116="sníž. přenesená",J116,0)</f>
        <v>0</v>
      </c>
      <c r="BI116" s="228">
        <f>IF(N116="nulová",J116,0)</f>
        <v>0</v>
      </c>
      <c r="BJ116" s="20" t="s">
        <v>136</v>
      </c>
      <c r="BK116" s="228">
        <f>ROUND(I116*H116,2)</f>
        <v>0</v>
      </c>
      <c r="BL116" s="20" t="s">
        <v>136</v>
      </c>
      <c r="BM116" s="227" t="s">
        <v>244</v>
      </c>
    </row>
    <row r="117" s="2" customFormat="1">
      <c r="A117" s="41"/>
      <c r="B117" s="42"/>
      <c r="C117" s="43"/>
      <c r="D117" s="229" t="s">
        <v>138</v>
      </c>
      <c r="E117" s="43"/>
      <c r="F117" s="230" t="s">
        <v>245</v>
      </c>
      <c r="G117" s="43"/>
      <c r="H117" s="43"/>
      <c r="I117" s="231"/>
      <c r="J117" s="43"/>
      <c r="K117" s="43"/>
      <c r="L117" s="47"/>
      <c r="M117" s="232"/>
      <c r="N117" s="233"/>
      <c r="O117" s="88"/>
      <c r="P117" s="88"/>
      <c r="Q117" s="88"/>
      <c r="R117" s="88"/>
      <c r="S117" s="88"/>
      <c r="T117" s="89"/>
      <c r="U117" s="41"/>
      <c r="V117" s="41"/>
      <c r="W117" s="41"/>
      <c r="X117" s="41"/>
      <c r="Y117" s="41"/>
      <c r="Z117" s="41"/>
      <c r="AA117" s="41"/>
      <c r="AB117" s="41"/>
      <c r="AC117" s="41"/>
      <c r="AD117" s="41"/>
      <c r="AE117" s="41"/>
      <c r="AT117" s="20" t="s">
        <v>138</v>
      </c>
      <c r="AU117" s="20" t="s">
        <v>85</v>
      </c>
    </row>
    <row r="118" s="2" customFormat="1">
      <c r="A118" s="41"/>
      <c r="B118" s="42"/>
      <c r="C118" s="43"/>
      <c r="D118" s="234" t="s">
        <v>140</v>
      </c>
      <c r="E118" s="43"/>
      <c r="F118" s="235" t="s">
        <v>246</v>
      </c>
      <c r="G118" s="43"/>
      <c r="H118" s="43"/>
      <c r="I118" s="231"/>
      <c r="J118" s="43"/>
      <c r="K118" s="43"/>
      <c r="L118" s="47"/>
      <c r="M118" s="232"/>
      <c r="N118" s="233"/>
      <c r="O118" s="88"/>
      <c r="P118" s="88"/>
      <c r="Q118" s="88"/>
      <c r="R118" s="88"/>
      <c r="S118" s="88"/>
      <c r="T118" s="89"/>
      <c r="U118" s="41"/>
      <c r="V118" s="41"/>
      <c r="W118" s="41"/>
      <c r="X118" s="41"/>
      <c r="Y118" s="41"/>
      <c r="Z118" s="41"/>
      <c r="AA118" s="41"/>
      <c r="AB118" s="41"/>
      <c r="AC118" s="41"/>
      <c r="AD118" s="41"/>
      <c r="AE118" s="41"/>
      <c r="AT118" s="20" t="s">
        <v>140</v>
      </c>
      <c r="AU118" s="20" t="s">
        <v>85</v>
      </c>
    </row>
    <row r="119" s="13" customFormat="1">
      <c r="A119" s="13"/>
      <c r="B119" s="236"/>
      <c r="C119" s="237"/>
      <c r="D119" s="229" t="s">
        <v>142</v>
      </c>
      <c r="E119" s="238" t="s">
        <v>38</v>
      </c>
      <c r="F119" s="239" t="s">
        <v>247</v>
      </c>
      <c r="G119" s="237"/>
      <c r="H119" s="238" t="s">
        <v>38</v>
      </c>
      <c r="I119" s="240"/>
      <c r="J119" s="237"/>
      <c r="K119" s="237"/>
      <c r="L119" s="241"/>
      <c r="M119" s="242"/>
      <c r="N119" s="243"/>
      <c r="O119" s="243"/>
      <c r="P119" s="243"/>
      <c r="Q119" s="243"/>
      <c r="R119" s="243"/>
      <c r="S119" s="243"/>
      <c r="T119" s="244"/>
      <c r="U119" s="13"/>
      <c r="V119" s="13"/>
      <c r="W119" s="13"/>
      <c r="X119" s="13"/>
      <c r="Y119" s="13"/>
      <c r="Z119" s="13"/>
      <c r="AA119" s="13"/>
      <c r="AB119" s="13"/>
      <c r="AC119" s="13"/>
      <c r="AD119" s="13"/>
      <c r="AE119" s="13"/>
      <c r="AT119" s="245" t="s">
        <v>142</v>
      </c>
      <c r="AU119" s="245" t="s">
        <v>85</v>
      </c>
      <c r="AV119" s="13" t="s">
        <v>83</v>
      </c>
      <c r="AW119" s="13" t="s">
        <v>36</v>
      </c>
      <c r="AX119" s="13" t="s">
        <v>76</v>
      </c>
      <c r="AY119" s="245" t="s">
        <v>129</v>
      </c>
    </row>
    <row r="120" s="14" customFormat="1">
      <c r="A120" s="14"/>
      <c r="B120" s="246"/>
      <c r="C120" s="247"/>
      <c r="D120" s="229" t="s">
        <v>142</v>
      </c>
      <c r="E120" s="248" t="s">
        <v>38</v>
      </c>
      <c r="F120" s="249" t="s">
        <v>248</v>
      </c>
      <c r="G120" s="247"/>
      <c r="H120" s="250">
        <v>480</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142</v>
      </c>
      <c r="AU120" s="256" t="s">
        <v>85</v>
      </c>
      <c r="AV120" s="14" t="s">
        <v>85</v>
      </c>
      <c r="AW120" s="14" t="s">
        <v>36</v>
      </c>
      <c r="AX120" s="14" t="s">
        <v>83</v>
      </c>
      <c r="AY120" s="256" t="s">
        <v>129</v>
      </c>
    </row>
    <row r="121" s="2" customFormat="1" ht="16.5" customHeight="1">
      <c r="A121" s="41"/>
      <c r="B121" s="42"/>
      <c r="C121" s="216" t="s">
        <v>181</v>
      </c>
      <c r="D121" s="216" t="s">
        <v>131</v>
      </c>
      <c r="E121" s="217" t="s">
        <v>249</v>
      </c>
      <c r="F121" s="218" t="s">
        <v>250</v>
      </c>
      <c r="G121" s="219" t="s">
        <v>174</v>
      </c>
      <c r="H121" s="220">
        <v>6</v>
      </c>
      <c r="I121" s="221"/>
      <c r="J121" s="222">
        <f>ROUND(I121*H121,2)</f>
        <v>0</v>
      </c>
      <c r="K121" s="218" t="s">
        <v>135</v>
      </c>
      <c r="L121" s="47"/>
      <c r="M121" s="223" t="s">
        <v>38</v>
      </c>
      <c r="N121" s="224" t="s">
        <v>49</v>
      </c>
      <c r="O121" s="88"/>
      <c r="P121" s="225">
        <f>O121*H121</f>
        <v>0</v>
      </c>
      <c r="Q121" s="225">
        <v>0</v>
      </c>
      <c r="R121" s="225">
        <f>Q121*H121</f>
        <v>0</v>
      </c>
      <c r="S121" s="225">
        <v>0</v>
      </c>
      <c r="T121" s="226">
        <f>S121*H121</f>
        <v>0</v>
      </c>
      <c r="U121" s="41"/>
      <c r="V121" s="41"/>
      <c r="W121" s="41"/>
      <c r="X121" s="41"/>
      <c r="Y121" s="41"/>
      <c r="Z121" s="41"/>
      <c r="AA121" s="41"/>
      <c r="AB121" s="41"/>
      <c r="AC121" s="41"/>
      <c r="AD121" s="41"/>
      <c r="AE121" s="41"/>
      <c r="AR121" s="227" t="s">
        <v>136</v>
      </c>
      <c r="AT121" s="227" t="s">
        <v>131</v>
      </c>
      <c r="AU121" s="227" t="s">
        <v>85</v>
      </c>
      <c r="AY121" s="20" t="s">
        <v>129</v>
      </c>
      <c r="BE121" s="228">
        <f>IF(N121="základní",J121,0)</f>
        <v>0</v>
      </c>
      <c r="BF121" s="228">
        <f>IF(N121="snížená",J121,0)</f>
        <v>0</v>
      </c>
      <c r="BG121" s="228">
        <f>IF(N121="zákl. přenesená",J121,0)</f>
        <v>0</v>
      </c>
      <c r="BH121" s="228">
        <f>IF(N121="sníž. přenesená",J121,0)</f>
        <v>0</v>
      </c>
      <c r="BI121" s="228">
        <f>IF(N121="nulová",J121,0)</f>
        <v>0</v>
      </c>
      <c r="BJ121" s="20" t="s">
        <v>136</v>
      </c>
      <c r="BK121" s="228">
        <f>ROUND(I121*H121,2)</f>
        <v>0</v>
      </c>
      <c r="BL121" s="20" t="s">
        <v>136</v>
      </c>
      <c r="BM121" s="227" t="s">
        <v>251</v>
      </c>
    </row>
    <row r="122" s="2" customFormat="1">
      <c r="A122" s="41"/>
      <c r="B122" s="42"/>
      <c r="C122" s="43"/>
      <c r="D122" s="229" t="s">
        <v>138</v>
      </c>
      <c r="E122" s="43"/>
      <c r="F122" s="230" t="s">
        <v>252</v>
      </c>
      <c r="G122" s="43"/>
      <c r="H122" s="43"/>
      <c r="I122" s="231"/>
      <c r="J122" s="43"/>
      <c r="K122" s="43"/>
      <c r="L122" s="47"/>
      <c r="M122" s="232"/>
      <c r="N122" s="233"/>
      <c r="O122" s="88"/>
      <c r="P122" s="88"/>
      <c r="Q122" s="88"/>
      <c r="R122" s="88"/>
      <c r="S122" s="88"/>
      <c r="T122" s="89"/>
      <c r="U122" s="41"/>
      <c r="V122" s="41"/>
      <c r="W122" s="41"/>
      <c r="X122" s="41"/>
      <c r="Y122" s="41"/>
      <c r="Z122" s="41"/>
      <c r="AA122" s="41"/>
      <c r="AB122" s="41"/>
      <c r="AC122" s="41"/>
      <c r="AD122" s="41"/>
      <c r="AE122" s="41"/>
      <c r="AT122" s="20" t="s">
        <v>138</v>
      </c>
      <c r="AU122" s="20" t="s">
        <v>85</v>
      </c>
    </row>
    <row r="123" s="2" customFormat="1">
      <c r="A123" s="41"/>
      <c r="B123" s="42"/>
      <c r="C123" s="43"/>
      <c r="D123" s="234" t="s">
        <v>140</v>
      </c>
      <c r="E123" s="43"/>
      <c r="F123" s="235" t="s">
        <v>253</v>
      </c>
      <c r="G123" s="43"/>
      <c r="H123" s="43"/>
      <c r="I123" s="231"/>
      <c r="J123" s="43"/>
      <c r="K123" s="43"/>
      <c r="L123" s="47"/>
      <c r="M123" s="232"/>
      <c r="N123" s="233"/>
      <c r="O123" s="88"/>
      <c r="P123" s="88"/>
      <c r="Q123" s="88"/>
      <c r="R123" s="88"/>
      <c r="S123" s="88"/>
      <c r="T123" s="89"/>
      <c r="U123" s="41"/>
      <c r="V123" s="41"/>
      <c r="W123" s="41"/>
      <c r="X123" s="41"/>
      <c r="Y123" s="41"/>
      <c r="Z123" s="41"/>
      <c r="AA123" s="41"/>
      <c r="AB123" s="41"/>
      <c r="AC123" s="41"/>
      <c r="AD123" s="41"/>
      <c r="AE123" s="41"/>
      <c r="AT123" s="20" t="s">
        <v>140</v>
      </c>
      <c r="AU123" s="20" t="s">
        <v>85</v>
      </c>
    </row>
    <row r="124" s="13" customFormat="1">
      <c r="A124" s="13"/>
      <c r="B124" s="236"/>
      <c r="C124" s="237"/>
      <c r="D124" s="229" t="s">
        <v>142</v>
      </c>
      <c r="E124" s="238" t="s">
        <v>38</v>
      </c>
      <c r="F124" s="239" t="s">
        <v>254</v>
      </c>
      <c r="G124" s="237"/>
      <c r="H124" s="238" t="s">
        <v>38</v>
      </c>
      <c r="I124" s="240"/>
      <c r="J124" s="237"/>
      <c r="K124" s="237"/>
      <c r="L124" s="241"/>
      <c r="M124" s="242"/>
      <c r="N124" s="243"/>
      <c r="O124" s="243"/>
      <c r="P124" s="243"/>
      <c r="Q124" s="243"/>
      <c r="R124" s="243"/>
      <c r="S124" s="243"/>
      <c r="T124" s="244"/>
      <c r="U124" s="13"/>
      <c r="V124" s="13"/>
      <c r="W124" s="13"/>
      <c r="X124" s="13"/>
      <c r="Y124" s="13"/>
      <c r="Z124" s="13"/>
      <c r="AA124" s="13"/>
      <c r="AB124" s="13"/>
      <c r="AC124" s="13"/>
      <c r="AD124" s="13"/>
      <c r="AE124" s="13"/>
      <c r="AT124" s="245" t="s">
        <v>142</v>
      </c>
      <c r="AU124" s="245" t="s">
        <v>85</v>
      </c>
      <c r="AV124" s="13" t="s">
        <v>83</v>
      </c>
      <c r="AW124" s="13" t="s">
        <v>36</v>
      </c>
      <c r="AX124" s="13" t="s">
        <v>76</v>
      </c>
      <c r="AY124" s="245" t="s">
        <v>129</v>
      </c>
    </row>
    <row r="125" s="14" customFormat="1">
      <c r="A125" s="14"/>
      <c r="B125" s="246"/>
      <c r="C125" s="247"/>
      <c r="D125" s="229" t="s">
        <v>142</v>
      </c>
      <c r="E125" s="248" t="s">
        <v>38</v>
      </c>
      <c r="F125" s="249" t="s">
        <v>181</v>
      </c>
      <c r="G125" s="247"/>
      <c r="H125" s="250">
        <v>6</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142</v>
      </c>
      <c r="AU125" s="256" t="s">
        <v>85</v>
      </c>
      <c r="AV125" s="14" t="s">
        <v>85</v>
      </c>
      <c r="AW125" s="14" t="s">
        <v>36</v>
      </c>
      <c r="AX125" s="14" t="s">
        <v>83</v>
      </c>
      <c r="AY125" s="256" t="s">
        <v>129</v>
      </c>
    </row>
    <row r="126" s="2" customFormat="1" ht="16.5" customHeight="1">
      <c r="A126" s="41"/>
      <c r="B126" s="42"/>
      <c r="C126" s="216" t="s">
        <v>188</v>
      </c>
      <c r="D126" s="216" t="s">
        <v>131</v>
      </c>
      <c r="E126" s="217" t="s">
        <v>255</v>
      </c>
      <c r="F126" s="218" t="s">
        <v>256</v>
      </c>
      <c r="G126" s="219" t="s">
        <v>174</v>
      </c>
      <c r="H126" s="220">
        <v>8</v>
      </c>
      <c r="I126" s="221"/>
      <c r="J126" s="222">
        <f>ROUND(I126*H126,2)</f>
        <v>0</v>
      </c>
      <c r="K126" s="218" t="s">
        <v>135</v>
      </c>
      <c r="L126" s="47"/>
      <c r="M126" s="223" t="s">
        <v>38</v>
      </c>
      <c r="N126" s="224" t="s">
        <v>49</v>
      </c>
      <c r="O126" s="88"/>
      <c r="P126" s="225">
        <f>O126*H126</f>
        <v>0</v>
      </c>
      <c r="Q126" s="225">
        <v>0</v>
      </c>
      <c r="R126" s="225">
        <f>Q126*H126</f>
        <v>0</v>
      </c>
      <c r="S126" s="225">
        <v>0</v>
      </c>
      <c r="T126" s="226">
        <f>S126*H126</f>
        <v>0</v>
      </c>
      <c r="U126" s="41"/>
      <c r="V126" s="41"/>
      <c r="W126" s="41"/>
      <c r="X126" s="41"/>
      <c r="Y126" s="41"/>
      <c r="Z126" s="41"/>
      <c r="AA126" s="41"/>
      <c r="AB126" s="41"/>
      <c r="AC126" s="41"/>
      <c r="AD126" s="41"/>
      <c r="AE126" s="41"/>
      <c r="AR126" s="227" t="s">
        <v>136</v>
      </c>
      <c r="AT126" s="227" t="s">
        <v>131</v>
      </c>
      <c r="AU126" s="227" t="s">
        <v>85</v>
      </c>
      <c r="AY126" s="20" t="s">
        <v>129</v>
      </c>
      <c r="BE126" s="228">
        <f>IF(N126="základní",J126,0)</f>
        <v>0</v>
      </c>
      <c r="BF126" s="228">
        <f>IF(N126="snížená",J126,0)</f>
        <v>0</v>
      </c>
      <c r="BG126" s="228">
        <f>IF(N126="zákl. přenesená",J126,0)</f>
        <v>0</v>
      </c>
      <c r="BH126" s="228">
        <f>IF(N126="sníž. přenesená",J126,0)</f>
        <v>0</v>
      </c>
      <c r="BI126" s="228">
        <f>IF(N126="nulová",J126,0)</f>
        <v>0</v>
      </c>
      <c r="BJ126" s="20" t="s">
        <v>136</v>
      </c>
      <c r="BK126" s="228">
        <f>ROUND(I126*H126,2)</f>
        <v>0</v>
      </c>
      <c r="BL126" s="20" t="s">
        <v>136</v>
      </c>
      <c r="BM126" s="227" t="s">
        <v>257</v>
      </c>
    </row>
    <row r="127" s="2" customFormat="1">
      <c r="A127" s="41"/>
      <c r="B127" s="42"/>
      <c r="C127" s="43"/>
      <c r="D127" s="229" t="s">
        <v>138</v>
      </c>
      <c r="E127" s="43"/>
      <c r="F127" s="230" t="s">
        <v>258</v>
      </c>
      <c r="G127" s="43"/>
      <c r="H127" s="43"/>
      <c r="I127" s="231"/>
      <c r="J127" s="43"/>
      <c r="K127" s="43"/>
      <c r="L127" s="47"/>
      <c r="M127" s="232"/>
      <c r="N127" s="233"/>
      <c r="O127" s="88"/>
      <c r="P127" s="88"/>
      <c r="Q127" s="88"/>
      <c r="R127" s="88"/>
      <c r="S127" s="88"/>
      <c r="T127" s="89"/>
      <c r="U127" s="41"/>
      <c r="V127" s="41"/>
      <c r="W127" s="41"/>
      <c r="X127" s="41"/>
      <c r="Y127" s="41"/>
      <c r="Z127" s="41"/>
      <c r="AA127" s="41"/>
      <c r="AB127" s="41"/>
      <c r="AC127" s="41"/>
      <c r="AD127" s="41"/>
      <c r="AE127" s="41"/>
      <c r="AT127" s="20" t="s">
        <v>138</v>
      </c>
      <c r="AU127" s="20" t="s">
        <v>85</v>
      </c>
    </row>
    <row r="128" s="2" customFormat="1">
      <c r="A128" s="41"/>
      <c r="B128" s="42"/>
      <c r="C128" s="43"/>
      <c r="D128" s="234" t="s">
        <v>140</v>
      </c>
      <c r="E128" s="43"/>
      <c r="F128" s="235" t="s">
        <v>259</v>
      </c>
      <c r="G128" s="43"/>
      <c r="H128" s="43"/>
      <c r="I128" s="231"/>
      <c r="J128" s="43"/>
      <c r="K128" s="43"/>
      <c r="L128" s="47"/>
      <c r="M128" s="232"/>
      <c r="N128" s="233"/>
      <c r="O128" s="88"/>
      <c r="P128" s="88"/>
      <c r="Q128" s="88"/>
      <c r="R128" s="88"/>
      <c r="S128" s="88"/>
      <c r="T128" s="89"/>
      <c r="U128" s="41"/>
      <c r="V128" s="41"/>
      <c r="W128" s="41"/>
      <c r="X128" s="41"/>
      <c r="Y128" s="41"/>
      <c r="Z128" s="41"/>
      <c r="AA128" s="41"/>
      <c r="AB128" s="41"/>
      <c r="AC128" s="41"/>
      <c r="AD128" s="41"/>
      <c r="AE128" s="41"/>
      <c r="AT128" s="20" t="s">
        <v>140</v>
      </c>
      <c r="AU128" s="20" t="s">
        <v>85</v>
      </c>
    </row>
    <row r="129" s="13" customFormat="1">
      <c r="A129" s="13"/>
      <c r="B129" s="236"/>
      <c r="C129" s="237"/>
      <c r="D129" s="229" t="s">
        <v>142</v>
      </c>
      <c r="E129" s="238" t="s">
        <v>38</v>
      </c>
      <c r="F129" s="239" t="s">
        <v>260</v>
      </c>
      <c r="G129" s="237"/>
      <c r="H129" s="238" t="s">
        <v>38</v>
      </c>
      <c r="I129" s="240"/>
      <c r="J129" s="237"/>
      <c r="K129" s="237"/>
      <c r="L129" s="241"/>
      <c r="M129" s="242"/>
      <c r="N129" s="243"/>
      <c r="O129" s="243"/>
      <c r="P129" s="243"/>
      <c r="Q129" s="243"/>
      <c r="R129" s="243"/>
      <c r="S129" s="243"/>
      <c r="T129" s="244"/>
      <c r="U129" s="13"/>
      <c r="V129" s="13"/>
      <c r="W129" s="13"/>
      <c r="X129" s="13"/>
      <c r="Y129" s="13"/>
      <c r="Z129" s="13"/>
      <c r="AA129" s="13"/>
      <c r="AB129" s="13"/>
      <c r="AC129" s="13"/>
      <c r="AD129" s="13"/>
      <c r="AE129" s="13"/>
      <c r="AT129" s="245" t="s">
        <v>142</v>
      </c>
      <c r="AU129" s="245" t="s">
        <v>85</v>
      </c>
      <c r="AV129" s="13" t="s">
        <v>83</v>
      </c>
      <c r="AW129" s="13" t="s">
        <v>36</v>
      </c>
      <c r="AX129" s="13" t="s">
        <v>76</v>
      </c>
      <c r="AY129" s="245" t="s">
        <v>129</v>
      </c>
    </row>
    <row r="130" s="14" customFormat="1">
      <c r="A130" s="14"/>
      <c r="B130" s="246"/>
      <c r="C130" s="247"/>
      <c r="D130" s="229" t="s">
        <v>142</v>
      </c>
      <c r="E130" s="248" t="s">
        <v>38</v>
      </c>
      <c r="F130" s="249" t="s">
        <v>195</v>
      </c>
      <c r="G130" s="247"/>
      <c r="H130" s="250">
        <v>8</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142</v>
      </c>
      <c r="AU130" s="256" t="s">
        <v>85</v>
      </c>
      <c r="AV130" s="14" t="s">
        <v>85</v>
      </c>
      <c r="AW130" s="14" t="s">
        <v>36</v>
      </c>
      <c r="AX130" s="14" t="s">
        <v>83</v>
      </c>
      <c r="AY130" s="256" t="s">
        <v>129</v>
      </c>
    </row>
    <row r="131" s="2" customFormat="1" ht="16.5" customHeight="1">
      <c r="A131" s="41"/>
      <c r="B131" s="42"/>
      <c r="C131" s="216" t="s">
        <v>195</v>
      </c>
      <c r="D131" s="216" t="s">
        <v>131</v>
      </c>
      <c r="E131" s="217" t="s">
        <v>261</v>
      </c>
      <c r="F131" s="218" t="s">
        <v>262</v>
      </c>
      <c r="G131" s="219" t="s">
        <v>174</v>
      </c>
      <c r="H131" s="220">
        <v>4</v>
      </c>
      <c r="I131" s="221"/>
      <c r="J131" s="222">
        <f>ROUND(I131*H131,2)</f>
        <v>0</v>
      </c>
      <c r="K131" s="218" t="s">
        <v>135</v>
      </c>
      <c r="L131" s="47"/>
      <c r="M131" s="223" t="s">
        <v>38</v>
      </c>
      <c r="N131" s="224" t="s">
        <v>49</v>
      </c>
      <c r="O131" s="88"/>
      <c r="P131" s="225">
        <f>O131*H131</f>
        <v>0</v>
      </c>
      <c r="Q131" s="225">
        <v>0</v>
      </c>
      <c r="R131" s="225">
        <f>Q131*H131</f>
        <v>0</v>
      </c>
      <c r="S131" s="225">
        <v>0</v>
      </c>
      <c r="T131" s="226">
        <f>S131*H131</f>
        <v>0</v>
      </c>
      <c r="U131" s="41"/>
      <c r="V131" s="41"/>
      <c r="W131" s="41"/>
      <c r="X131" s="41"/>
      <c r="Y131" s="41"/>
      <c r="Z131" s="41"/>
      <c r="AA131" s="41"/>
      <c r="AB131" s="41"/>
      <c r="AC131" s="41"/>
      <c r="AD131" s="41"/>
      <c r="AE131" s="41"/>
      <c r="AR131" s="227" t="s">
        <v>136</v>
      </c>
      <c r="AT131" s="227" t="s">
        <v>131</v>
      </c>
      <c r="AU131" s="227" t="s">
        <v>85</v>
      </c>
      <c r="AY131" s="20" t="s">
        <v>129</v>
      </c>
      <c r="BE131" s="228">
        <f>IF(N131="základní",J131,0)</f>
        <v>0</v>
      </c>
      <c r="BF131" s="228">
        <f>IF(N131="snížená",J131,0)</f>
        <v>0</v>
      </c>
      <c r="BG131" s="228">
        <f>IF(N131="zákl. přenesená",J131,0)</f>
        <v>0</v>
      </c>
      <c r="BH131" s="228">
        <f>IF(N131="sníž. přenesená",J131,0)</f>
        <v>0</v>
      </c>
      <c r="BI131" s="228">
        <f>IF(N131="nulová",J131,0)</f>
        <v>0</v>
      </c>
      <c r="BJ131" s="20" t="s">
        <v>136</v>
      </c>
      <c r="BK131" s="228">
        <f>ROUND(I131*H131,2)</f>
        <v>0</v>
      </c>
      <c r="BL131" s="20" t="s">
        <v>136</v>
      </c>
      <c r="BM131" s="227" t="s">
        <v>263</v>
      </c>
    </row>
    <row r="132" s="2" customFormat="1">
      <c r="A132" s="41"/>
      <c r="B132" s="42"/>
      <c r="C132" s="43"/>
      <c r="D132" s="229" t="s">
        <v>138</v>
      </c>
      <c r="E132" s="43"/>
      <c r="F132" s="230" t="s">
        <v>264</v>
      </c>
      <c r="G132" s="43"/>
      <c r="H132" s="43"/>
      <c r="I132" s="231"/>
      <c r="J132" s="43"/>
      <c r="K132" s="43"/>
      <c r="L132" s="47"/>
      <c r="M132" s="232"/>
      <c r="N132" s="233"/>
      <c r="O132" s="88"/>
      <c r="P132" s="88"/>
      <c r="Q132" s="88"/>
      <c r="R132" s="88"/>
      <c r="S132" s="88"/>
      <c r="T132" s="89"/>
      <c r="U132" s="41"/>
      <c r="V132" s="41"/>
      <c r="W132" s="41"/>
      <c r="X132" s="41"/>
      <c r="Y132" s="41"/>
      <c r="Z132" s="41"/>
      <c r="AA132" s="41"/>
      <c r="AB132" s="41"/>
      <c r="AC132" s="41"/>
      <c r="AD132" s="41"/>
      <c r="AE132" s="41"/>
      <c r="AT132" s="20" t="s">
        <v>138</v>
      </c>
      <c r="AU132" s="20" t="s">
        <v>85</v>
      </c>
    </row>
    <row r="133" s="2" customFormat="1">
      <c r="A133" s="41"/>
      <c r="B133" s="42"/>
      <c r="C133" s="43"/>
      <c r="D133" s="234" t="s">
        <v>140</v>
      </c>
      <c r="E133" s="43"/>
      <c r="F133" s="235" t="s">
        <v>265</v>
      </c>
      <c r="G133" s="43"/>
      <c r="H133" s="43"/>
      <c r="I133" s="231"/>
      <c r="J133" s="43"/>
      <c r="K133" s="43"/>
      <c r="L133" s="47"/>
      <c r="M133" s="232"/>
      <c r="N133" s="233"/>
      <c r="O133" s="88"/>
      <c r="P133" s="88"/>
      <c r="Q133" s="88"/>
      <c r="R133" s="88"/>
      <c r="S133" s="88"/>
      <c r="T133" s="89"/>
      <c r="U133" s="41"/>
      <c r="V133" s="41"/>
      <c r="W133" s="41"/>
      <c r="X133" s="41"/>
      <c r="Y133" s="41"/>
      <c r="Z133" s="41"/>
      <c r="AA133" s="41"/>
      <c r="AB133" s="41"/>
      <c r="AC133" s="41"/>
      <c r="AD133" s="41"/>
      <c r="AE133" s="41"/>
      <c r="AT133" s="20" t="s">
        <v>140</v>
      </c>
      <c r="AU133" s="20" t="s">
        <v>85</v>
      </c>
    </row>
    <row r="134" s="13" customFormat="1">
      <c r="A134" s="13"/>
      <c r="B134" s="236"/>
      <c r="C134" s="237"/>
      <c r="D134" s="229" t="s">
        <v>142</v>
      </c>
      <c r="E134" s="238" t="s">
        <v>38</v>
      </c>
      <c r="F134" s="239" t="s">
        <v>266</v>
      </c>
      <c r="G134" s="237"/>
      <c r="H134" s="238" t="s">
        <v>38</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142</v>
      </c>
      <c r="AU134" s="245" t="s">
        <v>85</v>
      </c>
      <c r="AV134" s="13" t="s">
        <v>83</v>
      </c>
      <c r="AW134" s="13" t="s">
        <v>36</v>
      </c>
      <c r="AX134" s="13" t="s">
        <v>76</v>
      </c>
      <c r="AY134" s="245" t="s">
        <v>129</v>
      </c>
    </row>
    <row r="135" s="14" customFormat="1">
      <c r="A135" s="14"/>
      <c r="B135" s="246"/>
      <c r="C135" s="247"/>
      <c r="D135" s="229" t="s">
        <v>142</v>
      </c>
      <c r="E135" s="248" t="s">
        <v>38</v>
      </c>
      <c r="F135" s="249" t="s">
        <v>136</v>
      </c>
      <c r="G135" s="247"/>
      <c r="H135" s="250">
        <v>4</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142</v>
      </c>
      <c r="AU135" s="256" t="s">
        <v>85</v>
      </c>
      <c r="AV135" s="14" t="s">
        <v>85</v>
      </c>
      <c r="AW135" s="14" t="s">
        <v>36</v>
      </c>
      <c r="AX135" s="14" t="s">
        <v>83</v>
      </c>
      <c r="AY135" s="256" t="s">
        <v>129</v>
      </c>
    </row>
    <row r="136" s="2" customFormat="1" ht="16.5" customHeight="1">
      <c r="A136" s="41"/>
      <c r="B136" s="42"/>
      <c r="C136" s="216" t="s">
        <v>204</v>
      </c>
      <c r="D136" s="216" t="s">
        <v>131</v>
      </c>
      <c r="E136" s="217" t="s">
        <v>267</v>
      </c>
      <c r="F136" s="218" t="s">
        <v>268</v>
      </c>
      <c r="G136" s="219" t="s">
        <v>174</v>
      </c>
      <c r="H136" s="220">
        <v>6</v>
      </c>
      <c r="I136" s="221"/>
      <c r="J136" s="222">
        <f>ROUND(I136*H136,2)</f>
        <v>0</v>
      </c>
      <c r="K136" s="218" t="s">
        <v>135</v>
      </c>
      <c r="L136" s="47"/>
      <c r="M136" s="223" t="s">
        <v>38</v>
      </c>
      <c r="N136" s="224" t="s">
        <v>49</v>
      </c>
      <c r="O136" s="88"/>
      <c r="P136" s="225">
        <f>O136*H136</f>
        <v>0</v>
      </c>
      <c r="Q136" s="225">
        <v>0</v>
      </c>
      <c r="R136" s="225">
        <f>Q136*H136</f>
        <v>0</v>
      </c>
      <c r="S136" s="225">
        <v>0</v>
      </c>
      <c r="T136" s="226">
        <f>S136*H136</f>
        <v>0</v>
      </c>
      <c r="U136" s="41"/>
      <c r="V136" s="41"/>
      <c r="W136" s="41"/>
      <c r="X136" s="41"/>
      <c r="Y136" s="41"/>
      <c r="Z136" s="41"/>
      <c r="AA136" s="41"/>
      <c r="AB136" s="41"/>
      <c r="AC136" s="41"/>
      <c r="AD136" s="41"/>
      <c r="AE136" s="41"/>
      <c r="AR136" s="227" t="s">
        <v>136</v>
      </c>
      <c r="AT136" s="227" t="s">
        <v>131</v>
      </c>
      <c r="AU136" s="227" t="s">
        <v>85</v>
      </c>
      <c r="AY136" s="20" t="s">
        <v>129</v>
      </c>
      <c r="BE136" s="228">
        <f>IF(N136="základní",J136,0)</f>
        <v>0</v>
      </c>
      <c r="BF136" s="228">
        <f>IF(N136="snížená",J136,0)</f>
        <v>0</v>
      </c>
      <c r="BG136" s="228">
        <f>IF(N136="zákl. přenesená",J136,0)</f>
        <v>0</v>
      </c>
      <c r="BH136" s="228">
        <f>IF(N136="sníž. přenesená",J136,0)</f>
        <v>0</v>
      </c>
      <c r="BI136" s="228">
        <f>IF(N136="nulová",J136,0)</f>
        <v>0</v>
      </c>
      <c r="BJ136" s="20" t="s">
        <v>136</v>
      </c>
      <c r="BK136" s="228">
        <f>ROUND(I136*H136,2)</f>
        <v>0</v>
      </c>
      <c r="BL136" s="20" t="s">
        <v>136</v>
      </c>
      <c r="BM136" s="227" t="s">
        <v>269</v>
      </c>
    </row>
    <row r="137" s="2" customFormat="1">
      <c r="A137" s="41"/>
      <c r="B137" s="42"/>
      <c r="C137" s="43"/>
      <c r="D137" s="229" t="s">
        <v>138</v>
      </c>
      <c r="E137" s="43"/>
      <c r="F137" s="230" t="s">
        <v>270</v>
      </c>
      <c r="G137" s="43"/>
      <c r="H137" s="43"/>
      <c r="I137" s="231"/>
      <c r="J137" s="43"/>
      <c r="K137" s="43"/>
      <c r="L137" s="47"/>
      <c r="M137" s="232"/>
      <c r="N137" s="233"/>
      <c r="O137" s="88"/>
      <c r="P137" s="88"/>
      <c r="Q137" s="88"/>
      <c r="R137" s="88"/>
      <c r="S137" s="88"/>
      <c r="T137" s="89"/>
      <c r="U137" s="41"/>
      <c r="V137" s="41"/>
      <c r="W137" s="41"/>
      <c r="X137" s="41"/>
      <c r="Y137" s="41"/>
      <c r="Z137" s="41"/>
      <c r="AA137" s="41"/>
      <c r="AB137" s="41"/>
      <c r="AC137" s="41"/>
      <c r="AD137" s="41"/>
      <c r="AE137" s="41"/>
      <c r="AT137" s="20" t="s">
        <v>138</v>
      </c>
      <c r="AU137" s="20" t="s">
        <v>85</v>
      </c>
    </row>
    <row r="138" s="2" customFormat="1">
      <c r="A138" s="41"/>
      <c r="B138" s="42"/>
      <c r="C138" s="43"/>
      <c r="D138" s="234" t="s">
        <v>140</v>
      </c>
      <c r="E138" s="43"/>
      <c r="F138" s="235" t="s">
        <v>271</v>
      </c>
      <c r="G138" s="43"/>
      <c r="H138" s="43"/>
      <c r="I138" s="231"/>
      <c r="J138" s="43"/>
      <c r="K138" s="43"/>
      <c r="L138" s="47"/>
      <c r="M138" s="232"/>
      <c r="N138" s="233"/>
      <c r="O138" s="88"/>
      <c r="P138" s="88"/>
      <c r="Q138" s="88"/>
      <c r="R138" s="88"/>
      <c r="S138" s="88"/>
      <c r="T138" s="89"/>
      <c r="U138" s="41"/>
      <c r="V138" s="41"/>
      <c r="W138" s="41"/>
      <c r="X138" s="41"/>
      <c r="Y138" s="41"/>
      <c r="Z138" s="41"/>
      <c r="AA138" s="41"/>
      <c r="AB138" s="41"/>
      <c r="AC138" s="41"/>
      <c r="AD138" s="41"/>
      <c r="AE138" s="41"/>
      <c r="AT138" s="20" t="s">
        <v>140</v>
      </c>
      <c r="AU138" s="20" t="s">
        <v>85</v>
      </c>
    </row>
    <row r="139" s="13" customFormat="1">
      <c r="A139" s="13"/>
      <c r="B139" s="236"/>
      <c r="C139" s="237"/>
      <c r="D139" s="229" t="s">
        <v>142</v>
      </c>
      <c r="E139" s="238" t="s">
        <v>38</v>
      </c>
      <c r="F139" s="239" t="s">
        <v>272</v>
      </c>
      <c r="G139" s="237"/>
      <c r="H139" s="238" t="s">
        <v>38</v>
      </c>
      <c r="I139" s="240"/>
      <c r="J139" s="237"/>
      <c r="K139" s="237"/>
      <c r="L139" s="241"/>
      <c r="M139" s="242"/>
      <c r="N139" s="243"/>
      <c r="O139" s="243"/>
      <c r="P139" s="243"/>
      <c r="Q139" s="243"/>
      <c r="R139" s="243"/>
      <c r="S139" s="243"/>
      <c r="T139" s="244"/>
      <c r="U139" s="13"/>
      <c r="V139" s="13"/>
      <c r="W139" s="13"/>
      <c r="X139" s="13"/>
      <c r="Y139" s="13"/>
      <c r="Z139" s="13"/>
      <c r="AA139" s="13"/>
      <c r="AB139" s="13"/>
      <c r="AC139" s="13"/>
      <c r="AD139" s="13"/>
      <c r="AE139" s="13"/>
      <c r="AT139" s="245" t="s">
        <v>142</v>
      </c>
      <c r="AU139" s="245" t="s">
        <v>85</v>
      </c>
      <c r="AV139" s="13" t="s">
        <v>83</v>
      </c>
      <c r="AW139" s="13" t="s">
        <v>36</v>
      </c>
      <c r="AX139" s="13" t="s">
        <v>76</v>
      </c>
      <c r="AY139" s="245" t="s">
        <v>129</v>
      </c>
    </row>
    <row r="140" s="14" customFormat="1">
      <c r="A140" s="14"/>
      <c r="B140" s="246"/>
      <c r="C140" s="247"/>
      <c r="D140" s="229" t="s">
        <v>142</v>
      </c>
      <c r="E140" s="248" t="s">
        <v>38</v>
      </c>
      <c r="F140" s="249" t="s">
        <v>181</v>
      </c>
      <c r="G140" s="247"/>
      <c r="H140" s="250">
        <v>6</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142</v>
      </c>
      <c r="AU140" s="256" t="s">
        <v>85</v>
      </c>
      <c r="AV140" s="14" t="s">
        <v>85</v>
      </c>
      <c r="AW140" s="14" t="s">
        <v>36</v>
      </c>
      <c r="AX140" s="14" t="s">
        <v>83</v>
      </c>
      <c r="AY140" s="256" t="s">
        <v>129</v>
      </c>
    </row>
    <row r="141" s="2" customFormat="1" ht="16.5" customHeight="1">
      <c r="A141" s="41"/>
      <c r="B141" s="42"/>
      <c r="C141" s="216" t="s">
        <v>273</v>
      </c>
      <c r="D141" s="216" t="s">
        <v>131</v>
      </c>
      <c r="E141" s="217" t="s">
        <v>274</v>
      </c>
      <c r="F141" s="218" t="s">
        <v>275</v>
      </c>
      <c r="G141" s="219" t="s">
        <v>174</v>
      </c>
      <c r="H141" s="220">
        <v>8</v>
      </c>
      <c r="I141" s="221"/>
      <c r="J141" s="222">
        <f>ROUND(I141*H141,2)</f>
        <v>0</v>
      </c>
      <c r="K141" s="218" t="s">
        <v>135</v>
      </c>
      <c r="L141" s="47"/>
      <c r="M141" s="223" t="s">
        <v>38</v>
      </c>
      <c r="N141" s="224" t="s">
        <v>49</v>
      </c>
      <c r="O141" s="88"/>
      <c r="P141" s="225">
        <f>O141*H141</f>
        <v>0</v>
      </c>
      <c r="Q141" s="225">
        <v>0</v>
      </c>
      <c r="R141" s="225">
        <f>Q141*H141</f>
        <v>0</v>
      </c>
      <c r="S141" s="225">
        <v>0</v>
      </c>
      <c r="T141" s="226">
        <f>S141*H141</f>
        <v>0</v>
      </c>
      <c r="U141" s="41"/>
      <c r="V141" s="41"/>
      <c r="W141" s="41"/>
      <c r="X141" s="41"/>
      <c r="Y141" s="41"/>
      <c r="Z141" s="41"/>
      <c r="AA141" s="41"/>
      <c r="AB141" s="41"/>
      <c r="AC141" s="41"/>
      <c r="AD141" s="41"/>
      <c r="AE141" s="41"/>
      <c r="AR141" s="227" t="s">
        <v>136</v>
      </c>
      <c r="AT141" s="227" t="s">
        <v>131</v>
      </c>
      <c r="AU141" s="227" t="s">
        <v>85</v>
      </c>
      <c r="AY141" s="20" t="s">
        <v>129</v>
      </c>
      <c r="BE141" s="228">
        <f>IF(N141="základní",J141,0)</f>
        <v>0</v>
      </c>
      <c r="BF141" s="228">
        <f>IF(N141="snížená",J141,0)</f>
        <v>0</v>
      </c>
      <c r="BG141" s="228">
        <f>IF(N141="zákl. přenesená",J141,0)</f>
        <v>0</v>
      </c>
      <c r="BH141" s="228">
        <f>IF(N141="sníž. přenesená",J141,0)</f>
        <v>0</v>
      </c>
      <c r="BI141" s="228">
        <f>IF(N141="nulová",J141,0)</f>
        <v>0</v>
      </c>
      <c r="BJ141" s="20" t="s">
        <v>136</v>
      </c>
      <c r="BK141" s="228">
        <f>ROUND(I141*H141,2)</f>
        <v>0</v>
      </c>
      <c r="BL141" s="20" t="s">
        <v>136</v>
      </c>
      <c r="BM141" s="227" t="s">
        <v>276</v>
      </c>
    </row>
    <row r="142" s="2" customFormat="1">
      <c r="A142" s="41"/>
      <c r="B142" s="42"/>
      <c r="C142" s="43"/>
      <c r="D142" s="229" t="s">
        <v>138</v>
      </c>
      <c r="E142" s="43"/>
      <c r="F142" s="230" t="s">
        <v>277</v>
      </c>
      <c r="G142" s="43"/>
      <c r="H142" s="43"/>
      <c r="I142" s="231"/>
      <c r="J142" s="43"/>
      <c r="K142" s="43"/>
      <c r="L142" s="47"/>
      <c r="M142" s="232"/>
      <c r="N142" s="233"/>
      <c r="O142" s="88"/>
      <c r="P142" s="88"/>
      <c r="Q142" s="88"/>
      <c r="R142" s="88"/>
      <c r="S142" s="88"/>
      <c r="T142" s="89"/>
      <c r="U142" s="41"/>
      <c r="V142" s="41"/>
      <c r="W142" s="41"/>
      <c r="X142" s="41"/>
      <c r="Y142" s="41"/>
      <c r="Z142" s="41"/>
      <c r="AA142" s="41"/>
      <c r="AB142" s="41"/>
      <c r="AC142" s="41"/>
      <c r="AD142" s="41"/>
      <c r="AE142" s="41"/>
      <c r="AT142" s="20" t="s">
        <v>138</v>
      </c>
      <c r="AU142" s="20" t="s">
        <v>85</v>
      </c>
    </row>
    <row r="143" s="2" customFormat="1">
      <c r="A143" s="41"/>
      <c r="B143" s="42"/>
      <c r="C143" s="43"/>
      <c r="D143" s="234" t="s">
        <v>140</v>
      </c>
      <c r="E143" s="43"/>
      <c r="F143" s="235" t="s">
        <v>278</v>
      </c>
      <c r="G143" s="43"/>
      <c r="H143" s="43"/>
      <c r="I143" s="231"/>
      <c r="J143" s="43"/>
      <c r="K143" s="43"/>
      <c r="L143" s="47"/>
      <c r="M143" s="232"/>
      <c r="N143" s="233"/>
      <c r="O143" s="88"/>
      <c r="P143" s="88"/>
      <c r="Q143" s="88"/>
      <c r="R143" s="88"/>
      <c r="S143" s="88"/>
      <c r="T143" s="89"/>
      <c r="U143" s="41"/>
      <c r="V143" s="41"/>
      <c r="W143" s="41"/>
      <c r="X143" s="41"/>
      <c r="Y143" s="41"/>
      <c r="Z143" s="41"/>
      <c r="AA143" s="41"/>
      <c r="AB143" s="41"/>
      <c r="AC143" s="41"/>
      <c r="AD143" s="41"/>
      <c r="AE143" s="41"/>
      <c r="AT143" s="20" t="s">
        <v>140</v>
      </c>
      <c r="AU143" s="20" t="s">
        <v>85</v>
      </c>
    </row>
    <row r="144" s="13" customFormat="1">
      <c r="A144" s="13"/>
      <c r="B144" s="236"/>
      <c r="C144" s="237"/>
      <c r="D144" s="229" t="s">
        <v>142</v>
      </c>
      <c r="E144" s="238" t="s">
        <v>38</v>
      </c>
      <c r="F144" s="239" t="s">
        <v>279</v>
      </c>
      <c r="G144" s="237"/>
      <c r="H144" s="238" t="s">
        <v>38</v>
      </c>
      <c r="I144" s="240"/>
      <c r="J144" s="237"/>
      <c r="K144" s="237"/>
      <c r="L144" s="241"/>
      <c r="M144" s="242"/>
      <c r="N144" s="243"/>
      <c r="O144" s="243"/>
      <c r="P144" s="243"/>
      <c r="Q144" s="243"/>
      <c r="R144" s="243"/>
      <c r="S144" s="243"/>
      <c r="T144" s="244"/>
      <c r="U144" s="13"/>
      <c r="V144" s="13"/>
      <c r="W144" s="13"/>
      <c r="X144" s="13"/>
      <c r="Y144" s="13"/>
      <c r="Z144" s="13"/>
      <c r="AA144" s="13"/>
      <c r="AB144" s="13"/>
      <c r="AC144" s="13"/>
      <c r="AD144" s="13"/>
      <c r="AE144" s="13"/>
      <c r="AT144" s="245" t="s">
        <v>142</v>
      </c>
      <c r="AU144" s="245" t="s">
        <v>85</v>
      </c>
      <c r="AV144" s="13" t="s">
        <v>83</v>
      </c>
      <c r="AW144" s="13" t="s">
        <v>36</v>
      </c>
      <c r="AX144" s="13" t="s">
        <v>76</v>
      </c>
      <c r="AY144" s="245" t="s">
        <v>129</v>
      </c>
    </row>
    <row r="145" s="14" customFormat="1">
      <c r="A145" s="14"/>
      <c r="B145" s="246"/>
      <c r="C145" s="247"/>
      <c r="D145" s="229" t="s">
        <v>142</v>
      </c>
      <c r="E145" s="248" t="s">
        <v>38</v>
      </c>
      <c r="F145" s="249" t="s">
        <v>195</v>
      </c>
      <c r="G145" s="247"/>
      <c r="H145" s="250">
        <v>8</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142</v>
      </c>
      <c r="AU145" s="256" t="s">
        <v>85</v>
      </c>
      <c r="AV145" s="14" t="s">
        <v>85</v>
      </c>
      <c r="AW145" s="14" t="s">
        <v>36</v>
      </c>
      <c r="AX145" s="14" t="s">
        <v>83</v>
      </c>
      <c r="AY145" s="256" t="s">
        <v>129</v>
      </c>
    </row>
    <row r="146" s="2" customFormat="1" ht="16.5" customHeight="1">
      <c r="A146" s="41"/>
      <c r="B146" s="42"/>
      <c r="C146" s="216" t="s">
        <v>280</v>
      </c>
      <c r="D146" s="216" t="s">
        <v>131</v>
      </c>
      <c r="E146" s="217" t="s">
        <v>281</v>
      </c>
      <c r="F146" s="218" t="s">
        <v>282</v>
      </c>
      <c r="G146" s="219" t="s">
        <v>174</v>
      </c>
      <c r="H146" s="220">
        <v>4</v>
      </c>
      <c r="I146" s="221"/>
      <c r="J146" s="222">
        <f>ROUND(I146*H146,2)</f>
        <v>0</v>
      </c>
      <c r="K146" s="218" t="s">
        <v>135</v>
      </c>
      <c r="L146" s="47"/>
      <c r="M146" s="223" t="s">
        <v>38</v>
      </c>
      <c r="N146" s="224" t="s">
        <v>49</v>
      </c>
      <c r="O146" s="88"/>
      <c r="P146" s="225">
        <f>O146*H146</f>
        <v>0</v>
      </c>
      <c r="Q146" s="225">
        <v>0</v>
      </c>
      <c r="R146" s="225">
        <f>Q146*H146</f>
        <v>0</v>
      </c>
      <c r="S146" s="225">
        <v>0</v>
      </c>
      <c r="T146" s="226">
        <f>S146*H146</f>
        <v>0</v>
      </c>
      <c r="U146" s="41"/>
      <c r="V146" s="41"/>
      <c r="W146" s="41"/>
      <c r="X146" s="41"/>
      <c r="Y146" s="41"/>
      <c r="Z146" s="41"/>
      <c r="AA146" s="41"/>
      <c r="AB146" s="41"/>
      <c r="AC146" s="41"/>
      <c r="AD146" s="41"/>
      <c r="AE146" s="41"/>
      <c r="AR146" s="227" t="s">
        <v>136</v>
      </c>
      <c r="AT146" s="227" t="s">
        <v>131</v>
      </c>
      <c r="AU146" s="227" t="s">
        <v>85</v>
      </c>
      <c r="AY146" s="20" t="s">
        <v>129</v>
      </c>
      <c r="BE146" s="228">
        <f>IF(N146="základní",J146,0)</f>
        <v>0</v>
      </c>
      <c r="BF146" s="228">
        <f>IF(N146="snížená",J146,0)</f>
        <v>0</v>
      </c>
      <c r="BG146" s="228">
        <f>IF(N146="zákl. přenesená",J146,0)</f>
        <v>0</v>
      </c>
      <c r="BH146" s="228">
        <f>IF(N146="sníž. přenesená",J146,0)</f>
        <v>0</v>
      </c>
      <c r="BI146" s="228">
        <f>IF(N146="nulová",J146,0)</f>
        <v>0</v>
      </c>
      <c r="BJ146" s="20" t="s">
        <v>136</v>
      </c>
      <c r="BK146" s="228">
        <f>ROUND(I146*H146,2)</f>
        <v>0</v>
      </c>
      <c r="BL146" s="20" t="s">
        <v>136</v>
      </c>
      <c r="BM146" s="227" t="s">
        <v>283</v>
      </c>
    </row>
    <row r="147" s="2" customFormat="1">
      <c r="A147" s="41"/>
      <c r="B147" s="42"/>
      <c r="C147" s="43"/>
      <c r="D147" s="229" t="s">
        <v>138</v>
      </c>
      <c r="E147" s="43"/>
      <c r="F147" s="230" t="s">
        <v>284</v>
      </c>
      <c r="G147" s="43"/>
      <c r="H147" s="43"/>
      <c r="I147" s="231"/>
      <c r="J147" s="43"/>
      <c r="K147" s="43"/>
      <c r="L147" s="47"/>
      <c r="M147" s="232"/>
      <c r="N147" s="233"/>
      <c r="O147" s="88"/>
      <c r="P147" s="88"/>
      <c r="Q147" s="88"/>
      <c r="R147" s="88"/>
      <c r="S147" s="88"/>
      <c r="T147" s="89"/>
      <c r="U147" s="41"/>
      <c r="V147" s="41"/>
      <c r="W147" s="41"/>
      <c r="X147" s="41"/>
      <c r="Y147" s="41"/>
      <c r="Z147" s="41"/>
      <c r="AA147" s="41"/>
      <c r="AB147" s="41"/>
      <c r="AC147" s="41"/>
      <c r="AD147" s="41"/>
      <c r="AE147" s="41"/>
      <c r="AT147" s="20" t="s">
        <v>138</v>
      </c>
      <c r="AU147" s="20" t="s">
        <v>85</v>
      </c>
    </row>
    <row r="148" s="2" customFormat="1">
      <c r="A148" s="41"/>
      <c r="B148" s="42"/>
      <c r="C148" s="43"/>
      <c r="D148" s="234" t="s">
        <v>140</v>
      </c>
      <c r="E148" s="43"/>
      <c r="F148" s="235" t="s">
        <v>285</v>
      </c>
      <c r="G148" s="43"/>
      <c r="H148" s="43"/>
      <c r="I148" s="231"/>
      <c r="J148" s="43"/>
      <c r="K148" s="43"/>
      <c r="L148" s="47"/>
      <c r="M148" s="232"/>
      <c r="N148" s="233"/>
      <c r="O148" s="88"/>
      <c r="P148" s="88"/>
      <c r="Q148" s="88"/>
      <c r="R148" s="88"/>
      <c r="S148" s="88"/>
      <c r="T148" s="89"/>
      <c r="U148" s="41"/>
      <c r="V148" s="41"/>
      <c r="W148" s="41"/>
      <c r="X148" s="41"/>
      <c r="Y148" s="41"/>
      <c r="Z148" s="41"/>
      <c r="AA148" s="41"/>
      <c r="AB148" s="41"/>
      <c r="AC148" s="41"/>
      <c r="AD148" s="41"/>
      <c r="AE148" s="41"/>
      <c r="AT148" s="20" t="s">
        <v>140</v>
      </c>
      <c r="AU148" s="20" t="s">
        <v>85</v>
      </c>
    </row>
    <row r="149" s="13" customFormat="1">
      <c r="A149" s="13"/>
      <c r="B149" s="236"/>
      <c r="C149" s="237"/>
      <c r="D149" s="229" t="s">
        <v>142</v>
      </c>
      <c r="E149" s="238" t="s">
        <v>38</v>
      </c>
      <c r="F149" s="239" t="s">
        <v>286</v>
      </c>
      <c r="G149" s="237"/>
      <c r="H149" s="238" t="s">
        <v>38</v>
      </c>
      <c r="I149" s="240"/>
      <c r="J149" s="237"/>
      <c r="K149" s="237"/>
      <c r="L149" s="241"/>
      <c r="M149" s="242"/>
      <c r="N149" s="243"/>
      <c r="O149" s="243"/>
      <c r="P149" s="243"/>
      <c r="Q149" s="243"/>
      <c r="R149" s="243"/>
      <c r="S149" s="243"/>
      <c r="T149" s="244"/>
      <c r="U149" s="13"/>
      <c r="V149" s="13"/>
      <c r="W149" s="13"/>
      <c r="X149" s="13"/>
      <c r="Y149" s="13"/>
      <c r="Z149" s="13"/>
      <c r="AA149" s="13"/>
      <c r="AB149" s="13"/>
      <c r="AC149" s="13"/>
      <c r="AD149" s="13"/>
      <c r="AE149" s="13"/>
      <c r="AT149" s="245" t="s">
        <v>142</v>
      </c>
      <c r="AU149" s="245" t="s">
        <v>85</v>
      </c>
      <c r="AV149" s="13" t="s">
        <v>83</v>
      </c>
      <c r="AW149" s="13" t="s">
        <v>36</v>
      </c>
      <c r="AX149" s="13" t="s">
        <v>76</v>
      </c>
      <c r="AY149" s="245" t="s">
        <v>129</v>
      </c>
    </row>
    <row r="150" s="14" customFormat="1">
      <c r="A150" s="14"/>
      <c r="B150" s="246"/>
      <c r="C150" s="247"/>
      <c r="D150" s="229" t="s">
        <v>142</v>
      </c>
      <c r="E150" s="248" t="s">
        <v>38</v>
      </c>
      <c r="F150" s="249" t="s">
        <v>136</v>
      </c>
      <c r="G150" s="247"/>
      <c r="H150" s="250">
        <v>4</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142</v>
      </c>
      <c r="AU150" s="256" t="s">
        <v>85</v>
      </c>
      <c r="AV150" s="14" t="s">
        <v>85</v>
      </c>
      <c r="AW150" s="14" t="s">
        <v>36</v>
      </c>
      <c r="AX150" s="14" t="s">
        <v>83</v>
      </c>
      <c r="AY150" s="256" t="s">
        <v>129</v>
      </c>
    </row>
    <row r="151" s="12" customFormat="1" ht="22.8" customHeight="1">
      <c r="A151" s="12"/>
      <c r="B151" s="200"/>
      <c r="C151" s="201"/>
      <c r="D151" s="202" t="s">
        <v>75</v>
      </c>
      <c r="E151" s="214" t="s">
        <v>287</v>
      </c>
      <c r="F151" s="214" t="s">
        <v>288</v>
      </c>
      <c r="G151" s="201"/>
      <c r="H151" s="201"/>
      <c r="I151" s="204"/>
      <c r="J151" s="215">
        <f>BK151</f>
        <v>0</v>
      </c>
      <c r="K151" s="201"/>
      <c r="L151" s="206"/>
      <c r="M151" s="207"/>
      <c r="N151" s="208"/>
      <c r="O151" s="208"/>
      <c r="P151" s="209">
        <f>SUM(P152:P158)</f>
        <v>0</v>
      </c>
      <c r="Q151" s="208"/>
      <c r="R151" s="209">
        <f>SUM(R152:R158)</f>
        <v>0</v>
      </c>
      <c r="S151" s="208"/>
      <c r="T151" s="210">
        <f>SUM(T152:T158)</f>
        <v>0</v>
      </c>
      <c r="U151" s="12"/>
      <c r="V151" s="12"/>
      <c r="W151" s="12"/>
      <c r="X151" s="12"/>
      <c r="Y151" s="12"/>
      <c r="Z151" s="12"/>
      <c r="AA151" s="12"/>
      <c r="AB151" s="12"/>
      <c r="AC151" s="12"/>
      <c r="AD151" s="12"/>
      <c r="AE151" s="12"/>
      <c r="AR151" s="211" t="s">
        <v>83</v>
      </c>
      <c r="AT151" s="212" t="s">
        <v>75</v>
      </c>
      <c r="AU151" s="212" t="s">
        <v>83</v>
      </c>
      <c r="AY151" s="211" t="s">
        <v>129</v>
      </c>
      <c r="BK151" s="213">
        <f>SUM(BK152:BK158)</f>
        <v>0</v>
      </c>
    </row>
    <row r="152" s="2" customFormat="1" ht="16.5" customHeight="1">
      <c r="A152" s="41"/>
      <c r="B152" s="42"/>
      <c r="C152" s="216" t="s">
        <v>289</v>
      </c>
      <c r="D152" s="216" t="s">
        <v>131</v>
      </c>
      <c r="E152" s="217" t="s">
        <v>290</v>
      </c>
      <c r="F152" s="218" t="s">
        <v>291</v>
      </c>
      <c r="G152" s="219" t="s">
        <v>292</v>
      </c>
      <c r="H152" s="220">
        <v>2.2999999999999998</v>
      </c>
      <c r="I152" s="221"/>
      <c r="J152" s="222">
        <f>ROUND(I152*H152,2)</f>
        <v>0</v>
      </c>
      <c r="K152" s="218" t="s">
        <v>38</v>
      </c>
      <c r="L152" s="47"/>
      <c r="M152" s="223" t="s">
        <v>38</v>
      </c>
      <c r="N152" s="224" t="s">
        <v>49</v>
      </c>
      <c r="O152" s="88"/>
      <c r="P152" s="225">
        <f>O152*H152</f>
        <v>0</v>
      </c>
      <c r="Q152" s="225">
        <v>0</v>
      </c>
      <c r="R152" s="225">
        <f>Q152*H152</f>
        <v>0</v>
      </c>
      <c r="S152" s="225">
        <v>0</v>
      </c>
      <c r="T152" s="226">
        <f>S152*H152</f>
        <v>0</v>
      </c>
      <c r="U152" s="41"/>
      <c r="V152" s="41"/>
      <c r="W152" s="41"/>
      <c r="X152" s="41"/>
      <c r="Y152" s="41"/>
      <c r="Z152" s="41"/>
      <c r="AA152" s="41"/>
      <c r="AB152" s="41"/>
      <c r="AC152" s="41"/>
      <c r="AD152" s="41"/>
      <c r="AE152" s="41"/>
      <c r="AR152" s="227" t="s">
        <v>136</v>
      </c>
      <c r="AT152" s="227" t="s">
        <v>131</v>
      </c>
      <c r="AU152" s="227" t="s">
        <v>85</v>
      </c>
      <c r="AY152" s="20" t="s">
        <v>129</v>
      </c>
      <c r="BE152" s="228">
        <f>IF(N152="základní",J152,0)</f>
        <v>0</v>
      </c>
      <c r="BF152" s="228">
        <f>IF(N152="snížená",J152,0)</f>
        <v>0</v>
      </c>
      <c r="BG152" s="228">
        <f>IF(N152="zákl. přenesená",J152,0)</f>
        <v>0</v>
      </c>
      <c r="BH152" s="228">
        <f>IF(N152="sníž. přenesená",J152,0)</f>
        <v>0</v>
      </c>
      <c r="BI152" s="228">
        <f>IF(N152="nulová",J152,0)</f>
        <v>0</v>
      </c>
      <c r="BJ152" s="20" t="s">
        <v>136</v>
      </c>
      <c r="BK152" s="228">
        <f>ROUND(I152*H152,2)</f>
        <v>0</v>
      </c>
      <c r="BL152" s="20" t="s">
        <v>136</v>
      </c>
      <c r="BM152" s="227" t="s">
        <v>293</v>
      </c>
    </row>
    <row r="153" s="2" customFormat="1">
      <c r="A153" s="41"/>
      <c r="B153" s="42"/>
      <c r="C153" s="43"/>
      <c r="D153" s="229" t="s">
        <v>138</v>
      </c>
      <c r="E153" s="43"/>
      <c r="F153" s="230" t="s">
        <v>294</v>
      </c>
      <c r="G153" s="43"/>
      <c r="H153" s="43"/>
      <c r="I153" s="231"/>
      <c r="J153" s="43"/>
      <c r="K153" s="43"/>
      <c r="L153" s="47"/>
      <c r="M153" s="232"/>
      <c r="N153" s="233"/>
      <c r="O153" s="88"/>
      <c r="P153" s="88"/>
      <c r="Q153" s="88"/>
      <c r="R153" s="88"/>
      <c r="S153" s="88"/>
      <c r="T153" s="89"/>
      <c r="U153" s="41"/>
      <c r="V153" s="41"/>
      <c r="W153" s="41"/>
      <c r="X153" s="41"/>
      <c r="Y153" s="41"/>
      <c r="Z153" s="41"/>
      <c r="AA153" s="41"/>
      <c r="AB153" s="41"/>
      <c r="AC153" s="41"/>
      <c r="AD153" s="41"/>
      <c r="AE153" s="41"/>
      <c r="AT153" s="20" t="s">
        <v>138</v>
      </c>
      <c r="AU153" s="20" t="s">
        <v>85</v>
      </c>
    </row>
    <row r="154" s="13" customFormat="1">
      <c r="A154" s="13"/>
      <c r="B154" s="236"/>
      <c r="C154" s="237"/>
      <c r="D154" s="229" t="s">
        <v>142</v>
      </c>
      <c r="E154" s="238" t="s">
        <v>38</v>
      </c>
      <c r="F154" s="239" t="s">
        <v>295</v>
      </c>
      <c r="G154" s="237"/>
      <c r="H154" s="238" t="s">
        <v>38</v>
      </c>
      <c r="I154" s="240"/>
      <c r="J154" s="237"/>
      <c r="K154" s="237"/>
      <c r="L154" s="241"/>
      <c r="M154" s="242"/>
      <c r="N154" s="243"/>
      <c r="O154" s="243"/>
      <c r="P154" s="243"/>
      <c r="Q154" s="243"/>
      <c r="R154" s="243"/>
      <c r="S154" s="243"/>
      <c r="T154" s="244"/>
      <c r="U154" s="13"/>
      <c r="V154" s="13"/>
      <c r="W154" s="13"/>
      <c r="X154" s="13"/>
      <c r="Y154" s="13"/>
      <c r="Z154" s="13"/>
      <c r="AA154" s="13"/>
      <c r="AB154" s="13"/>
      <c r="AC154" s="13"/>
      <c r="AD154" s="13"/>
      <c r="AE154" s="13"/>
      <c r="AT154" s="245" t="s">
        <v>142</v>
      </c>
      <c r="AU154" s="245" t="s">
        <v>85</v>
      </c>
      <c r="AV154" s="13" t="s">
        <v>83</v>
      </c>
      <c r="AW154" s="13" t="s">
        <v>36</v>
      </c>
      <c r="AX154" s="13" t="s">
        <v>76</v>
      </c>
      <c r="AY154" s="245" t="s">
        <v>129</v>
      </c>
    </row>
    <row r="155" s="14" customFormat="1">
      <c r="A155" s="14"/>
      <c r="B155" s="246"/>
      <c r="C155" s="247"/>
      <c r="D155" s="229" t="s">
        <v>142</v>
      </c>
      <c r="E155" s="248" t="s">
        <v>38</v>
      </c>
      <c r="F155" s="249" t="s">
        <v>296</v>
      </c>
      <c r="G155" s="247"/>
      <c r="H155" s="250">
        <v>0.29999999999999999</v>
      </c>
      <c r="I155" s="251"/>
      <c r="J155" s="247"/>
      <c r="K155" s="247"/>
      <c r="L155" s="252"/>
      <c r="M155" s="253"/>
      <c r="N155" s="254"/>
      <c r="O155" s="254"/>
      <c r="P155" s="254"/>
      <c r="Q155" s="254"/>
      <c r="R155" s="254"/>
      <c r="S155" s="254"/>
      <c r="T155" s="255"/>
      <c r="U155" s="14"/>
      <c r="V155" s="14"/>
      <c r="W155" s="14"/>
      <c r="X155" s="14"/>
      <c r="Y155" s="14"/>
      <c r="Z155" s="14"/>
      <c r="AA155" s="14"/>
      <c r="AB155" s="14"/>
      <c r="AC155" s="14"/>
      <c r="AD155" s="14"/>
      <c r="AE155" s="14"/>
      <c r="AT155" s="256" t="s">
        <v>142</v>
      </c>
      <c r="AU155" s="256" t="s">
        <v>85</v>
      </c>
      <c r="AV155" s="14" t="s">
        <v>85</v>
      </c>
      <c r="AW155" s="14" t="s">
        <v>36</v>
      </c>
      <c r="AX155" s="14" t="s">
        <v>76</v>
      </c>
      <c r="AY155" s="256" t="s">
        <v>129</v>
      </c>
    </row>
    <row r="156" s="14" customFormat="1">
      <c r="A156" s="14"/>
      <c r="B156" s="246"/>
      <c r="C156" s="247"/>
      <c r="D156" s="229" t="s">
        <v>142</v>
      </c>
      <c r="E156" s="248" t="s">
        <v>38</v>
      </c>
      <c r="F156" s="249" t="s">
        <v>297</v>
      </c>
      <c r="G156" s="247"/>
      <c r="H156" s="250">
        <v>0.80000000000000004</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142</v>
      </c>
      <c r="AU156" s="256" t="s">
        <v>85</v>
      </c>
      <c r="AV156" s="14" t="s">
        <v>85</v>
      </c>
      <c r="AW156" s="14" t="s">
        <v>36</v>
      </c>
      <c r="AX156" s="14" t="s">
        <v>76</v>
      </c>
      <c r="AY156" s="256" t="s">
        <v>129</v>
      </c>
    </row>
    <row r="157" s="14" customFormat="1">
      <c r="A157" s="14"/>
      <c r="B157" s="246"/>
      <c r="C157" s="247"/>
      <c r="D157" s="229" t="s">
        <v>142</v>
      </c>
      <c r="E157" s="248" t="s">
        <v>38</v>
      </c>
      <c r="F157" s="249" t="s">
        <v>298</v>
      </c>
      <c r="G157" s="247"/>
      <c r="H157" s="250">
        <v>1.2</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142</v>
      </c>
      <c r="AU157" s="256" t="s">
        <v>85</v>
      </c>
      <c r="AV157" s="14" t="s">
        <v>85</v>
      </c>
      <c r="AW157" s="14" t="s">
        <v>36</v>
      </c>
      <c r="AX157" s="14" t="s">
        <v>76</v>
      </c>
      <c r="AY157" s="256" t="s">
        <v>129</v>
      </c>
    </row>
    <row r="158" s="15" customFormat="1">
      <c r="A158" s="15"/>
      <c r="B158" s="257"/>
      <c r="C158" s="258"/>
      <c r="D158" s="229" t="s">
        <v>142</v>
      </c>
      <c r="E158" s="259" t="s">
        <v>38</v>
      </c>
      <c r="F158" s="260" t="s">
        <v>150</v>
      </c>
      <c r="G158" s="258"/>
      <c r="H158" s="261">
        <v>2.2999999999999998</v>
      </c>
      <c r="I158" s="262"/>
      <c r="J158" s="258"/>
      <c r="K158" s="258"/>
      <c r="L158" s="263"/>
      <c r="M158" s="264"/>
      <c r="N158" s="265"/>
      <c r="O158" s="265"/>
      <c r="P158" s="265"/>
      <c r="Q158" s="265"/>
      <c r="R158" s="265"/>
      <c r="S158" s="265"/>
      <c r="T158" s="266"/>
      <c r="U158" s="15"/>
      <c r="V158" s="15"/>
      <c r="W158" s="15"/>
      <c r="X158" s="15"/>
      <c r="Y158" s="15"/>
      <c r="Z158" s="15"/>
      <c r="AA158" s="15"/>
      <c r="AB158" s="15"/>
      <c r="AC158" s="15"/>
      <c r="AD158" s="15"/>
      <c r="AE158" s="15"/>
      <c r="AT158" s="267" t="s">
        <v>142</v>
      </c>
      <c r="AU158" s="267" t="s">
        <v>85</v>
      </c>
      <c r="AV158" s="15" t="s">
        <v>136</v>
      </c>
      <c r="AW158" s="15" t="s">
        <v>36</v>
      </c>
      <c r="AX158" s="15" t="s">
        <v>83</v>
      </c>
      <c r="AY158" s="267" t="s">
        <v>129</v>
      </c>
    </row>
    <row r="159" s="12" customFormat="1" ht="22.8" customHeight="1">
      <c r="A159" s="12"/>
      <c r="B159" s="200"/>
      <c r="C159" s="201"/>
      <c r="D159" s="202" t="s">
        <v>75</v>
      </c>
      <c r="E159" s="214" t="s">
        <v>202</v>
      </c>
      <c r="F159" s="214" t="s">
        <v>299</v>
      </c>
      <c r="G159" s="201"/>
      <c r="H159" s="201"/>
      <c r="I159" s="204"/>
      <c r="J159" s="215">
        <f>BK159</f>
        <v>0</v>
      </c>
      <c r="K159" s="201"/>
      <c r="L159" s="206"/>
      <c r="M159" s="207"/>
      <c r="N159" s="208"/>
      <c r="O159" s="208"/>
      <c r="P159" s="209">
        <f>SUM(P160:P165)</f>
        <v>0</v>
      </c>
      <c r="Q159" s="208"/>
      <c r="R159" s="209">
        <f>SUM(R160:R165)</f>
        <v>0</v>
      </c>
      <c r="S159" s="208"/>
      <c r="T159" s="210">
        <f>SUM(T160:T165)</f>
        <v>0</v>
      </c>
      <c r="U159" s="12"/>
      <c r="V159" s="12"/>
      <c r="W159" s="12"/>
      <c r="X159" s="12"/>
      <c r="Y159" s="12"/>
      <c r="Z159" s="12"/>
      <c r="AA159" s="12"/>
      <c r="AB159" s="12"/>
      <c r="AC159" s="12"/>
      <c r="AD159" s="12"/>
      <c r="AE159" s="12"/>
      <c r="AR159" s="211" t="s">
        <v>136</v>
      </c>
      <c r="AT159" s="212" t="s">
        <v>75</v>
      </c>
      <c r="AU159" s="212" t="s">
        <v>83</v>
      </c>
      <c r="AY159" s="211" t="s">
        <v>129</v>
      </c>
      <c r="BK159" s="213">
        <f>SUM(BK160:BK165)</f>
        <v>0</v>
      </c>
    </row>
    <row r="160" s="2" customFormat="1" ht="16.5" customHeight="1">
      <c r="A160" s="41"/>
      <c r="B160" s="42"/>
      <c r="C160" s="216" t="s">
        <v>7</v>
      </c>
      <c r="D160" s="216" t="s">
        <v>131</v>
      </c>
      <c r="E160" s="217" t="s">
        <v>300</v>
      </c>
      <c r="F160" s="218" t="s">
        <v>301</v>
      </c>
      <c r="G160" s="219" t="s">
        <v>302</v>
      </c>
      <c r="H160" s="220">
        <v>-1</v>
      </c>
      <c r="I160" s="221"/>
      <c r="J160" s="222">
        <f>ROUND(I160*H160,2)</f>
        <v>0</v>
      </c>
      <c r="K160" s="218" t="s">
        <v>38</v>
      </c>
      <c r="L160" s="47"/>
      <c r="M160" s="223" t="s">
        <v>38</v>
      </c>
      <c r="N160" s="224" t="s">
        <v>49</v>
      </c>
      <c r="O160" s="88"/>
      <c r="P160" s="225">
        <f>O160*H160</f>
        <v>0</v>
      </c>
      <c r="Q160" s="225">
        <v>0</v>
      </c>
      <c r="R160" s="225">
        <f>Q160*H160</f>
        <v>0</v>
      </c>
      <c r="S160" s="225">
        <v>0</v>
      </c>
      <c r="T160" s="226">
        <f>S160*H160</f>
        <v>0</v>
      </c>
      <c r="U160" s="41"/>
      <c r="V160" s="41"/>
      <c r="W160" s="41"/>
      <c r="X160" s="41"/>
      <c r="Y160" s="41"/>
      <c r="Z160" s="41"/>
      <c r="AA160" s="41"/>
      <c r="AB160" s="41"/>
      <c r="AC160" s="41"/>
      <c r="AD160" s="41"/>
      <c r="AE160" s="41"/>
      <c r="AR160" s="227" t="s">
        <v>136</v>
      </c>
      <c r="AT160" s="227" t="s">
        <v>131</v>
      </c>
      <c r="AU160" s="227" t="s">
        <v>85</v>
      </c>
      <c r="AY160" s="20" t="s">
        <v>129</v>
      </c>
      <c r="BE160" s="228">
        <f>IF(N160="základní",J160,0)</f>
        <v>0</v>
      </c>
      <c r="BF160" s="228">
        <f>IF(N160="snížená",J160,0)</f>
        <v>0</v>
      </c>
      <c r="BG160" s="228">
        <f>IF(N160="zákl. přenesená",J160,0)</f>
        <v>0</v>
      </c>
      <c r="BH160" s="228">
        <f>IF(N160="sníž. přenesená",J160,0)</f>
        <v>0</v>
      </c>
      <c r="BI160" s="228">
        <f>IF(N160="nulová",J160,0)</f>
        <v>0</v>
      </c>
      <c r="BJ160" s="20" t="s">
        <v>136</v>
      </c>
      <c r="BK160" s="228">
        <f>ROUND(I160*H160,2)</f>
        <v>0</v>
      </c>
      <c r="BL160" s="20" t="s">
        <v>136</v>
      </c>
      <c r="BM160" s="227" t="s">
        <v>303</v>
      </c>
    </row>
    <row r="161" s="2" customFormat="1">
      <c r="A161" s="41"/>
      <c r="B161" s="42"/>
      <c r="C161" s="43"/>
      <c r="D161" s="229" t="s">
        <v>138</v>
      </c>
      <c r="E161" s="43"/>
      <c r="F161" s="230" t="s">
        <v>301</v>
      </c>
      <c r="G161" s="43"/>
      <c r="H161" s="43"/>
      <c r="I161" s="231"/>
      <c r="J161" s="43"/>
      <c r="K161" s="43"/>
      <c r="L161" s="47"/>
      <c r="M161" s="232"/>
      <c r="N161" s="233"/>
      <c r="O161" s="88"/>
      <c r="P161" s="88"/>
      <c r="Q161" s="88"/>
      <c r="R161" s="88"/>
      <c r="S161" s="88"/>
      <c r="T161" s="89"/>
      <c r="U161" s="41"/>
      <c r="V161" s="41"/>
      <c r="W161" s="41"/>
      <c r="X161" s="41"/>
      <c r="Y161" s="41"/>
      <c r="Z161" s="41"/>
      <c r="AA161" s="41"/>
      <c r="AB161" s="41"/>
      <c r="AC161" s="41"/>
      <c r="AD161" s="41"/>
      <c r="AE161" s="41"/>
      <c r="AT161" s="20" t="s">
        <v>138</v>
      </c>
      <c r="AU161" s="20" t="s">
        <v>85</v>
      </c>
    </row>
    <row r="162" s="2" customFormat="1">
      <c r="A162" s="41"/>
      <c r="B162" s="42"/>
      <c r="C162" s="43"/>
      <c r="D162" s="229" t="s">
        <v>156</v>
      </c>
      <c r="E162" s="43"/>
      <c r="F162" s="268" t="s">
        <v>304</v>
      </c>
      <c r="G162" s="43"/>
      <c r="H162" s="43"/>
      <c r="I162" s="231"/>
      <c r="J162" s="43"/>
      <c r="K162" s="43"/>
      <c r="L162" s="47"/>
      <c r="M162" s="232"/>
      <c r="N162" s="233"/>
      <c r="O162" s="88"/>
      <c r="P162" s="88"/>
      <c r="Q162" s="88"/>
      <c r="R162" s="88"/>
      <c r="S162" s="88"/>
      <c r="T162" s="89"/>
      <c r="U162" s="41"/>
      <c r="V162" s="41"/>
      <c r="W162" s="41"/>
      <c r="X162" s="41"/>
      <c r="Y162" s="41"/>
      <c r="Z162" s="41"/>
      <c r="AA162" s="41"/>
      <c r="AB162" s="41"/>
      <c r="AC162" s="41"/>
      <c r="AD162" s="41"/>
      <c r="AE162" s="41"/>
      <c r="AT162" s="20" t="s">
        <v>156</v>
      </c>
      <c r="AU162" s="20" t="s">
        <v>85</v>
      </c>
    </row>
    <row r="163" s="13" customFormat="1">
      <c r="A163" s="13"/>
      <c r="B163" s="236"/>
      <c r="C163" s="237"/>
      <c r="D163" s="229" t="s">
        <v>142</v>
      </c>
      <c r="E163" s="238" t="s">
        <v>38</v>
      </c>
      <c r="F163" s="239" t="s">
        <v>305</v>
      </c>
      <c r="G163" s="237"/>
      <c r="H163" s="238" t="s">
        <v>38</v>
      </c>
      <c r="I163" s="240"/>
      <c r="J163" s="237"/>
      <c r="K163" s="237"/>
      <c r="L163" s="241"/>
      <c r="M163" s="242"/>
      <c r="N163" s="243"/>
      <c r="O163" s="243"/>
      <c r="P163" s="243"/>
      <c r="Q163" s="243"/>
      <c r="R163" s="243"/>
      <c r="S163" s="243"/>
      <c r="T163" s="244"/>
      <c r="U163" s="13"/>
      <c r="V163" s="13"/>
      <c r="W163" s="13"/>
      <c r="X163" s="13"/>
      <c r="Y163" s="13"/>
      <c r="Z163" s="13"/>
      <c r="AA163" s="13"/>
      <c r="AB163" s="13"/>
      <c r="AC163" s="13"/>
      <c r="AD163" s="13"/>
      <c r="AE163" s="13"/>
      <c r="AT163" s="245" t="s">
        <v>142</v>
      </c>
      <c r="AU163" s="245" t="s">
        <v>85</v>
      </c>
      <c r="AV163" s="13" t="s">
        <v>83</v>
      </c>
      <c r="AW163" s="13" t="s">
        <v>36</v>
      </c>
      <c r="AX163" s="13" t="s">
        <v>76</v>
      </c>
      <c r="AY163" s="245" t="s">
        <v>129</v>
      </c>
    </row>
    <row r="164" s="13" customFormat="1">
      <c r="A164" s="13"/>
      <c r="B164" s="236"/>
      <c r="C164" s="237"/>
      <c r="D164" s="229" t="s">
        <v>142</v>
      </c>
      <c r="E164" s="238" t="s">
        <v>38</v>
      </c>
      <c r="F164" s="239" t="s">
        <v>306</v>
      </c>
      <c r="G164" s="237"/>
      <c r="H164" s="238" t="s">
        <v>38</v>
      </c>
      <c r="I164" s="240"/>
      <c r="J164" s="237"/>
      <c r="K164" s="237"/>
      <c r="L164" s="241"/>
      <c r="M164" s="242"/>
      <c r="N164" s="243"/>
      <c r="O164" s="243"/>
      <c r="P164" s="243"/>
      <c r="Q164" s="243"/>
      <c r="R164" s="243"/>
      <c r="S164" s="243"/>
      <c r="T164" s="244"/>
      <c r="U164" s="13"/>
      <c r="V164" s="13"/>
      <c r="W164" s="13"/>
      <c r="X164" s="13"/>
      <c r="Y164" s="13"/>
      <c r="Z164" s="13"/>
      <c r="AA164" s="13"/>
      <c r="AB164" s="13"/>
      <c r="AC164" s="13"/>
      <c r="AD164" s="13"/>
      <c r="AE164" s="13"/>
      <c r="AT164" s="245" t="s">
        <v>142</v>
      </c>
      <c r="AU164" s="245" t="s">
        <v>85</v>
      </c>
      <c r="AV164" s="13" t="s">
        <v>83</v>
      </c>
      <c r="AW164" s="13" t="s">
        <v>36</v>
      </c>
      <c r="AX164" s="13" t="s">
        <v>76</v>
      </c>
      <c r="AY164" s="245" t="s">
        <v>129</v>
      </c>
    </row>
    <row r="165" s="14" customFormat="1">
      <c r="A165" s="14"/>
      <c r="B165" s="246"/>
      <c r="C165" s="247"/>
      <c r="D165" s="229" t="s">
        <v>142</v>
      </c>
      <c r="E165" s="248" t="s">
        <v>38</v>
      </c>
      <c r="F165" s="249" t="s">
        <v>110</v>
      </c>
      <c r="G165" s="247"/>
      <c r="H165" s="250">
        <v>-1</v>
      </c>
      <c r="I165" s="251"/>
      <c r="J165" s="247"/>
      <c r="K165" s="247"/>
      <c r="L165" s="252"/>
      <c r="M165" s="269"/>
      <c r="N165" s="270"/>
      <c r="O165" s="270"/>
      <c r="P165" s="270"/>
      <c r="Q165" s="270"/>
      <c r="R165" s="270"/>
      <c r="S165" s="270"/>
      <c r="T165" s="271"/>
      <c r="U165" s="14"/>
      <c r="V165" s="14"/>
      <c r="W165" s="14"/>
      <c r="X165" s="14"/>
      <c r="Y165" s="14"/>
      <c r="Z165" s="14"/>
      <c r="AA165" s="14"/>
      <c r="AB165" s="14"/>
      <c r="AC165" s="14"/>
      <c r="AD165" s="14"/>
      <c r="AE165" s="14"/>
      <c r="AT165" s="256" t="s">
        <v>142</v>
      </c>
      <c r="AU165" s="256" t="s">
        <v>85</v>
      </c>
      <c r="AV165" s="14" t="s">
        <v>85</v>
      </c>
      <c r="AW165" s="14" t="s">
        <v>36</v>
      </c>
      <c r="AX165" s="14" t="s">
        <v>83</v>
      </c>
      <c r="AY165" s="256" t="s">
        <v>129</v>
      </c>
    </row>
    <row r="166" s="2" customFormat="1" ht="6.96" customHeight="1">
      <c r="A166" s="41"/>
      <c r="B166" s="63"/>
      <c r="C166" s="64"/>
      <c r="D166" s="64"/>
      <c r="E166" s="64"/>
      <c r="F166" s="64"/>
      <c r="G166" s="64"/>
      <c r="H166" s="64"/>
      <c r="I166" s="64"/>
      <c r="J166" s="64"/>
      <c r="K166" s="64"/>
      <c r="L166" s="47"/>
      <c r="M166" s="41"/>
      <c r="O166" s="41"/>
      <c r="P166" s="41"/>
      <c r="Q166" s="41"/>
      <c r="R166" s="41"/>
      <c r="S166" s="41"/>
      <c r="T166" s="41"/>
      <c r="U166" s="41"/>
      <c r="V166" s="41"/>
      <c r="W166" s="41"/>
      <c r="X166" s="41"/>
      <c r="Y166" s="41"/>
      <c r="Z166" s="41"/>
      <c r="AA166" s="41"/>
      <c r="AB166" s="41"/>
      <c r="AC166" s="41"/>
      <c r="AD166" s="41"/>
      <c r="AE166" s="41"/>
    </row>
  </sheetData>
  <sheetProtection sheet="1" autoFilter="0" formatColumns="0" formatRows="0" objects="1" scenarios="1" spinCount="100000" saltValue="uE8LVtg/f8rxKA7Hc+a15c5PIvdl6ZmrC4do0QFlQfcqewH25P3IUokEggXHoDy8aS8W+7S0dGV8LKMyBSxfeg==" hashValue="3Znz93oMCYmxFsDuZeeJiKoxVasvA1AIUVwDCKFhwt/tP5R/0CU9KlDSOsuVVqDgRlr9D35TxgDHIEr/aceiAQ==" algorithmName="SHA-512" password="CC35"/>
  <autoFilter ref="C88:K165"/>
  <mergeCells count="12">
    <mergeCell ref="E7:H7"/>
    <mergeCell ref="E9:H9"/>
    <mergeCell ref="E11:H11"/>
    <mergeCell ref="E20:H20"/>
    <mergeCell ref="E29:H29"/>
    <mergeCell ref="E50:H50"/>
    <mergeCell ref="E52:H52"/>
    <mergeCell ref="E54:H54"/>
    <mergeCell ref="E77:H77"/>
    <mergeCell ref="E79:H79"/>
    <mergeCell ref="E81:H81"/>
    <mergeCell ref="L2:V2"/>
  </mergeCells>
  <hyperlinks>
    <hyperlink ref="F94" r:id="rId1" display="https://podminky.urs.cz/item/CS_URS_2025_02/111251202"/>
    <hyperlink ref="F103" r:id="rId2" display="https://podminky.urs.cz/item/CS_URS_2025_02/112101101"/>
    <hyperlink ref="F108" r:id="rId3" display="https://podminky.urs.cz/item/CS_URS_2025_02/112101102"/>
    <hyperlink ref="F113" r:id="rId4" display="https://podminky.urs.cz/item/CS_URS_2025_02/112101103"/>
    <hyperlink ref="F118" r:id="rId5" display="https://podminky.urs.cz/item/CS_URS_2025_02/112155311"/>
    <hyperlink ref="F123" r:id="rId6" display="https://podminky.urs.cz/item/CS_URS_2025_02/112155215"/>
    <hyperlink ref="F128" r:id="rId7" display="https://podminky.urs.cz/item/CS_URS_2025_02/112155221"/>
    <hyperlink ref="F133" r:id="rId8" display="https://podminky.urs.cz/item/CS_URS_2025_02/112155225"/>
    <hyperlink ref="F138" r:id="rId9" display="https://podminky.urs.cz/item/CS_URS_2025_02/112251101"/>
    <hyperlink ref="F143" r:id="rId10" display="https://podminky.urs.cz/item/CS_URS_2025_02/112251102"/>
    <hyperlink ref="F148" r:id="rId11" display="https://podminky.urs.cz/item/CS_URS_2025_02/112251103"/>
  </hyperlinks>
  <pageMargins left="0.39375" right="0.39375" top="0.39375" bottom="0.39375" header="0" footer="0"/>
  <pageSetup paperSize="9" orientation="landscape" blackAndWhite="1" fitToHeight="100"/>
  <headerFooter>
    <oddFooter>&amp;CStrana &amp;P z &amp;N</oddFooter>
  </headerFooter>
  <drawing r:id="rId1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94</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1" customFormat="1" ht="12" customHeight="1">
      <c r="B8" s="23"/>
      <c r="D8" s="146" t="s">
        <v>105</v>
      </c>
      <c r="L8" s="23"/>
    </row>
    <row r="9" s="2" customFormat="1" ht="16.5" customHeight="1">
      <c r="A9" s="41"/>
      <c r="B9" s="47"/>
      <c r="C9" s="41"/>
      <c r="D9" s="41"/>
      <c r="E9" s="147" t="s">
        <v>106</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210</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307</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7" t="s">
        <v>19</v>
      </c>
      <c r="G13" s="41"/>
      <c r="H13" s="41"/>
      <c r="I13" s="146" t="s">
        <v>20</v>
      </c>
      <c r="J13" s="137" t="s">
        <v>21</v>
      </c>
      <c r="K13" s="41"/>
      <c r="L13" s="148"/>
      <c r="S13" s="41"/>
      <c r="T13" s="41"/>
      <c r="U13" s="41"/>
      <c r="V13" s="41"/>
      <c r="W13" s="41"/>
      <c r="X13" s="41"/>
      <c r="Y13" s="41"/>
      <c r="Z13" s="41"/>
      <c r="AA13" s="41"/>
      <c r="AB13" s="41"/>
      <c r="AC13" s="41"/>
      <c r="AD13" s="41"/>
      <c r="AE13" s="41"/>
    </row>
    <row r="14" s="2" customFormat="1" ht="12" customHeight="1">
      <c r="A14" s="41"/>
      <c r="B14" s="47"/>
      <c r="C14" s="41"/>
      <c r="D14" s="146" t="s">
        <v>22</v>
      </c>
      <c r="E14" s="41"/>
      <c r="F14" s="137" t="s">
        <v>23</v>
      </c>
      <c r="G14" s="41"/>
      <c r="H14" s="41"/>
      <c r="I14" s="146" t="s">
        <v>24</v>
      </c>
      <c r="J14" s="150" t="str">
        <f>'Rekapitulace stavby'!AN8</f>
        <v>5. 11. 2025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26</v>
      </c>
      <c r="E16" s="41"/>
      <c r="F16" s="41"/>
      <c r="G16" s="41"/>
      <c r="H16" s="41"/>
      <c r="I16" s="146" t="s">
        <v>27</v>
      </c>
      <c r="J16" s="137" t="s">
        <v>28</v>
      </c>
      <c r="K16" s="41"/>
      <c r="L16" s="148"/>
      <c r="S16" s="41"/>
      <c r="T16" s="41"/>
      <c r="U16" s="41"/>
      <c r="V16" s="41"/>
      <c r="W16" s="41"/>
      <c r="X16" s="41"/>
      <c r="Y16" s="41"/>
      <c r="Z16" s="41"/>
      <c r="AA16" s="41"/>
      <c r="AB16" s="41"/>
      <c r="AC16" s="41"/>
      <c r="AD16" s="41"/>
      <c r="AE16" s="41"/>
    </row>
    <row r="17" s="2" customFormat="1" ht="18" customHeight="1">
      <c r="A17" s="41"/>
      <c r="B17" s="47"/>
      <c r="C17" s="41"/>
      <c r="D17" s="41"/>
      <c r="E17" s="137" t="s">
        <v>29</v>
      </c>
      <c r="F17" s="41"/>
      <c r="G17" s="41"/>
      <c r="H17" s="41"/>
      <c r="I17" s="146" t="s">
        <v>30</v>
      </c>
      <c r="J17" s="137" t="s">
        <v>31</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32</v>
      </c>
      <c r="E19" s="41"/>
      <c r="F19" s="41"/>
      <c r="G19" s="41"/>
      <c r="H19" s="41"/>
      <c r="I19" s="146" t="s">
        <v>27</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7"/>
      <c r="G20" s="137"/>
      <c r="H20" s="137"/>
      <c r="I20" s="146" t="s">
        <v>30</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34</v>
      </c>
      <c r="E22" s="41"/>
      <c r="F22" s="41"/>
      <c r="G22" s="41"/>
      <c r="H22" s="41"/>
      <c r="I22" s="146" t="s">
        <v>27</v>
      </c>
      <c r="J22" s="137" t="s">
        <v>28</v>
      </c>
      <c r="K22" s="41"/>
      <c r="L22" s="148"/>
      <c r="S22" s="41"/>
      <c r="T22" s="41"/>
      <c r="U22" s="41"/>
      <c r="V22" s="41"/>
      <c r="W22" s="41"/>
      <c r="X22" s="41"/>
      <c r="Y22" s="41"/>
      <c r="Z22" s="41"/>
      <c r="AA22" s="41"/>
      <c r="AB22" s="41"/>
      <c r="AC22" s="41"/>
      <c r="AD22" s="41"/>
      <c r="AE22" s="41"/>
    </row>
    <row r="23" s="2" customFormat="1" ht="18" customHeight="1">
      <c r="A23" s="41"/>
      <c r="B23" s="47"/>
      <c r="C23" s="41"/>
      <c r="D23" s="41"/>
      <c r="E23" s="137" t="s">
        <v>35</v>
      </c>
      <c r="F23" s="41"/>
      <c r="G23" s="41"/>
      <c r="H23" s="41"/>
      <c r="I23" s="146" t="s">
        <v>30</v>
      </c>
      <c r="J23" s="137" t="s">
        <v>31</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37</v>
      </c>
      <c r="E25" s="41"/>
      <c r="F25" s="41"/>
      <c r="G25" s="41"/>
      <c r="H25" s="41"/>
      <c r="I25" s="146" t="s">
        <v>27</v>
      </c>
      <c r="J25" s="137" t="s">
        <v>38</v>
      </c>
      <c r="K25" s="41"/>
      <c r="L25" s="148"/>
      <c r="S25" s="41"/>
      <c r="T25" s="41"/>
      <c r="U25" s="41"/>
      <c r="V25" s="41"/>
      <c r="W25" s="41"/>
      <c r="X25" s="41"/>
      <c r="Y25" s="41"/>
      <c r="Z25" s="41"/>
      <c r="AA25" s="41"/>
      <c r="AB25" s="41"/>
      <c r="AC25" s="41"/>
      <c r="AD25" s="41"/>
      <c r="AE25" s="41"/>
    </row>
    <row r="26" s="2" customFormat="1" ht="18" customHeight="1">
      <c r="A26" s="41"/>
      <c r="B26" s="47"/>
      <c r="C26" s="41"/>
      <c r="D26" s="41"/>
      <c r="E26" s="137" t="s">
        <v>39</v>
      </c>
      <c r="F26" s="41"/>
      <c r="G26" s="41"/>
      <c r="H26" s="41"/>
      <c r="I26" s="146" t="s">
        <v>30</v>
      </c>
      <c r="J26" s="137" t="s">
        <v>38</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40</v>
      </c>
      <c r="E28" s="41"/>
      <c r="F28" s="41"/>
      <c r="G28" s="41"/>
      <c r="H28" s="41"/>
      <c r="I28" s="41"/>
      <c r="J28" s="41"/>
      <c r="K28" s="41"/>
      <c r="L28" s="148"/>
      <c r="S28" s="41"/>
      <c r="T28" s="41"/>
      <c r="U28" s="41"/>
      <c r="V28" s="41"/>
      <c r="W28" s="41"/>
      <c r="X28" s="41"/>
      <c r="Y28" s="41"/>
      <c r="Z28" s="41"/>
      <c r="AA28" s="41"/>
      <c r="AB28" s="41"/>
      <c r="AC28" s="41"/>
      <c r="AD28" s="41"/>
      <c r="AE28" s="41"/>
    </row>
    <row r="29" s="8" customFormat="1" ht="47.25" customHeight="1">
      <c r="A29" s="151"/>
      <c r="B29" s="152"/>
      <c r="C29" s="151"/>
      <c r="D29" s="151"/>
      <c r="E29" s="153" t="s">
        <v>41</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42</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44</v>
      </c>
      <c r="G34" s="41"/>
      <c r="H34" s="41"/>
      <c r="I34" s="158" t="s">
        <v>43</v>
      </c>
      <c r="J34" s="158" t="s">
        <v>45</v>
      </c>
      <c r="K34" s="41"/>
      <c r="L34" s="148"/>
      <c r="S34" s="41"/>
      <c r="T34" s="41"/>
      <c r="U34" s="41"/>
      <c r="V34" s="41"/>
      <c r="W34" s="41"/>
      <c r="X34" s="41"/>
      <c r="Y34" s="41"/>
      <c r="Z34" s="41"/>
      <c r="AA34" s="41"/>
      <c r="AB34" s="41"/>
      <c r="AC34" s="41"/>
      <c r="AD34" s="41"/>
      <c r="AE34" s="41"/>
    </row>
    <row r="35" hidden="1" s="2" customFormat="1" ht="14.4" customHeight="1">
      <c r="A35" s="41"/>
      <c r="B35" s="47"/>
      <c r="C35" s="41"/>
      <c r="D35" s="159" t="s">
        <v>46</v>
      </c>
      <c r="E35" s="146" t="s">
        <v>47</v>
      </c>
      <c r="F35" s="160">
        <f>ROUND((SUM(BE88:BE145)),  2)</f>
        <v>0</v>
      </c>
      <c r="G35" s="41"/>
      <c r="H35" s="41"/>
      <c r="I35" s="161">
        <v>0.20999999999999999</v>
      </c>
      <c r="J35" s="160">
        <f>ROUND(((SUM(BE88:BE145))*I35),  2)</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48</v>
      </c>
      <c r="F36" s="160">
        <f>ROUND((SUM(BF88:BF145)),  2)</f>
        <v>0</v>
      </c>
      <c r="G36" s="41"/>
      <c r="H36" s="41"/>
      <c r="I36" s="161">
        <v>0.12</v>
      </c>
      <c r="J36" s="160">
        <f>ROUND(((SUM(BF88:BF145))*I36),  2)</f>
        <v>0</v>
      </c>
      <c r="K36" s="41"/>
      <c r="L36" s="148"/>
      <c r="S36" s="41"/>
      <c r="T36" s="41"/>
      <c r="U36" s="41"/>
      <c r="V36" s="41"/>
      <c r="W36" s="41"/>
      <c r="X36" s="41"/>
      <c r="Y36" s="41"/>
      <c r="Z36" s="41"/>
      <c r="AA36" s="41"/>
      <c r="AB36" s="41"/>
      <c r="AC36" s="41"/>
      <c r="AD36" s="41"/>
      <c r="AE36" s="41"/>
    </row>
    <row r="37" s="2" customFormat="1" ht="14.4" customHeight="1">
      <c r="A37" s="41"/>
      <c r="B37" s="47"/>
      <c r="C37" s="41"/>
      <c r="D37" s="146" t="s">
        <v>46</v>
      </c>
      <c r="E37" s="146" t="s">
        <v>49</v>
      </c>
      <c r="F37" s="160">
        <f>ROUND((SUM(BG88:BG145)),  2)</f>
        <v>0</v>
      </c>
      <c r="G37" s="41"/>
      <c r="H37" s="41"/>
      <c r="I37" s="161">
        <v>0.20999999999999999</v>
      </c>
      <c r="J37" s="160">
        <f>0</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50</v>
      </c>
      <c r="F38" s="160">
        <f>ROUND((SUM(BH88:BH145)),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51</v>
      </c>
      <c r="F39" s="160">
        <f>ROUND((SUM(BI88:BI145)),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52</v>
      </c>
      <c r="E41" s="164"/>
      <c r="F41" s="164"/>
      <c r="G41" s="165" t="s">
        <v>53</v>
      </c>
      <c r="H41" s="166" t="s">
        <v>54</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107</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Metuje, Hronov, oprava opevnění koryta, ř. km 45,300 - 45,531</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105</v>
      </c>
      <c r="D51" s="25"/>
      <c r="E51" s="25"/>
      <c r="F51" s="25"/>
      <c r="G51" s="25"/>
      <c r="H51" s="25"/>
      <c r="I51" s="25"/>
      <c r="J51" s="25"/>
      <c r="K51" s="25"/>
      <c r="L51" s="23"/>
    </row>
    <row r="52" s="2" customFormat="1" ht="16.5" customHeight="1">
      <c r="A52" s="41"/>
      <c r="B52" s="42"/>
      <c r="C52" s="43"/>
      <c r="D52" s="43"/>
      <c r="E52" s="173" t="s">
        <v>106</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210</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3" t="str">
        <f>E11</f>
        <v>SO 01.2 - Náhradní výsadba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22</v>
      </c>
      <c r="D56" s="43"/>
      <c r="E56" s="43"/>
      <c r="F56" s="30" t="str">
        <f>F14</f>
        <v>Hronov, Zbečník</v>
      </c>
      <c r="G56" s="43"/>
      <c r="H56" s="43"/>
      <c r="I56" s="35" t="s">
        <v>24</v>
      </c>
      <c r="J56" s="76" t="str">
        <f>IF(J14="","",J14)</f>
        <v>5. 11. 2025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40.05" customHeight="1">
      <c r="A58" s="41"/>
      <c r="B58" s="42"/>
      <c r="C58" s="35" t="s">
        <v>26</v>
      </c>
      <c r="D58" s="43"/>
      <c r="E58" s="43"/>
      <c r="F58" s="30" t="str">
        <f>E17</f>
        <v>Povodí Labe, státní podnik, Hradec Králové</v>
      </c>
      <c r="G58" s="43"/>
      <c r="H58" s="43"/>
      <c r="I58" s="35" t="s">
        <v>34</v>
      </c>
      <c r="J58" s="39" t="str">
        <f>E23</f>
        <v>Povodí Labe, státní podnik, OIČ, Hradec Králové</v>
      </c>
      <c r="K58" s="43"/>
      <c r="L58" s="148"/>
      <c r="S58" s="41"/>
      <c r="T58" s="41"/>
      <c r="U58" s="41"/>
      <c r="V58" s="41"/>
      <c r="W58" s="41"/>
      <c r="X58" s="41"/>
      <c r="Y58" s="41"/>
      <c r="Z58" s="41"/>
      <c r="AA58" s="41"/>
      <c r="AB58" s="41"/>
      <c r="AC58" s="41"/>
      <c r="AD58" s="41"/>
      <c r="AE58" s="41"/>
    </row>
    <row r="59" s="2" customFormat="1" ht="15.15" customHeight="1">
      <c r="A59" s="41"/>
      <c r="B59" s="42"/>
      <c r="C59" s="35" t="s">
        <v>32</v>
      </c>
      <c r="D59" s="43"/>
      <c r="E59" s="43"/>
      <c r="F59" s="30" t="str">
        <f>IF(E20="","",E20)</f>
        <v>Vyplň údaj</v>
      </c>
      <c r="G59" s="43"/>
      <c r="H59" s="43"/>
      <c r="I59" s="35" t="s">
        <v>37</v>
      </c>
      <c r="J59" s="39" t="str">
        <f>E26</f>
        <v>Ing. Eva Morkesová</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108</v>
      </c>
      <c r="D61" s="175"/>
      <c r="E61" s="175"/>
      <c r="F61" s="175"/>
      <c r="G61" s="175"/>
      <c r="H61" s="175"/>
      <c r="I61" s="175"/>
      <c r="J61" s="176" t="s">
        <v>109</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74</v>
      </c>
      <c r="D63" s="43"/>
      <c r="E63" s="43"/>
      <c r="F63" s="43"/>
      <c r="G63" s="43"/>
      <c r="H63" s="43"/>
      <c r="I63" s="43"/>
      <c r="J63" s="106">
        <f>J88</f>
        <v>0</v>
      </c>
      <c r="K63" s="43"/>
      <c r="L63" s="148"/>
      <c r="S63" s="41"/>
      <c r="T63" s="41"/>
      <c r="U63" s="41"/>
      <c r="V63" s="41"/>
      <c r="W63" s="41"/>
      <c r="X63" s="41"/>
      <c r="Y63" s="41"/>
      <c r="Z63" s="41"/>
      <c r="AA63" s="41"/>
      <c r="AB63" s="41"/>
      <c r="AC63" s="41"/>
      <c r="AD63" s="41"/>
      <c r="AE63" s="41"/>
      <c r="AU63" s="20" t="s">
        <v>110</v>
      </c>
    </row>
    <row r="64" s="9" customFormat="1" ht="24.96" customHeight="1">
      <c r="A64" s="9"/>
      <c r="B64" s="178"/>
      <c r="C64" s="179"/>
      <c r="D64" s="180" t="s">
        <v>111</v>
      </c>
      <c r="E64" s="181"/>
      <c r="F64" s="181"/>
      <c r="G64" s="181"/>
      <c r="H64" s="181"/>
      <c r="I64" s="181"/>
      <c r="J64" s="182">
        <f>J89</f>
        <v>0</v>
      </c>
      <c r="K64" s="179"/>
      <c r="L64" s="183"/>
      <c r="S64" s="9"/>
      <c r="T64" s="9"/>
      <c r="U64" s="9"/>
      <c r="V64" s="9"/>
      <c r="W64" s="9"/>
      <c r="X64" s="9"/>
      <c r="Y64" s="9"/>
      <c r="Z64" s="9"/>
      <c r="AA64" s="9"/>
      <c r="AB64" s="9"/>
      <c r="AC64" s="9"/>
      <c r="AD64" s="9"/>
      <c r="AE64" s="9"/>
    </row>
    <row r="65" s="10" customFormat="1" ht="19.92" customHeight="1">
      <c r="A65" s="10"/>
      <c r="B65" s="184"/>
      <c r="C65" s="129"/>
      <c r="D65" s="185" t="s">
        <v>112</v>
      </c>
      <c r="E65" s="186"/>
      <c r="F65" s="186"/>
      <c r="G65" s="186"/>
      <c r="H65" s="186"/>
      <c r="I65" s="186"/>
      <c r="J65" s="187">
        <f>J90</f>
        <v>0</v>
      </c>
      <c r="K65" s="129"/>
      <c r="L65" s="188"/>
      <c r="S65" s="10"/>
      <c r="T65" s="10"/>
      <c r="U65" s="10"/>
      <c r="V65" s="10"/>
      <c r="W65" s="10"/>
      <c r="X65" s="10"/>
      <c r="Y65" s="10"/>
      <c r="Z65" s="10"/>
      <c r="AA65" s="10"/>
      <c r="AB65" s="10"/>
      <c r="AC65" s="10"/>
      <c r="AD65" s="10"/>
      <c r="AE65" s="10"/>
    </row>
    <row r="66" s="10" customFormat="1" ht="19.92" customHeight="1">
      <c r="A66" s="10"/>
      <c r="B66" s="184"/>
      <c r="C66" s="129"/>
      <c r="D66" s="185" t="s">
        <v>308</v>
      </c>
      <c r="E66" s="186"/>
      <c r="F66" s="186"/>
      <c r="G66" s="186"/>
      <c r="H66" s="186"/>
      <c r="I66" s="186"/>
      <c r="J66" s="187">
        <f>J142</f>
        <v>0</v>
      </c>
      <c r="K66" s="129"/>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8"/>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8"/>
      <c r="S72" s="41"/>
      <c r="T72" s="41"/>
      <c r="U72" s="41"/>
      <c r="V72" s="41"/>
      <c r="W72" s="41"/>
      <c r="X72" s="41"/>
      <c r="Y72" s="41"/>
      <c r="Z72" s="41"/>
      <c r="AA72" s="41"/>
      <c r="AB72" s="41"/>
      <c r="AC72" s="41"/>
      <c r="AD72" s="41"/>
      <c r="AE72" s="41"/>
    </row>
    <row r="73" s="2" customFormat="1" ht="24.96" customHeight="1">
      <c r="A73" s="41"/>
      <c r="B73" s="42"/>
      <c r="C73" s="26" t="s">
        <v>114</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173" t="str">
        <f>E7</f>
        <v>Metuje, Hronov, oprava opevnění koryta, ř. km 45,300 - 45,531</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105</v>
      </c>
      <c r="D77" s="25"/>
      <c r="E77" s="25"/>
      <c r="F77" s="25"/>
      <c r="G77" s="25"/>
      <c r="H77" s="25"/>
      <c r="I77" s="25"/>
      <c r="J77" s="25"/>
      <c r="K77" s="25"/>
      <c r="L77" s="23"/>
    </row>
    <row r="78" s="2" customFormat="1" ht="16.5" customHeight="1">
      <c r="A78" s="41"/>
      <c r="B78" s="42"/>
      <c r="C78" s="43"/>
      <c r="D78" s="43"/>
      <c r="E78" s="173" t="s">
        <v>106</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210</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3" t="str">
        <f>E11</f>
        <v>SO 01.2 - Náhradní výsadba</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22</v>
      </c>
      <c r="D82" s="43"/>
      <c r="E82" s="43"/>
      <c r="F82" s="30" t="str">
        <f>F14</f>
        <v>Hronov, Zbečník</v>
      </c>
      <c r="G82" s="43"/>
      <c r="H82" s="43"/>
      <c r="I82" s="35" t="s">
        <v>24</v>
      </c>
      <c r="J82" s="76" t="str">
        <f>IF(J14="","",J14)</f>
        <v>5. 11. 2025</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40.05" customHeight="1">
      <c r="A84" s="41"/>
      <c r="B84" s="42"/>
      <c r="C84" s="35" t="s">
        <v>26</v>
      </c>
      <c r="D84" s="43"/>
      <c r="E84" s="43"/>
      <c r="F84" s="30" t="str">
        <f>E17</f>
        <v>Povodí Labe, státní podnik, Hradec Králové</v>
      </c>
      <c r="G84" s="43"/>
      <c r="H84" s="43"/>
      <c r="I84" s="35" t="s">
        <v>34</v>
      </c>
      <c r="J84" s="39" t="str">
        <f>E23</f>
        <v>Povodí Labe, státní podnik, OIČ, Hradec Králové</v>
      </c>
      <c r="K84" s="43"/>
      <c r="L84" s="148"/>
      <c r="S84" s="41"/>
      <c r="T84" s="41"/>
      <c r="U84" s="41"/>
      <c r="V84" s="41"/>
      <c r="W84" s="41"/>
      <c r="X84" s="41"/>
      <c r="Y84" s="41"/>
      <c r="Z84" s="41"/>
      <c r="AA84" s="41"/>
      <c r="AB84" s="41"/>
      <c r="AC84" s="41"/>
      <c r="AD84" s="41"/>
      <c r="AE84" s="41"/>
    </row>
    <row r="85" s="2" customFormat="1" ht="15.15" customHeight="1">
      <c r="A85" s="41"/>
      <c r="B85" s="42"/>
      <c r="C85" s="35" t="s">
        <v>32</v>
      </c>
      <c r="D85" s="43"/>
      <c r="E85" s="43"/>
      <c r="F85" s="30" t="str">
        <f>IF(E20="","",E20)</f>
        <v>Vyplň údaj</v>
      </c>
      <c r="G85" s="43"/>
      <c r="H85" s="43"/>
      <c r="I85" s="35" t="s">
        <v>37</v>
      </c>
      <c r="J85" s="39" t="str">
        <f>E26</f>
        <v>Ing. Eva Morkesová</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115</v>
      </c>
      <c r="D87" s="192" t="s">
        <v>61</v>
      </c>
      <c r="E87" s="192" t="s">
        <v>57</v>
      </c>
      <c r="F87" s="192" t="s">
        <v>58</v>
      </c>
      <c r="G87" s="192" t="s">
        <v>116</v>
      </c>
      <c r="H87" s="192" t="s">
        <v>117</v>
      </c>
      <c r="I87" s="192" t="s">
        <v>118</v>
      </c>
      <c r="J87" s="192" t="s">
        <v>109</v>
      </c>
      <c r="K87" s="193" t="s">
        <v>119</v>
      </c>
      <c r="L87" s="194"/>
      <c r="M87" s="96" t="s">
        <v>38</v>
      </c>
      <c r="N87" s="97" t="s">
        <v>46</v>
      </c>
      <c r="O87" s="97" t="s">
        <v>120</v>
      </c>
      <c r="P87" s="97" t="s">
        <v>121</v>
      </c>
      <c r="Q87" s="97" t="s">
        <v>122</v>
      </c>
      <c r="R87" s="97" t="s">
        <v>123</v>
      </c>
      <c r="S87" s="97" t="s">
        <v>124</v>
      </c>
      <c r="T87" s="98" t="s">
        <v>125</v>
      </c>
      <c r="U87" s="189"/>
      <c r="V87" s="189"/>
      <c r="W87" s="189"/>
      <c r="X87" s="189"/>
      <c r="Y87" s="189"/>
      <c r="Z87" s="189"/>
      <c r="AA87" s="189"/>
      <c r="AB87" s="189"/>
      <c r="AC87" s="189"/>
      <c r="AD87" s="189"/>
      <c r="AE87" s="189"/>
    </row>
    <row r="88" s="2" customFormat="1" ht="22.8" customHeight="1">
      <c r="A88" s="41"/>
      <c r="B88" s="42"/>
      <c r="C88" s="103" t="s">
        <v>126</v>
      </c>
      <c r="D88" s="43"/>
      <c r="E88" s="43"/>
      <c r="F88" s="43"/>
      <c r="G88" s="43"/>
      <c r="H88" s="43"/>
      <c r="I88" s="43"/>
      <c r="J88" s="195">
        <f>BK88</f>
        <v>0</v>
      </c>
      <c r="K88" s="43"/>
      <c r="L88" s="47"/>
      <c r="M88" s="99"/>
      <c r="N88" s="196"/>
      <c r="O88" s="100"/>
      <c r="P88" s="197">
        <f>P89</f>
        <v>0</v>
      </c>
      <c r="Q88" s="100"/>
      <c r="R88" s="197">
        <f>R89</f>
        <v>0.20235999999999998</v>
      </c>
      <c r="S88" s="100"/>
      <c r="T88" s="198">
        <f>T89</f>
        <v>0</v>
      </c>
      <c r="U88" s="41"/>
      <c r="V88" s="41"/>
      <c r="W88" s="41"/>
      <c r="X88" s="41"/>
      <c r="Y88" s="41"/>
      <c r="Z88" s="41"/>
      <c r="AA88" s="41"/>
      <c r="AB88" s="41"/>
      <c r="AC88" s="41"/>
      <c r="AD88" s="41"/>
      <c r="AE88" s="41"/>
      <c r="AT88" s="20" t="s">
        <v>75</v>
      </c>
      <c r="AU88" s="20" t="s">
        <v>110</v>
      </c>
      <c r="BK88" s="199">
        <f>BK89</f>
        <v>0</v>
      </c>
    </row>
    <row r="89" s="12" customFormat="1" ht="25.92" customHeight="1">
      <c r="A89" s="12"/>
      <c r="B89" s="200"/>
      <c r="C89" s="201"/>
      <c r="D89" s="202" t="s">
        <v>75</v>
      </c>
      <c r="E89" s="203" t="s">
        <v>127</v>
      </c>
      <c r="F89" s="203" t="s">
        <v>128</v>
      </c>
      <c r="G89" s="201"/>
      <c r="H89" s="201"/>
      <c r="I89" s="204"/>
      <c r="J89" s="205">
        <f>BK89</f>
        <v>0</v>
      </c>
      <c r="K89" s="201"/>
      <c r="L89" s="206"/>
      <c r="M89" s="207"/>
      <c r="N89" s="208"/>
      <c r="O89" s="208"/>
      <c r="P89" s="209">
        <f>P90+P142</f>
        <v>0</v>
      </c>
      <c r="Q89" s="208"/>
      <c r="R89" s="209">
        <f>R90+R142</f>
        <v>0.20235999999999998</v>
      </c>
      <c r="S89" s="208"/>
      <c r="T89" s="210">
        <f>T90+T142</f>
        <v>0</v>
      </c>
      <c r="U89" s="12"/>
      <c r="V89" s="12"/>
      <c r="W89" s="12"/>
      <c r="X89" s="12"/>
      <c r="Y89" s="12"/>
      <c r="Z89" s="12"/>
      <c r="AA89" s="12"/>
      <c r="AB89" s="12"/>
      <c r="AC89" s="12"/>
      <c r="AD89" s="12"/>
      <c r="AE89" s="12"/>
      <c r="AR89" s="211" t="s">
        <v>83</v>
      </c>
      <c r="AT89" s="212" t="s">
        <v>75</v>
      </c>
      <c r="AU89" s="212" t="s">
        <v>76</v>
      </c>
      <c r="AY89" s="211" t="s">
        <v>129</v>
      </c>
      <c r="BK89" s="213">
        <f>BK90+BK142</f>
        <v>0</v>
      </c>
    </row>
    <row r="90" s="12" customFormat="1" ht="22.8" customHeight="1">
      <c r="A90" s="12"/>
      <c r="B90" s="200"/>
      <c r="C90" s="201"/>
      <c r="D90" s="202" t="s">
        <v>75</v>
      </c>
      <c r="E90" s="214" t="s">
        <v>83</v>
      </c>
      <c r="F90" s="214" t="s">
        <v>130</v>
      </c>
      <c r="G90" s="201"/>
      <c r="H90" s="201"/>
      <c r="I90" s="204"/>
      <c r="J90" s="215">
        <f>BK90</f>
        <v>0</v>
      </c>
      <c r="K90" s="201"/>
      <c r="L90" s="206"/>
      <c r="M90" s="207"/>
      <c r="N90" s="208"/>
      <c r="O90" s="208"/>
      <c r="P90" s="209">
        <f>SUM(P91:P141)</f>
        <v>0</v>
      </c>
      <c r="Q90" s="208"/>
      <c r="R90" s="209">
        <f>SUM(R91:R141)</f>
        <v>0.20235999999999998</v>
      </c>
      <c r="S90" s="208"/>
      <c r="T90" s="210">
        <f>SUM(T91:T141)</f>
        <v>0</v>
      </c>
      <c r="U90" s="12"/>
      <c r="V90" s="12"/>
      <c r="W90" s="12"/>
      <c r="X90" s="12"/>
      <c r="Y90" s="12"/>
      <c r="Z90" s="12"/>
      <c r="AA90" s="12"/>
      <c r="AB90" s="12"/>
      <c r="AC90" s="12"/>
      <c r="AD90" s="12"/>
      <c r="AE90" s="12"/>
      <c r="AR90" s="211" t="s">
        <v>83</v>
      </c>
      <c r="AT90" s="212" t="s">
        <v>75</v>
      </c>
      <c r="AU90" s="212" t="s">
        <v>83</v>
      </c>
      <c r="AY90" s="211" t="s">
        <v>129</v>
      </c>
      <c r="BK90" s="213">
        <f>SUM(BK91:BK141)</f>
        <v>0</v>
      </c>
    </row>
    <row r="91" s="2" customFormat="1" ht="21.75" customHeight="1">
      <c r="A91" s="41"/>
      <c r="B91" s="42"/>
      <c r="C91" s="216" t="s">
        <v>83</v>
      </c>
      <c r="D91" s="216" t="s">
        <v>131</v>
      </c>
      <c r="E91" s="217" t="s">
        <v>309</v>
      </c>
      <c r="F91" s="218" t="s">
        <v>310</v>
      </c>
      <c r="G91" s="219" t="s">
        <v>174</v>
      </c>
      <c r="H91" s="220">
        <v>4</v>
      </c>
      <c r="I91" s="221"/>
      <c r="J91" s="222">
        <f>ROUND(I91*H91,2)</f>
        <v>0</v>
      </c>
      <c r="K91" s="218" t="s">
        <v>135</v>
      </c>
      <c r="L91" s="47"/>
      <c r="M91" s="223" t="s">
        <v>38</v>
      </c>
      <c r="N91" s="224" t="s">
        <v>49</v>
      </c>
      <c r="O91" s="88"/>
      <c r="P91" s="225">
        <f>O91*H91</f>
        <v>0</v>
      </c>
      <c r="Q91" s="225">
        <v>0</v>
      </c>
      <c r="R91" s="225">
        <f>Q91*H91</f>
        <v>0</v>
      </c>
      <c r="S91" s="225">
        <v>0</v>
      </c>
      <c r="T91" s="226">
        <f>S91*H91</f>
        <v>0</v>
      </c>
      <c r="U91" s="41"/>
      <c r="V91" s="41"/>
      <c r="W91" s="41"/>
      <c r="X91" s="41"/>
      <c r="Y91" s="41"/>
      <c r="Z91" s="41"/>
      <c r="AA91" s="41"/>
      <c r="AB91" s="41"/>
      <c r="AC91" s="41"/>
      <c r="AD91" s="41"/>
      <c r="AE91" s="41"/>
      <c r="AR91" s="227" t="s">
        <v>136</v>
      </c>
      <c r="AT91" s="227" t="s">
        <v>131</v>
      </c>
      <c r="AU91" s="227" t="s">
        <v>85</v>
      </c>
      <c r="AY91" s="20" t="s">
        <v>129</v>
      </c>
      <c r="BE91" s="228">
        <f>IF(N91="základní",J91,0)</f>
        <v>0</v>
      </c>
      <c r="BF91" s="228">
        <f>IF(N91="snížená",J91,0)</f>
        <v>0</v>
      </c>
      <c r="BG91" s="228">
        <f>IF(N91="zákl. přenesená",J91,0)</f>
        <v>0</v>
      </c>
      <c r="BH91" s="228">
        <f>IF(N91="sníž. přenesená",J91,0)</f>
        <v>0</v>
      </c>
      <c r="BI91" s="228">
        <f>IF(N91="nulová",J91,0)</f>
        <v>0</v>
      </c>
      <c r="BJ91" s="20" t="s">
        <v>136</v>
      </c>
      <c r="BK91" s="228">
        <f>ROUND(I91*H91,2)</f>
        <v>0</v>
      </c>
      <c r="BL91" s="20" t="s">
        <v>136</v>
      </c>
      <c r="BM91" s="227" t="s">
        <v>311</v>
      </c>
    </row>
    <row r="92" s="2" customFormat="1">
      <c r="A92" s="41"/>
      <c r="B92" s="42"/>
      <c r="C92" s="43"/>
      <c r="D92" s="229" t="s">
        <v>138</v>
      </c>
      <c r="E92" s="43"/>
      <c r="F92" s="230" t="s">
        <v>312</v>
      </c>
      <c r="G92" s="43"/>
      <c r="H92" s="43"/>
      <c r="I92" s="231"/>
      <c r="J92" s="43"/>
      <c r="K92" s="43"/>
      <c r="L92" s="47"/>
      <c r="M92" s="232"/>
      <c r="N92" s="233"/>
      <c r="O92" s="88"/>
      <c r="P92" s="88"/>
      <c r="Q92" s="88"/>
      <c r="R92" s="88"/>
      <c r="S92" s="88"/>
      <c r="T92" s="89"/>
      <c r="U92" s="41"/>
      <c r="V92" s="41"/>
      <c r="W92" s="41"/>
      <c r="X92" s="41"/>
      <c r="Y92" s="41"/>
      <c r="Z92" s="41"/>
      <c r="AA92" s="41"/>
      <c r="AB92" s="41"/>
      <c r="AC92" s="41"/>
      <c r="AD92" s="41"/>
      <c r="AE92" s="41"/>
      <c r="AT92" s="20" t="s">
        <v>138</v>
      </c>
      <c r="AU92" s="20" t="s">
        <v>85</v>
      </c>
    </row>
    <row r="93" s="2" customFormat="1">
      <c r="A93" s="41"/>
      <c r="B93" s="42"/>
      <c r="C93" s="43"/>
      <c r="D93" s="234" t="s">
        <v>140</v>
      </c>
      <c r="E93" s="43"/>
      <c r="F93" s="235" t="s">
        <v>313</v>
      </c>
      <c r="G93" s="43"/>
      <c r="H93" s="43"/>
      <c r="I93" s="231"/>
      <c r="J93" s="43"/>
      <c r="K93" s="43"/>
      <c r="L93" s="47"/>
      <c r="M93" s="232"/>
      <c r="N93" s="233"/>
      <c r="O93" s="88"/>
      <c r="P93" s="88"/>
      <c r="Q93" s="88"/>
      <c r="R93" s="88"/>
      <c r="S93" s="88"/>
      <c r="T93" s="89"/>
      <c r="U93" s="41"/>
      <c r="V93" s="41"/>
      <c r="W93" s="41"/>
      <c r="X93" s="41"/>
      <c r="Y93" s="41"/>
      <c r="Z93" s="41"/>
      <c r="AA93" s="41"/>
      <c r="AB93" s="41"/>
      <c r="AC93" s="41"/>
      <c r="AD93" s="41"/>
      <c r="AE93" s="41"/>
      <c r="AT93" s="20" t="s">
        <v>140</v>
      </c>
      <c r="AU93" s="20" t="s">
        <v>85</v>
      </c>
    </row>
    <row r="94" s="13" customFormat="1">
      <c r="A94" s="13"/>
      <c r="B94" s="236"/>
      <c r="C94" s="237"/>
      <c r="D94" s="229" t="s">
        <v>142</v>
      </c>
      <c r="E94" s="238" t="s">
        <v>38</v>
      </c>
      <c r="F94" s="239" t="s">
        <v>314</v>
      </c>
      <c r="G94" s="237"/>
      <c r="H94" s="238" t="s">
        <v>38</v>
      </c>
      <c r="I94" s="240"/>
      <c r="J94" s="237"/>
      <c r="K94" s="237"/>
      <c r="L94" s="241"/>
      <c r="M94" s="242"/>
      <c r="N94" s="243"/>
      <c r="O94" s="243"/>
      <c r="P94" s="243"/>
      <c r="Q94" s="243"/>
      <c r="R94" s="243"/>
      <c r="S94" s="243"/>
      <c r="T94" s="244"/>
      <c r="U94" s="13"/>
      <c r="V94" s="13"/>
      <c r="W94" s="13"/>
      <c r="X94" s="13"/>
      <c r="Y94" s="13"/>
      <c r="Z94" s="13"/>
      <c r="AA94" s="13"/>
      <c r="AB94" s="13"/>
      <c r="AC94" s="13"/>
      <c r="AD94" s="13"/>
      <c r="AE94" s="13"/>
      <c r="AT94" s="245" t="s">
        <v>142</v>
      </c>
      <c r="AU94" s="245" t="s">
        <v>85</v>
      </c>
      <c r="AV94" s="13" t="s">
        <v>83</v>
      </c>
      <c r="AW94" s="13" t="s">
        <v>36</v>
      </c>
      <c r="AX94" s="13" t="s">
        <v>76</v>
      </c>
      <c r="AY94" s="245" t="s">
        <v>129</v>
      </c>
    </row>
    <row r="95" s="14" customFormat="1">
      <c r="A95" s="14"/>
      <c r="B95" s="246"/>
      <c r="C95" s="247"/>
      <c r="D95" s="229" t="s">
        <v>142</v>
      </c>
      <c r="E95" s="248" t="s">
        <v>38</v>
      </c>
      <c r="F95" s="249" t="s">
        <v>136</v>
      </c>
      <c r="G95" s="247"/>
      <c r="H95" s="250">
        <v>4</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142</v>
      </c>
      <c r="AU95" s="256" t="s">
        <v>85</v>
      </c>
      <c r="AV95" s="14" t="s">
        <v>85</v>
      </c>
      <c r="AW95" s="14" t="s">
        <v>36</v>
      </c>
      <c r="AX95" s="14" t="s">
        <v>83</v>
      </c>
      <c r="AY95" s="256" t="s">
        <v>129</v>
      </c>
    </row>
    <row r="96" s="2" customFormat="1" ht="16.5" customHeight="1">
      <c r="A96" s="41"/>
      <c r="B96" s="42"/>
      <c r="C96" s="216" t="s">
        <v>85</v>
      </c>
      <c r="D96" s="216" t="s">
        <v>131</v>
      </c>
      <c r="E96" s="217" t="s">
        <v>315</v>
      </c>
      <c r="F96" s="218" t="s">
        <v>316</v>
      </c>
      <c r="G96" s="219" t="s">
        <v>174</v>
      </c>
      <c r="H96" s="220">
        <v>4</v>
      </c>
      <c r="I96" s="221"/>
      <c r="J96" s="222">
        <f>ROUND(I96*H96,2)</f>
        <v>0</v>
      </c>
      <c r="K96" s="218" t="s">
        <v>135</v>
      </c>
      <c r="L96" s="47"/>
      <c r="M96" s="223" t="s">
        <v>38</v>
      </c>
      <c r="N96" s="224" t="s">
        <v>49</v>
      </c>
      <c r="O96" s="88"/>
      <c r="P96" s="225">
        <f>O96*H96</f>
        <v>0</v>
      </c>
      <c r="Q96" s="225">
        <v>0</v>
      </c>
      <c r="R96" s="225">
        <f>Q96*H96</f>
        <v>0</v>
      </c>
      <c r="S96" s="225">
        <v>0</v>
      </c>
      <c r="T96" s="226">
        <f>S96*H96</f>
        <v>0</v>
      </c>
      <c r="U96" s="41"/>
      <c r="V96" s="41"/>
      <c r="W96" s="41"/>
      <c r="X96" s="41"/>
      <c r="Y96" s="41"/>
      <c r="Z96" s="41"/>
      <c r="AA96" s="41"/>
      <c r="AB96" s="41"/>
      <c r="AC96" s="41"/>
      <c r="AD96" s="41"/>
      <c r="AE96" s="41"/>
      <c r="AR96" s="227" t="s">
        <v>136</v>
      </c>
      <c r="AT96" s="227" t="s">
        <v>131</v>
      </c>
      <c r="AU96" s="227" t="s">
        <v>85</v>
      </c>
      <c r="AY96" s="20" t="s">
        <v>129</v>
      </c>
      <c r="BE96" s="228">
        <f>IF(N96="základní",J96,0)</f>
        <v>0</v>
      </c>
      <c r="BF96" s="228">
        <f>IF(N96="snížená",J96,0)</f>
        <v>0</v>
      </c>
      <c r="BG96" s="228">
        <f>IF(N96="zákl. přenesená",J96,0)</f>
        <v>0</v>
      </c>
      <c r="BH96" s="228">
        <f>IF(N96="sníž. přenesená",J96,0)</f>
        <v>0</v>
      </c>
      <c r="BI96" s="228">
        <f>IF(N96="nulová",J96,0)</f>
        <v>0</v>
      </c>
      <c r="BJ96" s="20" t="s">
        <v>136</v>
      </c>
      <c r="BK96" s="228">
        <f>ROUND(I96*H96,2)</f>
        <v>0</v>
      </c>
      <c r="BL96" s="20" t="s">
        <v>136</v>
      </c>
      <c r="BM96" s="227" t="s">
        <v>317</v>
      </c>
    </row>
    <row r="97" s="2" customFormat="1">
      <c r="A97" s="41"/>
      <c r="B97" s="42"/>
      <c r="C97" s="43"/>
      <c r="D97" s="229" t="s">
        <v>138</v>
      </c>
      <c r="E97" s="43"/>
      <c r="F97" s="230" t="s">
        <v>318</v>
      </c>
      <c r="G97" s="43"/>
      <c r="H97" s="43"/>
      <c r="I97" s="231"/>
      <c r="J97" s="43"/>
      <c r="K97" s="43"/>
      <c r="L97" s="47"/>
      <c r="M97" s="232"/>
      <c r="N97" s="233"/>
      <c r="O97" s="88"/>
      <c r="P97" s="88"/>
      <c r="Q97" s="88"/>
      <c r="R97" s="88"/>
      <c r="S97" s="88"/>
      <c r="T97" s="89"/>
      <c r="U97" s="41"/>
      <c r="V97" s="41"/>
      <c r="W97" s="41"/>
      <c r="X97" s="41"/>
      <c r="Y97" s="41"/>
      <c r="Z97" s="41"/>
      <c r="AA97" s="41"/>
      <c r="AB97" s="41"/>
      <c r="AC97" s="41"/>
      <c r="AD97" s="41"/>
      <c r="AE97" s="41"/>
      <c r="AT97" s="20" t="s">
        <v>138</v>
      </c>
      <c r="AU97" s="20" t="s">
        <v>85</v>
      </c>
    </row>
    <row r="98" s="2" customFormat="1">
      <c r="A98" s="41"/>
      <c r="B98" s="42"/>
      <c r="C98" s="43"/>
      <c r="D98" s="234" t="s">
        <v>140</v>
      </c>
      <c r="E98" s="43"/>
      <c r="F98" s="235" t="s">
        <v>319</v>
      </c>
      <c r="G98" s="43"/>
      <c r="H98" s="43"/>
      <c r="I98" s="231"/>
      <c r="J98" s="43"/>
      <c r="K98" s="43"/>
      <c r="L98" s="47"/>
      <c r="M98" s="232"/>
      <c r="N98" s="233"/>
      <c r="O98" s="88"/>
      <c r="P98" s="88"/>
      <c r="Q98" s="88"/>
      <c r="R98" s="88"/>
      <c r="S98" s="88"/>
      <c r="T98" s="89"/>
      <c r="U98" s="41"/>
      <c r="V98" s="41"/>
      <c r="W98" s="41"/>
      <c r="X98" s="41"/>
      <c r="Y98" s="41"/>
      <c r="Z98" s="41"/>
      <c r="AA98" s="41"/>
      <c r="AB98" s="41"/>
      <c r="AC98" s="41"/>
      <c r="AD98" s="41"/>
      <c r="AE98" s="41"/>
      <c r="AT98" s="20" t="s">
        <v>140</v>
      </c>
      <c r="AU98" s="20" t="s">
        <v>85</v>
      </c>
    </row>
    <row r="99" s="13" customFormat="1">
      <c r="A99" s="13"/>
      <c r="B99" s="236"/>
      <c r="C99" s="237"/>
      <c r="D99" s="229" t="s">
        <v>142</v>
      </c>
      <c r="E99" s="238" t="s">
        <v>38</v>
      </c>
      <c r="F99" s="239" t="s">
        <v>320</v>
      </c>
      <c r="G99" s="237"/>
      <c r="H99" s="238" t="s">
        <v>38</v>
      </c>
      <c r="I99" s="240"/>
      <c r="J99" s="237"/>
      <c r="K99" s="237"/>
      <c r="L99" s="241"/>
      <c r="M99" s="242"/>
      <c r="N99" s="243"/>
      <c r="O99" s="243"/>
      <c r="P99" s="243"/>
      <c r="Q99" s="243"/>
      <c r="R99" s="243"/>
      <c r="S99" s="243"/>
      <c r="T99" s="244"/>
      <c r="U99" s="13"/>
      <c r="V99" s="13"/>
      <c r="W99" s="13"/>
      <c r="X99" s="13"/>
      <c r="Y99" s="13"/>
      <c r="Z99" s="13"/>
      <c r="AA99" s="13"/>
      <c r="AB99" s="13"/>
      <c r="AC99" s="13"/>
      <c r="AD99" s="13"/>
      <c r="AE99" s="13"/>
      <c r="AT99" s="245" t="s">
        <v>142</v>
      </c>
      <c r="AU99" s="245" t="s">
        <v>85</v>
      </c>
      <c r="AV99" s="13" t="s">
        <v>83</v>
      </c>
      <c r="AW99" s="13" t="s">
        <v>36</v>
      </c>
      <c r="AX99" s="13" t="s">
        <v>76</v>
      </c>
      <c r="AY99" s="245" t="s">
        <v>129</v>
      </c>
    </row>
    <row r="100" s="14" customFormat="1">
      <c r="A100" s="14"/>
      <c r="B100" s="246"/>
      <c r="C100" s="247"/>
      <c r="D100" s="229" t="s">
        <v>142</v>
      </c>
      <c r="E100" s="248" t="s">
        <v>38</v>
      </c>
      <c r="F100" s="249" t="s">
        <v>136</v>
      </c>
      <c r="G100" s="247"/>
      <c r="H100" s="250">
        <v>4</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142</v>
      </c>
      <c r="AU100" s="256" t="s">
        <v>85</v>
      </c>
      <c r="AV100" s="14" t="s">
        <v>85</v>
      </c>
      <c r="AW100" s="14" t="s">
        <v>36</v>
      </c>
      <c r="AX100" s="14" t="s">
        <v>83</v>
      </c>
      <c r="AY100" s="256" t="s">
        <v>129</v>
      </c>
    </row>
    <row r="101" s="2" customFormat="1" ht="16.5" customHeight="1">
      <c r="A101" s="41"/>
      <c r="B101" s="42"/>
      <c r="C101" s="272" t="s">
        <v>159</v>
      </c>
      <c r="D101" s="272" t="s">
        <v>321</v>
      </c>
      <c r="E101" s="273" t="s">
        <v>322</v>
      </c>
      <c r="F101" s="274" t="s">
        <v>38</v>
      </c>
      <c r="G101" s="275" t="s">
        <v>174</v>
      </c>
      <c r="H101" s="276">
        <v>4</v>
      </c>
      <c r="I101" s="277"/>
      <c r="J101" s="278">
        <f>ROUND(I101*H101,2)</f>
        <v>0</v>
      </c>
      <c r="K101" s="274" t="s">
        <v>38</v>
      </c>
      <c r="L101" s="279"/>
      <c r="M101" s="280" t="s">
        <v>38</v>
      </c>
      <c r="N101" s="281" t="s">
        <v>49</v>
      </c>
      <c r="O101" s="88"/>
      <c r="P101" s="225">
        <f>O101*H101</f>
        <v>0</v>
      </c>
      <c r="Q101" s="225">
        <v>0.027</v>
      </c>
      <c r="R101" s="225">
        <f>Q101*H101</f>
        <v>0.108</v>
      </c>
      <c r="S101" s="225">
        <v>0</v>
      </c>
      <c r="T101" s="226">
        <f>S101*H101</f>
        <v>0</v>
      </c>
      <c r="U101" s="41"/>
      <c r="V101" s="41"/>
      <c r="W101" s="41"/>
      <c r="X101" s="41"/>
      <c r="Y101" s="41"/>
      <c r="Z101" s="41"/>
      <c r="AA101" s="41"/>
      <c r="AB101" s="41"/>
      <c r="AC101" s="41"/>
      <c r="AD101" s="41"/>
      <c r="AE101" s="41"/>
      <c r="AR101" s="227" t="s">
        <v>195</v>
      </c>
      <c r="AT101" s="227" t="s">
        <v>321</v>
      </c>
      <c r="AU101" s="227" t="s">
        <v>85</v>
      </c>
      <c r="AY101" s="20" t="s">
        <v>129</v>
      </c>
      <c r="BE101" s="228">
        <f>IF(N101="základní",J101,0)</f>
        <v>0</v>
      </c>
      <c r="BF101" s="228">
        <f>IF(N101="snížená",J101,0)</f>
        <v>0</v>
      </c>
      <c r="BG101" s="228">
        <f>IF(N101="zákl. přenesená",J101,0)</f>
        <v>0</v>
      </c>
      <c r="BH101" s="228">
        <f>IF(N101="sníž. přenesená",J101,0)</f>
        <v>0</v>
      </c>
      <c r="BI101" s="228">
        <f>IF(N101="nulová",J101,0)</f>
        <v>0</v>
      </c>
      <c r="BJ101" s="20" t="s">
        <v>136</v>
      </c>
      <c r="BK101" s="228">
        <f>ROUND(I101*H101,2)</f>
        <v>0</v>
      </c>
      <c r="BL101" s="20" t="s">
        <v>136</v>
      </c>
      <c r="BM101" s="227" t="s">
        <v>323</v>
      </c>
    </row>
    <row r="102" s="2" customFormat="1">
      <c r="A102" s="41"/>
      <c r="B102" s="42"/>
      <c r="C102" s="43"/>
      <c r="D102" s="229" t="s">
        <v>138</v>
      </c>
      <c r="E102" s="43"/>
      <c r="F102" s="230" t="s">
        <v>324</v>
      </c>
      <c r="G102" s="43"/>
      <c r="H102" s="43"/>
      <c r="I102" s="231"/>
      <c r="J102" s="43"/>
      <c r="K102" s="43"/>
      <c r="L102" s="47"/>
      <c r="M102" s="232"/>
      <c r="N102" s="233"/>
      <c r="O102" s="88"/>
      <c r="P102" s="88"/>
      <c r="Q102" s="88"/>
      <c r="R102" s="88"/>
      <c r="S102" s="88"/>
      <c r="T102" s="89"/>
      <c r="U102" s="41"/>
      <c r="V102" s="41"/>
      <c r="W102" s="41"/>
      <c r="X102" s="41"/>
      <c r="Y102" s="41"/>
      <c r="Z102" s="41"/>
      <c r="AA102" s="41"/>
      <c r="AB102" s="41"/>
      <c r="AC102" s="41"/>
      <c r="AD102" s="41"/>
      <c r="AE102" s="41"/>
      <c r="AT102" s="20" t="s">
        <v>138</v>
      </c>
      <c r="AU102" s="20" t="s">
        <v>85</v>
      </c>
    </row>
    <row r="103" s="13" customFormat="1">
      <c r="A103" s="13"/>
      <c r="B103" s="236"/>
      <c r="C103" s="237"/>
      <c r="D103" s="229" t="s">
        <v>142</v>
      </c>
      <c r="E103" s="238" t="s">
        <v>38</v>
      </c>
      <c r="F103" s="239" t="s">
        <v>325</v>
      </c>
      <c r="G103" s="237"/>
      <c r="H103" s="238" t="s">
        <v>38</v>
      </c>
      <c r="I103" s="240"/>
      <c r="J103" s="237"/>
      <c r="K103" s="237"/>
      <c r="L103" s="241"/>
      <c r="M103" s="242"/>
      <c r="N103" s="243"/>
      <c r="O103" s="243"/>
      <c r="P103" s="243"/>
      <c r="Q103" s="243"/>
      <c r="R103" s="243"/>
      <c r="S103" s="243"/>
      <c r="T103" s="244"/>
      <c r="U103" s="13"/>
      <c r="V103" s="13"/>
      <c r="W103" s="13"/>
      <c r="X103" s="13"/>
      <c r="Y103" s="13"/>
      <c r="Z103" s="13"/>
      <c r="AA103" s="13"/>
      <c r="AB103" s="13"/>
      <c r="AC103" s="13"/>
      <c r="AD103" s="13"/>
      <c r="AE103" s="13"/>
      <c r="AT103" s="245" t="s">
        <v>142</v>
      </c>
      <c r="AU103" s="245" t="s">
        <v>85</v>
      </c>
      <c r="AV103" s="13" t="s">
        <v>83</v>
      </c>
      <c r="AW103" s="13" t="s">
        <v>36</v>
      </c>
      <c r="AX103" s="13" t="s">
        <v>76</v>
      </c>
      <c r="AY103" s="245" t="s">
        <v>129</v>
      </c>
    </row>
    <row r="104" s="14" customFormat="1">
      <c r="A104" s="14"/>
      <c r="B104" s="246"/>
      <c r="C104" s="247"/>
      <c r="D104" s="229" t="s">
        <v>142</v>
      </c>
      <c r="E104" s="248" t="s">
        <v>38</v>
      </c>
      <c r="F104" s="249" t="s">
        <v>136</v>
      </c>
      <c r="G104" s="247"/>
      <c r="H104" s="250">
        <v>4</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142</v>
      </c>
      <c r="AU104" s="256" t="s">
        <v>85</v>
      </c>
      <c r="AV104" s="14" t="s">
        <v>85</v>
      </c>
      <c r="AW104" s="14" t="s">
        <v>36</v>
      </c>
      <c r="AX104" s="14" t="s">
        <v>83</v>
      </c>
      <c r="AY104" s="256" t="s">
        <v>129</v>
      </c>
    </row>
    <row r="105" s="2" customFormat="1" ht="21.75" customHeight="1">
      <c r="A105" s="41"/>
      <c r="B105" s="42"/>
      <c r="C105" s="216" t="s">
        <v>136</v>
      </c>
      <c r="D105" s="216" t="s">
        <v>131</v>
      </c>
      <c r="E105" s="217" t="s">
        <v>326</v>
      </c>
      <c r="F105" s="218" t="s">
        <v>327</v>
      </c>
      <c r="G105" s="219" t="s">
        <v>174</v>
      </c>
      <c r="H105" s="220">
        <v>4</v>
      </c>
      <c r="I105" s="221"/>
      <c r="J105" s="222">
        <f>ROUND(I105*H105,2)</f>
        <v>0</v>
      </c>
      <c r="K105" s="218" t="s">
        <v>135</v>
      </c>
      <c r="L105" s="47"/>
      <c r="M105" s="223" t="s">
        <v>38</v>
      </c>
      <c r="N105" s="224" t="s">
        <v>49</v>
      </c>
      <c r="O105" s="88"/>
      <c r="P105" s="225">
        <f>O105*H105</f>
        <v>0</v>
      </c>
      <c r="Q105" s="225">
        <v>6.0000000000000002E-05</v>
      </c>
      <c r="R105" s="225">
        <f>Q105*H105</f>
        <v>0.00024000000000000001</v>
      </c>
      <c r="S105" s="225">
        <v>0</v>
      </c>
      <c r="T105" s="226">
        <f>S105*H105</f>
        <v>0</v>
      </c>
      <c r="U105" s="41"/>
      <c r="V105" s="41"/>
      <c r="W105" s="41"/>
      <c r="X105" s="41"/>
      <c r="Y105" s="41"/>
      <c r="Z105" s="41"/>
      <c r="AA105" s="41"/>
      <c r="AB105" s="41"/>
      <c r="AC105" s="41"/>
      <c r="AD105" s="41"/>
      <c r="AE105" s="41"/>
      <c r="AR105" s="227" t="s">
        <v>136</v>
      </c>
      <c r="AT105" s="227" t="s">
        <v>131</v>
      </c>
      <c r="AU105" s="227" t="s">
        <v>85</v>
      </c>
      <c r="AY105" s="20" t="s">
        <v>129</v>
      </c>
      <c r="BE105" s="228">
        <f>IF(N105="základní",J105,0)</f>
        <v>0</v>
      </c>
      <c r="BF105" s="228">
        <f>IF(N105="snížená",J105,0)</f>
        <v>0</v>
      </c>
      <c r="BG105" s="228">
        <f>IF(N105="zákl. přenesená",J105,0)</f>
        <v>0</v>
      </c>
      <c r="BH105" s="228">
        <f>IF(N105="sníž. přenesená",J105,0)</f>
        <v>0</v>
      </c>
      <c r="BI105" s="228">
        <f>IF(N105="nulová",J105,0)</f>
        <v>0</v>
      </c>
      <c r="BJ105" s="20" t="s">
        <v>136</v>
      </c>
      <c r="BK105" s="228">
        <f>ROUND(I105*H105,2)</f>
        <v>0</v>
      </c>
      <c r="BL105" s="20" t="s">
        <v>136</v>
      </c>
      <c r="BM105" s="227" t="s">
        <v>328</v>
      </c>
    </row>
    <row r="106" s="2" customFormat="1">
      <c r="A106" s="41"/>
      <c r="B106" s="42"/>
      <c r="C106" s="43"/>
      <c r="D106" s="229" t="s">
        <v>138</v>
      </c>
      <c r="E106" s="43"/>
      <c r="F106" s="230" t="s">
        <v>329</v>
      </c>
      <c r="G106" s="43"/>
      <c r="H106" s="43"/>
      <c r="I106" s="231"/>
      <c r="J106" s="43"/>
      <c r="K106" s="43"/>
      <c r="L106" s="47"/>
      <c r="M106" s="232"/>
      <c r="N106" s="233"/>
      <c r="O106" s="88"/>
      <c r="P106" s="88"/>
      <c r="Q106" s="88"/>
      <c r="R106" s="88"/>
      <c r="S106" s="88"/>
      <c r="T106" s="89"/>
      <c r="U106" s="41"/>
      <c r="V106" s="41"/>
      <c r="W106" s="41"/>
      <c r="X106" s="41"/>
      <c r="Y106" s="41"/>
      <c r="Z106" s="41"/>
      <c r="AA106" s="41"/>
      <c r="AB106" s="41"/>
      <c r="AC106" s="41"/>
      <c r="AD106" s="41"/>
      <c r="AE106" s="41"/>
      <c r="AT106" s="20" t="s">
        <v>138</v>
      </c>
      <c r="AU106" s="20" t="s">
        <v>85</v>
      </c>
    </row>
    <row r="107" s="2" customFormat="1">
      <c r="A107" s="41"/>
      <c r="B107" s="42"/>
      <c r="C107" s="43"/>
      <c r="D107" s="234" t="s">
        <v>140</v>
      </c>
      <c r="E107" s="43"/>
      <c r="F107" s="235" t="s">
        <v>330</v>
      </c>
      <c r="G107" s="43"/>
      <c r="H107" s="43"/>
      <c r="I107" s="231"/>
      <c r="J107" s="43"/>
      <c r="K107" s="43"/>
      <c r="L107" s="47"/>
      <c r="M107" s="232"/>
      <c r="N107" s="233"/>
      <c r="O107" s="88"/>
      <c r="P107" s="88"/>
      <c r="Q107" s="88"/>
      <c r="R107" s="88"/>
      <c r="S107" s="88"/>
      <c r="T107" s="89"/>
      <c r="U107" s="41"/>
      <c r="V107" s="41"/>
      <c r="W107" s="41"/>
      <c r="X107" s="41"/>
      <c r="Y107" s="41"/>
      <c r="Z107" s="41"/>
      <c r="AA107" s="41"/>
      <c r="AB107" s="41"/>
      <c r="AC107" s="41"/>
      <c r="AD107" s="41"/>
      <c r="AE107" s="41"/>
      <c r="AT107" s="20" t="s">
        <v>140</v>
      </c>
      <c r="AU107" s="20" t="s">
        <v>85</v>
      </c>
    </row>
    <row r="108" s="13" customFormat="1">
      <c r="A108" s="13"/>
      <c r="B108" s="236"/>
      <c r="C108" s="237"/>
      <c r="D108" s="229" t="s">
        <v>142</v>
      </c>
      <c r="E108" s="238" t="s">
        <v>38</v>
      </c>
      <c r="F108" s="239" t="s">
        <v>331</v>
      </c>
      <c r="G108" s="237"/>
      <c r="H108" s="238" t="s">
        <v>38</v>
      </c>
      <c r="I108" s="240"/>
      <c r="J108" s="237"/>
      <c r="K108" s="237"/>
      <c r="L108" s="241"/>
      <c r="M108" s="242"/>
      <c r="N108" s="243"/>
      <c r="O108" s="243"/>
      <c r="P108" s="243"/>
      <c r="Q108" s="243"/>
      <c r="R108" s="243"/>
      <c r="S108" s="243"/>
      <c r="T108" s="244"/>
      <c r="U108" s="13"/>
      <c r="V108" s="13"/>
      <c r="W108" s="13"/>
      <c r="X108" s="13"/>
      <c r="Y108" s="13"/>
      <c r="Z108" s="13"/>
      <c r="AA108" s="13"/>
      <c r="AB108" s="13"/>
      <c r="AC108" s="13"/>
      <c r="AD108" s="13"/>
      <c r="AE108" s="13"/>
      <c r="AT108" s="245" t="s">
        <v>142</v>
      </c>
      <c r="AU108" s="245" t="s">
        <v>85</v>
      </c>
      <c r="AV108" s="13" t="s">
        <v>83</v>
      </c>
      <c r="AW108" s="13" t="s">
        <v>36</v>
      </c>
      <c r="AX108" s="13" t="s">
        <v>76</v>
      </c>
      <c r="AY108" s="245" t="s">
        <v>129</v>
      </c>
    </row>
    <row r="109" s="14" customFormat="1">
      <c r="A109" s="14"/>
      <c r="B109" s="246"/>
      <c r="C109" s="247"/>
      <c r="D109" s="229" t="s">
        <v>142</v>
      </c>
      <c r="E109" s="248" t="s">
        <v>38</v>
      </c>
      <c r="F109" s="249" t="s">
        <v>136</v>
      </c>
      <c r="G109" s="247"/>
      <c r="H109" s="250">
        <v>4</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142</v>
      </c>
      <c r="AU109" s="256" t="s">
        <v>85</v>
      </c>
      <c r="AV109" s="14" t="s">
        <v>85</v>
      </c>
      <c r="AW109" s="14" t="s">
        <v>36</v>
      </c>
      <c r="AX109" s="14" t="s">
        <v>83</v>
      </c>
      <c r="AY109" s="256" t="s">
        <v>129</v>
      </c>
    </row>
    <row r="110" s="2" customFormat="1" ht="16.5" customHeight="1">
      <c r="A110" s="41"/>
      <c r="B110" s="42"/>
      <c r="C110" s="272" t="s">
        <v>171</v>
      </c>
      <c r="D110" s="272" t="s">
        <v>321</v>
      </c>
      <c r="E110" s="273" t="s">
        <v>332</v>
      </c>
      <c r="F110" s="274" t="s">
        <v>333</v>
      </c>
      <c r="G110" s="275" t="s">
        <v>174</v>
      </c>
      <c r="H110" s="276">
        <v>12</v>
      </c>
      <c r="I110" s="277"/>
      <c r="J110" s="278">
        <f>ROUND(I110*H110,2)</f>
        <v>0</v>
      </c>
      <c r="K110" s="274" t="s">
        <v>135</v>
      </c>
      <c r="L110" s="279"/>
      <c r="M110" s="280" t="s">
        <v>38</v>
      </c>
      <c r="N110" s="281" t="s">
        <v>49</v>
      </c>
      <c r="O110" s="88"/>
      <c r="P110" s="225">
        <f>O110*H110</f>
        <v>0</v>
      </c>
      <c r="Q110" s="225">
        <v>0.0070899999999999999</v>
      </c>
      <c r="R110" s="225">
        <f>Q110*H110</f>
        <v>0.085080000000000003</v>
      </c>
      <c r="S110" s="225">
        <v>0</v>
      </c>
      <c r="T110" s="226">
        <f>S110*H110</f>
        <v>0</v>
      </c>
      <c r="U110" s="41"/>
      <c r="V110" s="41"/>
      <c r="W110" s="41"/>
      <c r="X110" s="41"/>
      <c r="Y110" s="41"/>
      <c r="Z110" s="41"/>
      <c r="AA110" s="41"/>
      <c r="AB110" s="41"/>
      <c r="AC110" s="41"/>
      <c r="AD110" s="41"/>
      <c r="AE110" s="41"/>
      <c r="AR110" s="227" t="s">
        <v>195</v>
      </c>
      <c r="AT110" s="227" t="s">
        <v>321</v>
      </c>
      <c r="AU110" s="227" t="s">
        <v>85</v>
      </c>
      <c r="AY110" s="20" t="s">
        <v>129</v>
      </c>
      <c r="BE110" s="228">
        <f>IF(N110="základní",J110,0)</f>
        <v>0</v>
      </c>
      <c r="BF110" s="228">
        <f>IF(N110="snížená",J110,0)</f>
        <v>0</v>
      </c>
      <c r="BG110" s="228">
        <f>IF(N110="zákl. přenesená",J110,0)</f>
        <v>0</v>
      </c>
      <c r="BH110" s="228">
        <f>IF(N110="sníž. přenesená",J110,0)</f>
        <v>0</v>
      </c>
      <c r="BI110" s="228">
        <f>IF(N110="nulová",J110,0)</f>
        <v>0</v>
      </c>
      <c r="BJ110" s="20" t="s">
        <v>136</v>
      </c>
      <c r="BK110" s="228">
        <f>ROUND(I110*H110,2)</f>
        <v>0</v>
      </c>
      <c r="BL110" s="20" t="s">
        <v>136</v>
      </c>
      <c r="BM110" s="227" t="s">
        <v>334</v>
      </c>
    </row>
    <row r="111" s="2" customFormat="1">
      <c r="A111" s="41"/>
      <c r="B111" s="42"/>
      <c r="C111" s="43"/>
      <c r="D111" s="229" t="s">
        <v>138</v>
      </c>
      <c r="E111" s="43"/>
      <c r="F111" s="230" t="s">
        <v>333</v>
      </c>
      <c r="G111" s="43"/>
      <c r="H111" s="43"/>
      <c r="I111" s="231"/>
      <c r="J111" s="43"/>
      <c r="K111" s="43"/>
      <c r="L111" s="47"/>
      <c r="M111" s="232"/>
      <c r="N111" s="233"/>
      <c r="O111" s="88"/>
      <c r="P111" s="88"/>
      <c r="Q111" s="88"/>
      <c r="R111" s="88"/>
      <c r="S111" s="88"/>
      <c r="T111" s="89"/>
      <c r="U111" s="41"/>
      <c r="V111" s="41"/>
      <c r="W111" s="41"/>
      <c r="X111" s="41"/>
      <c r="Y111" s="41"/>
      <c r="Z111" s="41"/>
      <c r="AA111" s="41"/>
      <c r="AB111" s="41"/>
      <c r="AC111" s="41"/>
      <c r="AD111" s="41"/>
      <c r="AE111" s="41"/>
      <c r="AT111" s="20" t="s">
        <v>138</v>
      </c>
      <c r="AU111" s="20" t="s">
        <v>85</v>
      </c>
    </row>
    <row r="112" s="13" customFormat="1">
      <c r="A112" s="13"/>
      <c r="B112" s="236"/>
      <c r="C112" s="237"/>
      <c r="D112" s="229" t="s">
        <v>142</v>
      </c>
      <c r="E112" s="238" t="s">
        <v>38</v>
      </c>
      <c r="F112" s="239" t="s">
        <v>335</v>
      </c>
      <c r="G112" s="237"/>
      <c r="H112" s="238" t="s">
        <v>38</v>
      </c>
      <c r="I112" s="240"/>
      <c r="J112" s="237"/>
      <c r="K112" s="237"/>
      <c r="L112" s="241"/>
      <c r="M112" s="242"/>
      <c r="N112" s="243"/>
      <c r="O112" s="243"/>
      <c r="P112" s="243"/>
      <c r="Q112" s="243"/>
      <c r="R112" s="243"/>
      <c r="S112" s="243"/>
      <c r="T112" s="244"/>
      <c r="U112" s="13"/>
      <c r="V112" s="13"/>
      <c r="W112" s="13"/>
      <c r="X112" s="13"/>
      <c r="Y112" s="13"/>
      <c r="Z112" s="13"/>
      <c r="AA112" s="13"/>
      <c r="AB112" s="13"/>
      <c r="AC112" s="13"/>
      <c r="AD112" s="13"/>
      <c r="AE112" s="13"/>
      <c r="AT112" s="245" t="s">
        <v>142</v>
      </c>
      <c r="AU112" s="245" t="s">
        <v>85</v>
      </c>
      <c r="AV112" s="13" t="s">
        <v>83</v>
      </c>
      <c r="AW112" s="13" t="s">
        <v>36</v>
      </c>
      <c r="AX112" s="13" t="s">
        <v>76</v>
      </c>
      <c r="AY112" s="245" t="s">
        <v>129</v>
      </c>
    </row>
    <row r="113" s="14" customFormat="1">
      <c r="A113" s="14"/>
      <c r="B113" s="246"/>
      <c r="C113" s="247"/>
      <c r="D113" s="229" t="s">
        <v>142</v>
      </c>
      <c r="E113" s="248" t="s">
        <v>38</v>
      </c>
      <c r="F113" s="249" t="s">
        <v>336</v>
      </c>
      <c r="G113" s="247"/>
      <c r="H113" s="250">
        <v>12</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142</v>
      </c>
      <c r="AU113" s="256" t="s">
        <v>85</v>
      </c>
      <c r="AV113" s="14" t="s">
        <v>85</v>
      </c>
      <c r="AW113" s="14" t="s">
        <v>36</v>
      </c>
      <c r="AX113" s="14" t="s">
        <v>83</v>
      </c>
      <c r="AY113" s="256" t="s">
        <v>129</v>
      </c>
    </row>
    <row r="114" s="2" customFormat="1" ht="16.5" customHeight="1">
      <c r="A114" s="41"/>
      <c r="B114" s="42"/>
      <c r="C114" s="216" t="s">
        <v>181</v>
      </c>
      <c r="D114" s="216" t="s">
        <v>131</v>
      </c>
      <c r="E114" s="217" t="s">
        <v>337</v>
      </c>
      <c r="F114" s="218" t="s">
        <v>338</v>
      </c>
      <c r="G114" s="219" t="s">
        <v>174</v>
      </c>
      <c r="H114" s="220">
        <v>4</v>
      </c>
      <c r="I114" s="221"/>
      <c r="J114" s="222">
        <f>ROUND(I114*H114,2)</f>
        <v>0</v>
      </c>
      <c r="K114" s="218" t="s">
        <v>135</v>
      </c>
      <c r="L114" s="47"/>
      <c r="M114" s="223" t="s">
        <v>38</v>
      </c>
      <c r="N114" s="224" t="s">
        <v>49</v>
      </c>
      <c r="O114" s="88"/>
      <c r="P114" s="225">
        <f>O114*H114</f>
        <v>0</v>
      </c>
      <c r="Q114" s="225">
        <v>0</v>
      </c>
      <c r="R114" s="225">
        <f>Q114*H114</f>
        <v>0</v>
      </c>
      <c r="S114" s="225">
        <v>0</v>
      </c>
      <c r="T114" s="226">
        <f>S114*H114</f>
        <v>0</v>
      </c>
      <c r="U114" s="41"/>
      <c r="V114" s="41"/>
      <c r="W114" s="41"/>
      <c r="X114" s="41"/>
      <c r="Y114" s="41"/>
      <c r="Z114" s="41"/>
      <c r="AA114" s="41"/>
      <c r="AB114" s="41"/>
      <c r="AC114" s="41"/>
      <c r="AD114" s="41"/>
      <c r="AE114" s="41"/>
      <c r="AR114" s="227" t="s">
        <v>136</v>
      </c>
      <c r="AT114" s="227" t="s">
        <v>131</v>
      </c>
      <c r="AU114" s="227" t="s">
        <v>85</v>
      </c>
      <c r="AY114" s="20" t="s">
        <v>129</v>
      </c>
      <c r="BE114" s="228">
        <f>IF(N114="základní",J114,0)</f>
        <v>0</v>
      </c>
      <c r="BF114" s="228">
        <f>IF(N114="snížená",J114,0)</f>
        <v>0</v>
      </c>
      <c r="BG114" s="228">
        <f>IF(N114="zákl. přenesená",J114,0)</f>
        <v>0</v>
      </c>
      <c r="BH114" s="228">
        <f>IF(N114="sníž. přenesená",J114,0)</f>
        <v>0</v>
      </c>
      <c r="BI114" s="228">
        <f>IF(N114="nulová",J114,0)</f>
        <v>0</v>
      </c>
      <c r="BJ114" s="20" t="s">
        <v>136</v>
      </c>
      <c r="BK114" s="228">
        <f>ROUND(I114*H114,2)</f>
        <v>0</v>
      </c>
      <c r="BL114" s="20" t="s">
        <v>136</v>
      </c>
      <c r="BM114" s="227" t="s">
        <v>339</v>
      </c>
    </row>
    <row r="115" s="2" customFormat="1">
      <c r="A115" s="41"/>
      <c r="B115" s="42"/>
      <c r="C115" s="43"/>
      <c r="D115" s="229" t="s">
        <v>138</v>
      </c>
      <c r="E115" s="43"/>
      <c r="F115" s="230" t="s">
        <v>340</v>
      </c>
      <c r="G115" s="43"/>
      <c r="H115" s="43"/>
      <c r="I115" s="231"/>
      <c r="J115" s="43"/>
      <c r="K115" s="43"/>
      <c r="L115" s="47"/>
      <c r="M115" s="232"/>
      <c r="N115" s="233"/>
      <c r="O115" s="88"/>
      <c r="P115" s="88"/>
      <c r="Q115" s="88"/>
      <c r="R115" s="88"/>
      <c r="S115" s="88"/>
      <c r="T115" s="89"/>
      <c r="U115" s="41"/>
      <c r="V115" s="41"/>
      <c r="W115" s="41"/>
      <c r="X115" s="41"/>
      <c r="Y115" s="41"/>
      <c r="Z115" s="41"/>
      <c r="AA115" s="41"/>
      <c r="AB115" s="41"/>
      <c r="AC115" s="41"/>
      <c r="AD115" s="41"/>
      <c r="AE115" s="41"/>
      <c r="AT115" s="20" t="s">
        <v>138</v>
      </c>
      <c r="AU115" s="20" t="s">
        <v>85</v>
      </c>
    </row>
    <row r="116" s="2" customFormat="1">
      <c r="A116" s="41"/>
      <c r="B116" s="42"/>
      <c r="C116" s="43"/>
      <c r="D116" s="234" t="s">
        <v>140</v>
      </c>
      <c r="E116" s="43"/>
      <c r="F116" s="235" t="s">
        <v>341</v>
      </c>
      <c r="G116" s="43"/>
      <c r="H116" s="43"/>
      <c r="I116" s="231"/>
      <c r="J116" s="43"/>
      <c r="K116" s="43"/>
      <c r="L116" s="47"/>
      <c r="M116" s="232"/>
      <c r="N116" s="233"/>
      <c r="O116" s="88"/>
      <c r="P116" s="88"/>
      <c r="Q116" s="88"/>
      <c r="R116" s="88"/>
      <c r="S116" s="88"/>
      <c r="T116" s="89"/>
      <c r="U116" s="41"/>
      <c r="V116" s="41"/>
      <c r="W116" s="41"/>
      <c r="X116" s="41"/>
      <c r="Y116" s="41"/>
      <c r="Z116" s="41"/>
      <c r="AA116" s="41"/>
      <c r="AB116" s="41"/>
      <c r="AC116" s="41"/>
      <c r="AD116" s="41"/>
      <c r="AE116" s="41"/>
      <c r="AT116" s="20" t="s">
        <v>140</v>
      </c>
      <c r="AU116" s="20" t="s">
        <v>85</v>
      </c>
    </row>
    <row r="117" s="13" customFormat="1">
      <c r="A117" s="13"/>
      <c r="B117" s="236"/>
      <c r="C117" s="237"/>
      <c r="D117" s="229" t="s">
        <v>142</v>
      </c>
      <c r="E117" s="238" t="s">
        <v>38</v>
      </c>
      <c r="F117" s="239" t="s">
        <v>342</v>
      </c>
      <c r="G117" s="237"/>
      <c r="H117" s="238" t="s">
        <v>38</v>
      </c>
      <c r="I117" s="240"/>
      <c r="J117" s="237"/>
      <c r="K117" s="237"/>
      <c r="L117" s="241"/>
      <c r="M117" s="242"/>
      <c r="N117" s="243"/>
      <c r="O117" s="243"/>
      <c r="P117" s="243"/>
      <c r="Q117" s="243"/>
      <c r="R117" s="243"/>
      <c r="S117" s="243"/>
      <c r="T117" s="244"/>
      <c r="U117" s="13"/>
      <c r="V117" s="13"/>
      <c r="W117" s="13"/>
      <c r="X117" s="13"/>
      <c r="Y117" s="13"/>
      <c r="Z117" s="13"/>
      <c r="AA117" s="13"/>
      <c r="AB117" s="13"/>
      <c r="AC117" s="13"/>
      <c r="AD117" s="13"/>
      <c r="AE117" s="13"/>
      <c r="AT117" s="245" t="s">
        <v>142</v>
      </c>
      <c r="AU117" s="245" t="s">
        <v>85</v>
      </c>
      <c r="AV117" s="13" t="s">
        <v>83</v>
      </c>
      <c r="AW117" s="13" t="s">
        <v>36</v>
      </c>
      <c r="AX117" s="13" t="s">
        <v>76</v>
      </c>
      <c r="AY117" s="245" t="s">
        <v>129</v>
      </c>
    </row>
    <row r="118" s="14" customFormat="1">
      <c r="A118" s="14"/>
      <c r="B118" s="246"/>
      <c r="C118" s="247"/>
      <c r="D118" s="229" t="s">
        <v>142</v>
      </c>
      <c r="E118" s="248" t="s">
        <v>38</v>
      </c>
      <c r="F118" s="249" t="s">
        <v>136</v>
      </c>
      <c r="G118" s="247"/>
      <c r="H118" s="250">
        <v>4</v>
      </c>
      <c r="I118" s="251"/>
      <c r="J118" s="247"/>
      <c r="K118" s="247"/>
      <c r="L118" s="252"/>
      <c r="M118" s="253"/>
      <c r="N118" s="254"/>
      <c r="O118" s="254"/>
      <c r="P118" s="254"/>
      <c r="Q118" s="254"/>
      <c r="R118" s="254"/>
      <c r="S118" s="254"/>
      <c r="T118" s="255"/>
      <c r="U118" s="14"/>
      <c r="V118" s="14"/>
      <c r="W118" s="14"/>
      <c r="X118" s="14"/>
      <c r="Y118" s="14"/>
      <c r="Z118" s="14"/>
      <c r="AA118" s="14"/>
      <c r="AB118" s="14"/>
      <c r="AC118" s="14"/>
      <c r="AD118" s="14"/>
      <c r="AE118" s="14"/>
      <c r="AT118" s="256" t="s">
        <v>142</v>
      </c>
      <c r="AU118" s="256" t="s">
        <v>85</v>
      </c>
      <c r="AV118" s="14" t="s">
        <v>85</v>
      </c>
      <c r="AW118" s="14" t="s">
        <v>36</v>
      </c>
      <c r="AX118" s="14" t="s">
        <v>83</v>
      </c>
      <c r="AY118" s="256" t="s">
        <v>129</v>
      </c>
    </row>
    <row r="119" s="2" customFormat="1" ht="16.5" customHeight="1">
      <c r="A119" s="41"/>
      <c r="B119" s="42"/>
      <c r="C119" s="272" t="s">
        <v>188</v>
      </c>
      <c r="D119" s="272" t="s">
        <v>321</v>
      </c>
      <c r="E119" s="273" t="s">
        <v>343</v>
      </c>
      <c r="F119" s="274" t="s">
        <v>38</v>
      </c>
      <c r="G119" s="275" t="s">
        <v>344</v>
      </c>
      <c r="H119" s="276">
        <v>0.71999999999999997</v>
      </c>
      <c r="I119" s="277"/>
      <c r="J119" s="278">
        <f>ROUND(I119*H119,2)</f>
        <v>0</v>
      </c>
      <c r="K119" s="274" t="s">
        <v>38</v>
      </c>
      <c r="L119" s="279"/>
      <c r="M119" s="280" t="s">
        <v>38</v>
      </c>
      <c r="N119" s="281" t="s">
        <v>49</v>
      </c>
      <c r="O119" s="88"/>
      <c r="P119" s="225">
        <f>O119*H119</f>
        <v>0</v>
      </c>
      <c r="Q119" s="225">
        <v>0.001</v>
      </c>
      <c r="R119" s="225">
        <f>Q119*H119</f>
        <v>0.00071999999999999994</v>
      </c>
      <c r="S119" s="225">
        <v>0</v>
      </c>
      <c r="T119" s="226">
        <f>S119*H119</f>
        <v>0</v>
      </c>
      <c r="U119" s="41"/>
      <c r="V119" s="41"/>
      <c r="W119" s="41"/>
      <c r="X119" s="41"/>
      <c r="Y119" s="41"/>
      <c r="Z119" s="41"/>
      <c r="AA119" s="41"/>
      <c r="AB119" s="41"/>
      <c r="AC119" s="41"/>
      <c r="AD119" s="41"/>
      <c r="AE119" s="41"/>
      <c r="AR119" s="227" t="s">
        <v>195</v>
      </c>
      <c r="AT119" s="227" t="s">
        <v>321</v>
      </c>
      <c r="AU119" s="227" t="s">
        <v>85</v>
      </c>
      <c r="AY119" s="20" t="s">
        <v>129</v>
      </c>
      <c r="BE119" s="228">
        <f>IF(N119="základní",J119,0)</f>
        <v>0</v>
      </c>
      <c r="BF119" s="228">
        <f>IF(N119="snížená",J119,0)</f>
        <v>0</v>
      </c>
      <c r="BG119" s="228">
        <f>IF(N119="zákl. přenesená",J119,0)</f>
        <v>0</v>
      </c>
      <c r="BH119" s="228">
        <f>IF(N119="sníž. přenesená",J119,0)</f>
        <v>0</v>
      </c>
      <c r="BI119" s="228">
        <f>IF(N119="nulová",J119,0)</f>
        <v>0</v>
      </c>
      <c r="BJ119" s="20" t="s">
        <v>136</v>
      </c>
      <c r="BK119" s="228">
        <f>ROUND(I119*H119,2)</f>
        <v>0</v>
      </c>
      <c r="BL119" s="20" t="s">
        <v>136</v>
      </c>
      <c r="BM119" s="227" t="s">
        <v>345</v>
      </c>
    </row>
    <row r="120" s="2" customFormat="1">
      <c r="A120" s="41"/>
      <c r="B120" s="42"/>
      <c r="C120" s="43"/>
      <c r="D120" s="229" t="s">
        <v>138</v>
      </c>
      <c r="E120" s="43"/>
      <c r="F120" s="230" t="s">
        <v>346</v>
      </c>
      <c r="G120" s="43"/>
      <c r="H120" s="43"/>
      <c r="I120" s="231"/>
      <c r="J120" s="43"/>
      <c r="K120" s="43"/>
      <c r="L120" s="47"/>
      <c r="M120" s="232"/>
      <c r="N120" s="233"/>
      <c r="O120" s="88"/>
      <c r="P120" s="88"/>
      <c r="Q120" s="88"/>
      <c r="R120" s="88"/>
      <c r="S120" s="88"/>
      <c r="T120" s="89"/>
      <c r="U120" s="41"/>
      <c r="V120" s="41"/>
      <c r="W120" s="41"/>
      <c r="X120" s="41"/>
      <c r="Y120" s="41"/>
      <c r="Z120" s="41"/>
      <c r="AA120" s="41"/>
      <c r="AB120" s="41"/>
      <c r="AC120" s="41"/>
      <c r="AD120" s="41"/>
      <c r="AE120" s="41"/>
      <c r="AT120" s="20" t="s">
        <v>138</v>
      </c>
      <c r="AU120" s="20" t="s">
        <v>85</v>
      </c>
    </row>
    <row r="121" s="13" customFormat="1">
      <c r="A121" s="13"/>
      <c r="B121" s="236"/>
      <c r="C121" s="237"/>
      <c r="D121" s="229" t="s">
        <v>142</v>
      </c>
      <c r="E121" s="238" t="s">
        <v>38</v>
      </c>
      <c r="F121" s="239" t="s">
        <v>347</v>
      </c>
      <c r="G121" s="237"/>
      <c r="H121" s="238" t="s">
        <v>38</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142</v>
      </c>
      <c r="AU121" s="245" t="s">
        <v>85</v>
      </c>
      <c r="AV121" s="13" t="s">
        <v>83</v>
      </c>
      <c r="AW121" s="13" t="s">
        <v>36</v>
      </c>
      <c r="AX121" s="13" t="s">
        <v>76</v>
      </c>
      <c r="AY121" s="245" t="s">
        <v>129</v>
      </c>
    </row>
    <row r="122" s="14" customFormat="1">
      <c r="A122" s="14"/>
      <c r="B122" s="246"/>
      <c r="C122" s="247"/>
      <c r="D122" s="229" t="s">
        <v>142</v>
      </c>
      <c r="E122" s="248" t="s">
        <v>38</v>
      </c>
      <c r="F122" s="249" t="s">
        <v>348</v>
      </c>
      <c r="G122" s="247"/>
      <c r="H122" s="250">
        <v>0.71999999999999997</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142</v>
      </c>
      <c r="AU122" s="256" t="s">
        <v>85</v>
      </c>
      <c r="AV122" s="14" t="s">
        <v>85</v>
      </c>
      <c r="AW122" s="14" t="s">
        <v>36</v>
      </c>
      <c r="AX122" s="14" t="s">
        <v>83</v>
      </c>
      <c r="AY122" s="256" t="s">
        <v>129</v>
      </c>
    </row>
    <row r="123" s="2" customFormat="1" ht="16.5" customHeight="1">
      <c r="A123" s="41"/>
      <c r="B123" s="42"/>
      <c r="C123" s="216" t="s">
        <v>195</v>
      </c>
      <c r="D123" s="216" t="s">
        <v>131</v>
      </c>
      <c r="E123" s="217" t="s">
        <v>349</v>
      </c>
      <c r="F123" s="218" t="s">
        <v>350</v>
      </c>
      <c r="G123" s="219" t="s">
        <v>174</v>
      </c>
      <c r="H123" s="220">
        <v>4</v>
      </c>
      <c r="I123" s="221"/>
      <c r="J123" s="222">
        <f>ROUND(I123*H123,2)</f>
        <v>0</v>
      </c>
      <c r="K123" s="218" t="s">
        <v>135</v>
      </c>
      <c r="L123" s="47"/>
      <c r="M123" s="223" t="s">
        <v>38</v>
      </c>
      <c r="N123" s="224" t="s">
        <v>49</v>
      </c>
      <c r="O123" s="88"/>
      <c r="P123" s="225">
        <f>O123*H123</f>
        <v>0</v>
      </c>
      <c r="Q123" s="225">
        <v>0.0020799999999999998</v>
      </c>
      <c r="R123" s="225">
        <f>Q123*H123</f>
        <v>0.0083199999999999993</v>
      </c>
      <c r="S123" s="225">
        <v>0</v>
      </c>
      <c r="T123" s="226">
        <f>S123*H123</f>
        <v>0</v>
      </c>
      <c r="U123" s="41"/>
      <c r="V123" s="41"/>
      <c r="W123" s="41"/>
      <c r="X123" s="41"/>
      <c r="Y123" s="41"/>
      <c r="Z123" s="41"/>
      <c r="AA123" s="41"/>
      <c r="AB123" s="41"/>
      <c r="AC123" s="41"/>
      <c r="AD123" s="41"/>
      <c r="AE123" s="41"/>
      <c r="AR123" s="227" t="s">
        <v>136</v>
      </c>
      <c r="AT123" s="227" t="s">
        <v>131</v>
      </c>
      <c r="AU123" s="227" t="s">
        <v>85</v>
      </c>
      <c r="AY123" s="20" t="s">
        <v>129</v>
      </c>
      <c r="BE123" s="228">
        <f>IF(N123="základní",J123,0)</f>
        <v>0</v>
      </c>
      <c r="BF123" s="228">
        <f>IF(N123="snížená",J123,0)</f>
        <v>0</v>
      </c>
      <c r="BG123" s="228">
        <f>IF(N123="zákl. přenesená",J123,0)</f>
        <v>0</v>
      </c>
      <c r="BH123" s="228">
        <f>IF(N123="sníž. přenesená",J123,0)</f>
        <v>0</v>
      </c>
      <c r="BI123" s="228">
        <f>IF(N123="nulová",J123,0)</f>
        <v>0</v>
      </c>
      <c r="BJ123" s="20" t="s">
        <v>136</v>
      </c>
      <c r="BK123" s="228">
        <f>ROUND(I123*H123,2)</f>
        <v>0</v>
      </c>
      <c r="BL123" s="20" t="s">
        <v>136</v>
      </c>
      <c r="BM123" s="227" t="s">
        <v>351</v>
      </c>
    </row>
    <row r="124" s="2" customFormat="1">
      <c r="A124" s="41"/>
      <c r="B124" s="42"/>
      <c r="C124" s="43"/>
      <c r="D124" s="229" t="s">
        <v>138</v>
      </c>
      <c r="E124" s="43"/>
      <c r="F124" s="230" t="s">
        <v>352</v>
      </c>
      <c r="G124" s="43"/>
      <c r="H124" s="43"/>
      <c r="I124" s="231"/>
      <c r="J124" s="43"/>
      <c r="K124" s="43"/>
      <c r="L124" s="47"/>
      <c r="M124" s="232"/>
      <c r="N124" s="233"/>
      <c r="O124" s="88"/>
      <c r="P124" s="88"/>
      <c r="Q124" s="88"/>
      <c r="R124" s="88"/>
      <c r="S124" s="88"/>
      <c r="T124" s="89"/>
      <c r="U124" s="41"/>
      <c r="V124" s="41"/>
      <c r="W124" s="41"/>
      <c r="X124" s="41"/>
      <c r="Y124" s="41"/>
      <c r="Z124" s="41"/>
      <c r="AA124" s="41"/>
      <c r="AB124" s="41"/>
      <c r="AC124" s="41"/>
      <c r="AD124" s="41"/>
      <c r="AE124" s="41"/>
      <c r="AT124" s="20" t="s">
        <v>138</v>
      </c>
      <c r="AU124" s="20" t="s">
        <v>85</v>
      </c>
    </row>
    <row r="125" s="2" customFormat="1">
      <c r="A125" s="41"/>
      <c r="B125" s="42"/>
      <c r="C125" s="43"/>
      <c r="D125" s="234" t="s">
        <v>140</v>
      </c>
      <c r="E125" s="43"/>
      <c r="F125" s="235" t="s">
        <v>353</v>
      </c>
      <c r="G125" s="43"/>
      <c r="H125" s="43"/>
      <c r="I125" s="231"/>
      <c r="J125" s="43"/>
      <c r="K125" s="43"/>
      <c r="L125" s="47"/>
      <c r="M125" s="232"/>
      <c r="N125" s="233"/>
      <c r="O125" s="88"/>
      <c r="P125" s="88"/>
      <c r="Q125" s="88"/>
      <c r="R125" s="88"/>
      <c r="S125" s="88"/>
      <c r="T125" s="89"/>
      <c r="U125" s="41"/>
      <c r="V125" s="41"/>
      <c r="W125" s="41"/>
      <c r="X125" s="41"/>
      <c r="Y125" s="41"/>
      <c r="Z125" s="41"/>
      <c r="AA125" s="41"/>
      <c r="AB125" s="41"/>
      <c r="AC125" s="41"/>
      <c r="AD125" s="41"/>
      <c r="AE125" s="41"/>
      <c r="AT125" s="20" t="s">
        <v>140</v>
      </c>
      <c r="AU125" s="20" t="s">
        <v>85</v>
      </c>
    </row>
    <row r="126" s="13" customFormat="1">
      <c r="A126" s="13"/>
      <c r="B126" s="236"/>
      <c r="C126" s="237"/>
      <c r="D126" s="229" t="s">
        <v>142</v>
      </c>
      <c r="E126" s="238" t="s">
        <v>38</v>
      </c>
      <c r="F126" s="239" t="s">
        <v>354</v>
      </c>
      <c r="G126" s="237"/>
      <c r="H126" s="238" t="s">
        <v>38</v>
      </c>
      <c r="I126" s="240"/>
      <c r="J126" s="237"/>
      <c r="K126" s="237"/>
      <c r="L126" s="241"/>
      <c r="M126" s="242"/>
      <c r="N126" s="243"/>
      <c r="O126" s="243"/>
      <c r="P126" s="243"/>
      <c r="Q126" s="243"/>
      <c r="R126" s="243"/>
      <c r="S126" s="243"/>
      <c r="T126" s="244"/>
      <c r="U126" s="13"/>
      <c r="V126" s="13"/>
      <c r="W126" s="13"/>
      <c r="X126" s="13"/>
      <c r="Y126" s="13"/>
      <c r="Z126" s="13"/>
      <c r="AA126" s="13"/>
      <c r="AB126" s="13"/>
      <c r="AC126" s="13"/>
      <c r="AD126" s="13"/>
      <c r="AE126" s="13"/>
      <c r="AT126" s="245" t="s">
        <v>142</v>
      </c>
      <c r="AU126" s="245" t="s">
        <v>85</v>
      </c>
      <c r="AV126" s="13" t="s">
        <v>83</v>
      </c>
      <c r="AW126" s="13" t="s">
        <v>36</v>
      </c>
      <c r="AX126" s="13" t="s">
        <v>76</v>
      </c>
      <c r="AY126" s="245" t="s">
        <v>129</v>
      </c>
    </row>
    <row r="127" s="14" customFormat="1">
      <c r="A127" s="14"/>
      <c r="B127" s="246"/>
      <c r="C127" s="247"/>
      <c r="D127" s="229" t="s">
        <v>142</v>
      </c>
      <c r="E127" s="248" t="s">
        <v>38</v>
      </c>
      <c r="F127" s="249" t="s">
        <v>136</v>
      </c>
      <c r="G127" s="247"/>
      <c r="H127" s="250">
        <v>4</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142</v>
      </c>
      <c r="AU127" s="256" t="s">
        <v>85</v>
      </c>
      <c r="AV127" s="14" t="s">
        <v>85</v>
      </c>
      <c r="AW127" s="14" t="s">
        <v>36</v>
      </c>
      <c r="AX127" s="14" t="s">
        <v>83</v>
      </c>
      <c r="AY127" s="256" t="s">
        <v>129</v>
      </c>
    </row>
    <row r="128" s="2" customFormat="1" ht="16.5" customHeight="1">
      <c r="A128" s="41"/>
      <c r="B128" s="42"/>
      <c r="C128" s="216" t="s">
        <v>204</v>
      </c>
      <c r="D128" s="216" t="s">
        <v>131</v>
      </c>
      <c r="E128" s="217" t="s">
        <v>355</v>
      </c>
      <c r="F128" s="218" t="s">
        <v>356</v>
      </c>
      <c r="G128" s="219" t="s">
        <v>174</v>
      </c>
      <c r="H128" s="220">
        <v>4</v>
      </c>
      <c r="I128" s="221"/>
      <c r="J128" s="222">
        <f>ROUND(I128*H128,2)</f>
        <v>0</v>
      </c>
      <c r="K128" s="218" t="s">
        <v>135</v>
      </c>
      <c r="L128" s="47"/>
      <c r="M128" s="223" t="s">
        <v>38</v>
      </c>
      <c r="N128" s="224" t="s">
        <v>49</v>
      </c>
      <c r="O128" s="88"/>
      <c r="P128" s="225">
        <f>O128*H128</f>
        <v>0</v>
      </c>
      <c r="Q128" s="225">
        <v>0</v>
      </c>
      <c r="R128" s="225">
        <f>Q128*H128</f>
        <v>0</v>
      </c>
      <c r="S128" s="225">
        <v>0</v>
      </c>
      <c r="T128" s="226">
        <f>S128*H128</f>
        <v>0</v>
      </c>
      <c r="U128" s="41"/>
      <c r="V128" s="41"/>
      <c r="W128" s="41"/>
      <c r="X128" s="41"/>
      <c r="Y128" s="41"/>
      <c r="Z128" s="41"/>
      <c r="AA128" s="41"/>
      <c r="AB128" s="41"/>
      <c r="AC128" s="41"/>
      <c r="AD128" s="41"/>
      <c r="AE128" s="41"/>
      <c r="AR128" s="227" t="s">
        <v>136</v>
      </c>
      <c r="AT128" s="227" t="s">
        <v>131</v>
      </c>
      <c r="AU128" s="227" t="s">
        <v>85</v>
      </c>
      <c r="AY128" s="20" t="s">
        <v>129</v>
      </c>
      <c r="BE128" s="228">
        <f>IF(N128="základní",J128,0)</f>
        <v>0</v>
      </c>
      <c r="BF128" s="228">
        <f>IF(N128="snížená",J128,0)</f>
        <v>0</v>
      </c>
      <c r="BG128" s="228">
        <f>IF(N128="zákl. přenesená",J128,0)</f>
        <v>0</v>
      </c>
      <c r="BH128" s="228">
        <f>IF(N128="sníž. přenesená",J128,0)</f>
        <v>0</v>
      </c>
      <c r="BI128" s="228">
        <f>IF(N128="nulová",J128,0)</f>
        <v>0</v>
      </c>
      <c r="BJ128" s="20" t="s">
        <v>136</v>
      </c>
      <c r="BK128" s="228">
        <f>ROUND(I128*H128,2)</f>
        <v>0</v>
      </c>
      <c r="BL128" s="20" t="s">
        <v>136</v>
      </c>
      <c r="BM128" s="227" t="s">
        <v>357</v>
      </c>
    </row>
    <row r="129" s="2" customFormat="1">
      <c r="A129" s="41"/>
      <c r="B129" s="42"/>
      <c r="C129" s="43"/>
      <c r="D129" s="229" t="s">
        <v>138</v>
      </c>
      <c r="E129" s="43"/>
      <c r="F129" s="230" t="s">
        <v>358</v>
      </c>
      <c r="G129" s="43"/>
      <c r="H129" s="43"/>
      <c r="I129" s="231"/>
      <c r="J129" s="43"/>
      <c r="K129" s="43"/>
      <c r="L129" s="47"/>
      <c r="M129" s="232"/>
      <c r="N129" s="233"/>
      <c r="O129" s="88"/>
      <c r="P129" s="88"/>
      <c r="Q129" s="88"/>
      <c r="R129" s="88"/>
      <c r="S129" s="88"/>
      <c r="T129" s="89"/>
      <c r="U129" s="41"/>
      <c r="V129" s="41"/>
      <c r="W129" s="41"/>
      <c r="X129" s="41"/>
      <c r="Y129" s="41"/>
      <c r="Z129" s="41"/>
      <c r="AA129" s="41"/>
      <c r="AB129" s="41"/>
      <c r="AC129" s="41"/>
      <c r="AD129" s="41"/>
      <c r="AE129" s="41"/>
      <c r="AT129" s="20" t="s">
        <v>138</v>
      </c>
      <c r="AU129" s="20" t="s">
        <v>85</v>
      </c>
    </row>
    <row r="130" s="2" customFormat="1">
      <c r="A130" s="41"/>
      <c r="B130" s="42"/>
      <c r="C130" s="43"/>
      <c r="D130" s="234" t="s">
        <v>140</v>
      </c>
      <c r="E130" s="43"/>
      <c r="F130" s="235" t="s">
        <v>359</v>
      </c>
      <c r="G130" s="43"/>
      <c r="H130" s="43"/>
      <c r="I130" s="231"/>
      <c r="J130" s="43"/>
      <c r="K130" s="43"/>
      <c r="L130" s="47"/>
      <c r="M130" s="232"/>
      <c r="N130" s="233"/>
      <c r="O130" s="88"/>
      <c r="P130" s="88"/>
      <c r="Q130" s="88"/>
      <c r="R130" s="88"/>
      <c r="S130" s="88"/>
      <c r="T130" s="89"/>
      <c r="U130" s="41"/>
      <c r="V130" s="41"/>
      <c r="W130" s="41"/>
      <c r="X130" s="41"/>
      <c r="Y130" s="41"/>
      <c r="Z130" s="41"/>
      <c r="AA130" s="41"/>
      <c r="AB130" s="41"/>
      <c r="AC130" s="41"/>
      <c r="AD130" s="41"/>
      <c r="AE130" s="41"/>
      <c r="AT130" s="20" t="s">
        <v>140</v>
      </c>
      <c r="AU130" s="20" t="s">
        <v>85</v>
      </c>
    </row>
    <row r="131" s="2" customFormat="1" ht="16.5" customHeight="1">
      <c r="A131" s="41"/>
      <c r="B131" s="42"/>
      <c r="C131" s="216" t="s">
        <v>273</v>
      </c>
      <c r="D131" s="216" t="s">
        <v>131</v>
      </c>
      <c r="E131" s="217" t="s">
        <v>360</v>
      </c>
      <c r="F131" s="218" t="s">
        <v>361</v>
      </c>
      <c r="G131" s="219" t="s">
        <v>216</v>
      </c>
      <c r="H131" s="220">
        <v>2</v>
      </c>
      <c r="I131" s="221"/>
      <c r="J131" s="222">
        <f>ROUND(I131*H131,2)</f>
        <v>0</v>
      </c>
      <c r="K131" s="218" t="s">
        <v>135</v>
      </c>
      <c r="L131" s="47"/>
      <c r="M131" s="223" t="s">
        <v>38</v>
      </c>
      <c r="N131" s="224" t="s">
        <v>49</v>
      </c>
      <c r="O131" s="88"/>
      <c r="P131" s="225">
        <f>O131*H131</f>
        <v>0</v>
      </c>
      <c r="Q131" s="225">
        <v>0</v>
      </c>
      <c r="R131" s="225">
        <f>Q131*H131</f>
        <v>0</v>
      </c>
      <c r="S131" s="225">
        <v>0</v>
      </c>
      <c r="T131" s="226">
        <f>S131*H131</f>
        <v>0</v>
      </c>
      <c r="U131" s="41"/>
      <c r="V131" s="41"/>
      <c r="W131" s="41"/>
      <c r="X131" s="41"/>
      <c r="Y131" s="41"/>
      <c r="Z131" s="41"/>
      <c r="AA131" s="41"/>
      <c r="AB131" s="41"/>
      <c r="AC131" s="41"/>
      <c r="AD131" s="41"/>
      <c r="AE131" s="41"/>
      <c r="AR131" s="227" t="s">
        <v>136</v>
      </c>
      <c r="AT131" s="227" t="s">
        <v>131</v>
      </c>
      <c r="AU131" s="227" t="s">
        <v>85</v>
      </c>
      <c r="AY131" s="20" t="s">
        <v>129</v>
      </c>
      <c r="BE131" s="228">
        <f>IF(N131="základní",J131,0)</f>
        <v>0</v>
      </c>
      <c r="BF131" s="228">
        <f>IF(N131="snížená",J131,0)</f>
        <v>0</v>
      </c>
      <c r="BG131" s="228">
        <f>IF(N131="zákl. přenesená",J131,0)</f>
        <v>0</v>
      </c>
      <c r="BH131" s="228">
        <f>IF(N131="sníž. přenesená",J131,0)</f>
        <v>0</v>
      </c>
      <c r="BI131" s="228">
        <f>IF(N131="nulová",J131,0)</f>
        <v>0</v>
      </c>
      <c r="BJ131" s="20" t="s">
        <v>136</v>
      </c>
      <c r="BK131" s="228">
        <f>ROUND(I131*H131,2)</f>
        <v>0</v>
      </c>
      <c r="BL131" s="20" t="s">
        <v>136</v>
      </c>
      <c r="BM131" s="227" t="s">
        <v>362</v>
      </c>
    </row>
    <row r="132" s="2" customFormat="1">
      <c r="A132" s="41"/>
      <c r="B132" s="42"/>
      <c r="C132" s="43"/>
      <c r="D132" s="229" t="s">
        <v>138</v>
      </c>
      <c r="E132" s="43"/>
      <c r="F132" s="230" t="s">
        <v>363</v>
      </c>
      <c r="G132" s="43"/>
      <c r="H132" s="43"/>
      <c r="I132" s="231"/>
      <c r="J132" s="43"/>
      <c r="K132" s="43"/>
      <c r="L132" s="47"/>
      <c r="M132" s="232"/>
      <c r="N132" s="233"/>
      <c r="O132" s="88"/>
      <c r="P132" s="88"/>
      <c r="Q132" s="88"/>
      <c r="R132" s="88"/>
      <c r="S132" s="88"/>
      <c r="T132" s="89"/>
      <c r="U132" s="41"/>
      <c r="V132" s="41"/>
      <c r="W132" s="41"/>
      <c r="X132" s="41"/>
      <c r="Y132" s="41"/>
      <c r="Z132" s="41"/>
      <c r="AA132" s="41"/>
      <c r="AB132" s="41"/>
      <c r="AC132" s="41"/>
      <c r="AD132" s="41"/>
      <c r="AE132" s="41"/>
      <c r="AT132" s="20" t="s">
        <v>138</v>
      </c>
      <c r="AU132" s="20" t="s">
        <v>85</v>
      </c>
    </row>
    <row r="133" s="2" customFormat="1">
      <c r="A133" s="41"/>
      <c r="B133" s="42"/>
      <c r="C133" s="43"/>
      <c r="D133" s="234" t="s">
        <v>140</v>
      </c>
      <c r="E133" s="43"/>
      <c r="F133" s="235" t="s">
        <v>364</v>
      </c>
      <c r="G133" s="43"/>
      <c r="H133" s="43"/>
      <c r="I133" s="231"/>
      <c r="J133" s="43"/>
      <c r="K133" s="43"/>
      <c r="L133" s="47"/>
      <c r="M133" s="232"/>
      <c r="N133" s="233"/>
      <c r="O133" s="88"/>
      <c r="P133" s="88"/>
      <c r="Q133" s="88"/>
      <c r="R133" s="88"/>
      <c r="S133" s="88"/>
      <c r="T133" s="89"/>
      <c r="U133" s="41"/>
      <c r="V133" s="41"/>
      <c r="W133" s="41"/>
      <c r="X133" s="41"/>
      <c r="Y133" s="41"/>
      <c r="Z133" s="41"/>
      <c r="AA133" s="41"/>
      <c r="AB133" s="41"/>
      <c r="AC133" s="41"/>
      <c r="AD133" s="41"/>
      <c r="AE133" s="41"/>
      <c r="AT133" s="20" t="s">
        <v>140</v>
      </c>
      <c r="AU133" s="20" t="s">
        <v>85</v>
      </c>
    </row>
    <row r="134" s="13" customFormat="1">
      <c r="A134" s="13"/>
      <c r="B134" s="236"/>
      <c r="C134" s="237"/>
      <c r="D134" s="229" t="s">
        <v>142</v>
      </c>
      <c r="E134" s="238" t="s">
        <v>38</v>
      </c>
      <c r="F134" s="239" t="s">
        <v>365</v>
      </c>
      <c r="G134" s="237"/>
      <c r="H134" s="238" t="s">
        <v>38</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142</v>
      </c>
      <c r="AU134" s="245" t="s">
        <v>85</v>
      </c>
      <c r="AV134" s="13" t="s">
        <v>83</v>
      </c>
      <c r="AW134" s="13" t="s">
        <v>36</v>
      </c>
      <c r="AX134" s="13" t="s">
        <v>76</v>
      </c>
      <c r="AY134" s="245" t="s">
        <v>129</v>
      </c>
    </row>
    <row r="135" s="13" customFormat="1">
      <c r="A135" s="13"/>
      <c r="B135" s="236"/>
      <c r="C135" s="237"/>
      <c r="D135" s="229" t="s">
        <v>142</v>
      </c>
      <c r="E135" s="238" t="s">
        <v>38</v>
      </c>
      <c r="F135" s="239" t="s">
        <v>366</v>
      </c>
      <c r="G135" s="237"/>
      <c r="H135" s="238" t="s">
        <v>38</v>
      </c>
      <c r="I135" s="240"/>
      <c r="J135" s="237"/>
      <c r="K135" s="237"/>
      <c r="L135" s="241"/>
      <c r="M135" s="242"/>
      <c r="N135" s="243"/>
      <c r="O135" s="243"/>
      <c r="P135" s="243"/>
      <c r="Q135" s="243"/>
      <c r="R135" s="243"/>
      <c r="S135" s="243"/>
      <c r="T135" s="244"/>
      <c r="U135" s="13"/>
      <c r="V135" s="13"/>
      <c r="W135" s="13"/>
      <c r="X135" s="13"/>
      <c r="Y135" s="13"/>
      <c r="Z135" s="13"/>
      <c r="AA135" s="13"/>
      <c r="AB135" s="13"/>
      <c r="AC135" s="13"/>
      <c r="AD135" s="13"/>
      <c r="AE135" s="13"/>
      <c r="AT135" s="245" t="s">
        <v>142</v>
      </c>
      <c r="AU135" s="245" t="s">
        <v>85</v>
      </c>
      <c r="AV135" s="13" t="s">
        <v>83</v>
      </c>
      <c r="AW135" s="13" t="s">
        <v>36</v>
      </c>
      <c r="AX135" s="13" t="s">
        <v>76</v>
      </c>
      <c r="AY135" s="245" t="s">
        <v>129</v>
      </c>
    </row>
    <row r="136" s="14" customFormat="1">
      <c r="A136" s="14"/>
      <c r="B136" s="246"/>
      <c r="C136" s="247"/>
      <c r="D136" s="229" t="s">
        <v>142</v>
      </c>
      <c r="E136" s="248" t="s">
        <v>38</v>
      </c>
      <c r="F136" s="249" t="s">
        <v>367</v>
      </c>
      <c r="G136" s="247"/>
      <c r="H136" s="250">
        <v>2</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142</v>
      </c>
      <c r="AU136" s="256" t="s">
        <v>85</v>
      </c>
      <c r="AV136" s="14" t="s">
        <v>85</v>
      </c>
      <c r="AW136" s="14" t="s">
        <v>36</v>
      </c>
      <c r="AX136" s="14" t="s">
        <v>83</v>
      </c>
      <c r="AY136" s="256" t="s">
        <v>129</v>
      </c>
    </row>
    <row r="137" s="2" customFormat="1" ht="16.5" customHeight="1">
      <c r="A137" s="41"/>
      <c r="B137" s="42"/>
      <c r="C137" s="216" t="s">
        <v>280</v>
      </c>
      <c r="D137" s="216" t="s">
        <v>131</v>
      </c>
      <c r="E137" s="217" t="s">
        <v>368</v>
      </c>
      <c r="F137" s="218" t="s">
        <v>369</v>
      </c>
      <c r="G137" s="219" t="s">
        <v>153</v>
      </c>
      <c r="H137" s="220">
        <v>0.40000000000000002</v>
      </c>
      <c r="I137" s="221"/>
      <c r="J137" s="222">
        <f>ROUND(I137*H137,2)</f>
        <v>0</v>
      </c>
      <c r="K137" s="218" t="s">
        <v>135</v>
      </c>
      <c r="L137" s="47"/>
      <c r="M137" s="223" t="s">
        <v>38</v>
      </c>
      <c r="N137" s="224" t="s">
        <v>49</v>
      </c>
      <c r="O137" s="88"/>
      <c r="P137" s="225">
        <f>O137*H137</f>
        <v>0</v>
      </c>
      <c r="Q137" s="225">
        <v>0</v>
      </c>
      <c r="R137" s="225">
        <f>Q137*H137</f>
        <v>0</v>
      </c>
      <c r="S137" s="225">
        <v>0</v>
      </c>
      <c r="T137" s="226">
        <f>S137*H137</f>
        <v>0</v>
      </c>
      <c r="U137" s="41"/>
      <c r="V137" s="41"/>
      <c r="W137" s="41"/>
      <c r="X137" s="41"/>
      <c r="Y137" s="41"/>
      <c r="Z137" s="41"/>
      <c r="AA137" s="41"/>
      <c r="AB137" s="41"/>
      <c r="AC137" s="41"/>
      <c r="AD137" s="41"/>
      <c r="AE137" s="41"/>
      <c r="AR137" s="227" t="s">
        <v>136</v>
      </c>
      <c r="AT137" s="227" t="s">
        <v>131</v>
      </c>
      <c r="AU137" s="227" t="s">
        <v>85</v>
      </c>
      <c r="AY137" s="20" t="s">
        <v>129</v>
      </c>
      <c r="BE137" s="228">
        <f>IF(N137="základní",J137,0)</f>
        <v>0</v>
      </c>
      <c r="BF137" s="228">
        <f>IF(N137="snížená",J137,0)</f>
        <v>0</v>
      </c>
      <c r="BG137" s="228">
        <f>IF(N137="zákl. přenesená",J137,0)</f>
        <v>0</v>
      </c>
      <c r="BH137" s="228">
        <f>IF(N137="sníž. přenesená",J137,0)</f>
        <v>0</v>
      </c>
      <c r="BI137" s="228">
        <f>IF(N137="nulová",J137,0)</f>
        <v>0</v>
      </c>
      <c r="BJ137" s="20" t="s">
        <v>136</v>
      </c>
      <c r="BK137" s="228">
        <f>ROUND(I137*H137,2)</f>
        <v>0</v>
      </c>
      <c r="BL137" s="20" t="s">
        <v>136</v>
      </c>
      <c r="BM137" s="227" t="s">
        <v>370</v>
      </c>
    </row>
    <row r="138" s="2" customFormat="1">
      <c r="A138" s="41"/>
      <c r="B138" s="42"/>
      <c r="C138" s="43"/>
      <c r="D138" s="229" t="s">
        <v>138</v>
      </c>
      <c r="E138" s="43"/>
      <c r="F138" s="230" t="s">
        <v>371</v>
      </c>
      <c r="G138" s="43"/>
      <c r="H138" s="43"/>
      <c r="I138" s="231"/>
      <c r="J138" s="43"/>
      <c r="K138" s="43"/>
      <c r="L138" s="47"/>
      <c r="M138" s="232"/>
      <c r="N138" s="233"/>
      <c r="O138" s="88"/>
      <c r="P138" s="88"/>
      <c r="Q138" s="88"/>
      <c r="R138" s="88"/>
      <c r="S138" s="88"/>
      <c r="T138" s="89"/>
      <c r="U138" s="41"/>
      <c r="V138" s="41"/>
      <c r="W138" s="41"/>
      <c r="X138" s="41"/>
      <c r="Y138" s="41"/>
      <c r="Z138" s="41"/>
      <c r="AA138" s="41"/>
      <c r="AB138" s="41"/>
      <c r="AC138" s="41"/>
      <c r="AD138" s="41"/>
      <c r="AE138" s="41"/>
      <c r="AT138" s="20" t="s">
        <v>138</v>
      </c>
      <c r="AU138" s="20" t="s">
        <v>85</v>
      </c>
    </row>
    <row r="139" s="2" customFormat="1">
      <c r="A139" s="41"/>
      <c r="B139" s="42"/>
      <c r="C139" s="43"/>
      <c r="D139" s="234" t="s">
        <v>140</v>
      </c>
      <c r="E139" s="43"/>
      <c r="F139" s="235" t="s">
        <v>372</v>
      </c>
      <c r="G139" s="43"/>
      <c r="H139" s="43"/>
      <c r="I139" s="231"/>
      <c r="J139" s="43"/>
      <c r="K139" s="43"/>
      <c r="L139" s="47"/>
      <c r="M139" s="232"/>
      <c r="N139" s="233"/>
      <c r="O139" s="88"/>
      <c r="P139" s="88"/>
      <c r="Q139" s="88"/>
      <c r="R139" s="88"/>
      <c r="S139" s="88"/>
      <c r="T139" s="89"/>
      <c r="U139" s="41"/>
      <c r="V139" s="41"/>
      <c r="W139" s="41"/>
      <c r="X139" s="41"/>
      <c r="Y139" s="41"/>
      <c r="Z139" s="41"/>
      <c r="AA139" s="41"/>
      <c r="AB139" s="41"/>
      <c r="AC139" s="41"/>
      <c r="AD139" s="41"/>
      <c r="AE139" s="41"/>
      <c r="AT139" s="20" t="s">
        <v>140</v>
      </c>
      <c r="AU139" s="20" t="s">
        <v>85</v>
      </c>
    </row>
    <row r="140" s="13" customFormat="1">
      <c r="A140" s="13"/>
      <c r="B140" s="236"/>
      <c r="C140" s="237"/>
      <c r="D140" s="229" t="s">
        <v>142</v>
      </c>
      <c r="E140" s="238" t="s">
        <v>38</v>
      </c>
      <c r="F140" s="239" t="s">
        <v>373</v>
      </c>
      <c r="G140" s="237"/>
      <c r="H140" s="238" t="s">
        <v>38</v>
      </c>
      <c r="I140" s="240"/>
      <c r="J140" s="237"/>
      <c r="K140" s="237"/>
      <c r="L140" s="241"/>
      <c r="M140" s="242"/>
      <c r="N140" s="243"/>
      <c r="O140" s="243"/>
      <c r="P140" s="243"/>
      <c r="Q140" s="243"/>
      <c r="R140" s="243"/>
      <c r="S140" s="243"/>
      <c r="T140" s="244"/>
      <c r="U140" s="13"/>
      <c r="V140" s="13"/>
      <c r="W140" s="13"/>
      <c r="X140" s="13"/>
      <c r="Y140" s="13"/>
      <c r="Z140" s="13"/>
      <c r="AA140" s="13"/>
      <c r="AB140" s="13"/>
      <c r="AC140" s="13"/>
      <c r="AD140" s="13"/>
      <c r="AE140" s="13"/>
      <c r="AT140" s="245" t="s">
        <v>142</v>
      </c>
      <c r="AU140" s="245" t="s">
        <v>85</v>
      </c>
      <c r="AV140" s="13" t="s">
        <v>83</v>
      </c>
      <c r="AW140" s="13" t="s">
        <v>36</v>
      </c>
      <c r="AX140" s="13" t="s">
        <v>76</v>
      </c>
      <c r="AY140" s="245" t="s">
        <v>129</v>
      </c>
    </row>
    <row r="141" s="14" customFormat="1">
      <c r="A141" s="14"/>
      <c r="B141" s="246"/>
      <c r="C141" s="247"/>
      <c r="D141" s="229" t="s">
        <v>142</v>
      </c>
      <c r="E141" s="248" t="s">
        <v>38</v>
      </c>
      <c r="F141" s="249" t="s">
        <v>374</v>
      </c>
      <c r="G141" s="247"/>
      <c r="H141" s="250">
        <v>0.40000000000000002</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142</v>
      </c>
      <c r="AU141" s="256" t="s">
        <v>85</v>
      </c>
      <c r="AV141" s="14" t="s">
        <v>85</v>
      </c>
      <c r="AW141" s="14" t="s">
        <v>36</v>
      </c>
      <c r="AX141" s="14" t="s">
        <v>83</v>
      </c>
      <c r="AY141" s="256" t="s">
        <v>129</v>
      </c>
    </row>
    <row r="142" s="12" customFormat="1" ht="22.8" customHeight="1">
      <c r="A142" s="12"/>
      <c r="B142" s="200"/>
      <c r="C142" s="201"/>
      <c r="D142" s="202" t="s">
        <v>75</v>
      </c>
      <c r="E142" s="214" t="s">
        <v>375</v>
      </c>
      <c r="F142" s="214" t="s">
        <v>376</v>
      </c>
      <c r="G142" s="201"/>
      <c r="H142" s="201"/>
      <c r="I142" s="204"/>
      <c r="J142" s="215">
        <f>BK142</f>
        <v>0</v>
      </c>
      <c r="K142" s="201"/>
      <c r="L142" s="206"/>
      <c r="M142" s="207"/>
      <c r="N142" s="208"/>
      <c r="O142" s="208"/>
      <c r="P142" s="209">
        <f>SUM(P143:P145)</f>
        <v>0</v>
      </c>
      <c r="Q142" s="208"/>
      <c r="R142" s="209">
        <f>SUM(R143:R145)</f>
        <v>0</v>
      </c>
      <c r="S142" s="208"/>
      <c r="T142" s="210">
        <f>SUM(T143:T145)</f>
        <v>0</v>
      </c>
      <c r="U142" s="12"/>
      <c r="V142" s="12"/>
      <c r="W142" s="12"/>
      <c r="X142" s="12"/>
      <c r="Y142" s="12"/>
      <c r="Z142" s="12"/>
      <c r="AA142" s="12"/>
      <c r="AB142" s="12"/>
      <c r="AC142" s="12"/>
      <c r="AD142" s="12"/>
      <c r="AE142" s="12"/>
      <c r="AR142" s="211" t="s">
        <v>83</v>
      </c>
      <c r="AT142" s="212" t="s">
        <v>75</v>
      </c>
      <c r="AU142" s="212" t="s">
        <v>83</v>
      </c>
      <c r="AY142" s="211" t="s">
        <v>129</v>
      </c>
      <c r="BK142" s="213">
        <f>SUM(BK143:BK145)</f>
        <v>0</v>
      </c>
    </row>
    <row r="143" s="2" customFormat="1" ht="16.5" customHeight="1">
      <c r="A143" s="41"/>
      <c r="B143" s="42"/>
      <c r="C143" s="216" t="s">
        <v>8</v>
      </c>
      <c r="D143" s="216" t="s">
        <v>131</v>
      </c>
      <c r="E143" s="217" t="s">
        <v>377</v>
      </c>
      <c r="F143" s="218" t="s">
        <v>378</v>
      </c>
      <c r="G143" s="219" t="s">
        <v>292</v>
      </c>
      <c r="H143" s="220">
        <v>0.20000000000000001</v>
      </c>
      <c r="I143" s="221"/>
      <c r="J143" s="222">
        <f>ROUND(I143*H143,2)</f>
        <v>0</v>
      </c>
      <c r="K143" s="218" t="s">
        <v>135</v>
      </c>
      <c r="L143" s="47"/>
      <c r="M143" s="223" t="s">
        <v>38</v>
      </c>
      <c r="N143" s="224" t="s">
        <v>49</v>
      </c>
      <c r="O143" s="88"/>
      <c r="P143" s="225">
        <f>O143*H143</f>
        <v>0</v>
      </c>
      <c r="Q143" s="225">
        <v>0</v>
      </c>
      <c r="R143" s="225">
        <f>Q143*H143</f>
        <v>0</v>
      </c>
      <c r="S143" s="225">
        <v>0</v>
      </c>
      <c r="T143" s="226">
        <f>S143*H143</f>
        <v>0</v>
      </c>
      <c r="U143" s="41"/>
      <c r="V143" s="41"/>
      <c r="W143" s="41"/>
      <c r="X143" s="41"/>
      <c r="Y143" s="41"/>
      <c r="Z143" s="41"/>
      <c r="AA143" s="41"/>
      <c r="AB143" s="41"/>
      <c r="AC143" s="41"/>
      <c r="AD143" s="41"/>
      <c r="AE143" s="41"/>
      <c r="AR143" s="227" t="s">
        <v>136</v>
      </c>
      <c r="AT143" s="227" t="s">
        <v>131</v>
      </c>
      <c r="AU143" s="227" t="s">
        <v>85</v>
      </c>
      <c r="AY143" s="20" t="s">
        <v>129</v>
      </c>
      <c r="BE143" s="228">
        <f>IF(N143="základní",J143,0)</f>
        <v>0</v>
      </c>
      <c r="BF143" s="228">
        <f>IF(N143="snížená",J143,0)</f>
        <v>0</v>
      </c>
      <c r="BG143" s="228">
        <f>IF(N143="zákl. přenesená",J143,0)</f>
        <v>0</v>
      </c>
      <c r="BH143" s="228">
        <f>IF(N143="sníž. přenesená",J143,0)</f>
        <v>0</v>
      </c>
      <c r="BI143" s="228">
        <f>IF(N143="nulová",J143,0)</f>
        <v>0</v>
      </c>
      <c r="BJ143" s="20" t="s">
        <v>136</v>
      </c>
      <c r="BK143" s="228">
        <f>ROUND(I143*H143,2)</f>
        <v>0</v>
      </c>
      <c r="BL143" s="20" t="s">
        <v>136</v>
      </c>
      <c r="BM143" s="227" t="s">
        <v>379</v>
      </c>
    </row>
    <row r="144" s="2" customFormat="1">
      <c r="A144" s="41"/>
      <c r="B144" s="42"/>
      <c r="C144" s="43"/>
      <c r="D144" s="229" t="s">
        <v>138</v>
      </c>
      <c r="E144" s="43"/>
      <c r="F144" s="230" t="s">
        <v>380</v>
      </c>
      <c r="G144" s="43"/>
      <c r="H144" s="43"/>
      <c r="I144" s="231"/>
      <c r="J144" s="43"/>
      <c r="K144" s="43"/>
      <c r="L144" s="47"/>
      <c r="M144" s="232"/>
      <c r="N144" s="233"/>
      <c r="O144" s="88"/>
      <c r="P144" s="88"/>
      <c r="Q144" s="88"/>
      <c r="R144" s="88"/>
      <c r="S144" s="88"/>
      <c r="T144" s="89"/>
      <c r="U144" s="41"/>
      <c r="V144" s="41"/>
      <c r="W144" s="41"/>
      <c r="X144" s="41"/>
      <c r="Y144" s="41"/>
      <c r="Z144" s="41"/>
      <c r="AA144" s="41"/>
      <c r="AB144" s="41"/>
      <c r="AC144" s="41"/>
      <c r="AD144" s="41"/>
      <c r="AE144" s="41"/>
      <c r="AT144" s="20" t="s">
        <v>138</v>
      </c>
      <c r="AU144" s="20" t="s">
        <v>85</v>
      </c>
    </row>
    <row r="145" s="2" customFormat="1">
      <c r="A145" s="41"/>
      <c r="B145" s="42"/>
      <c r="C145" s="43"/>
      <c r="D145" s="234" t="s">
        <v>140</v>
      </c>
      <c r="E145" s="43"/>
      <c r="F145" s="235" t="s">
        <v>381</v>
      </c>
      <c r="G145" s="43"/>
      <c r="H145" s="43"/>
      <c r="I145" s="231"/>
      <c r="J145" s="43"/>
      <c r="K145" s="43"/>
      <c r="L145" s="47"/>
      <c r="M145" s="282"/>
      <c r="N145" s="283"/>
      <c r="O145" s="284"/>
      <c r="P145" s="284"/>
      <c r="Q145" s="284"/>
      <c r="R145" s="284"/>
      <c r="S145" s="284"/>
      <c r="T145" s="285"/>
      <c r="U145" s="41"/>
      <c r="V145" s="41"/>
      <c r="W145" s="41"/>
      <c r="X145" s="41"/>
      <c r="Y145" s="41"/>
      <c r="Z145" s="41"/>
      <c r="AA145" s="41"/>
      <c r="AB145" s="41"/>
      <c r="AC145" s="41"/>
      <c r="AD145" s="41"/>
      <c r="AE145" s="41"/>
      <c r="AT145" s="20" t="s">
        <v>140</v>
      </c>
      <c r="AU145" s="20" t="s">
        <v>85</v>
      </c>
    </row>
    <row r="146" s="2" customFormat="1" ht="6.96" customHeight="1">
      <c r="A146" s="41"/>
      <c r="B146" s="63"/>
      <c r="C146" s="64"/>
      <c r="D146" s="64"/>
      <c r="E146" s="64"/>
      <c r="F146" s="64"/>
      <c r="G146" s="64"/>
      <c r="H146" s="64"/>
      <c r="I146" s="64"/>
      <c r="J146" s="64"/>
      <c r="K146" s="64"/>
      <c r="L146" s="47"/>
      <c r="M146" s="41"/>
      <c r="O146" s="41"/>
      <c r="P146" s="41"/>
      <c r="Q146" s="41"/>
      <c r="R146" s="41"/>
      <c r="S146" s="41"/>
      <c r="T146" s="41"/>
      <c r="U146" s="41"/>
      <c r="V146" s="41"/>
      <c r="W146" s="41"/>
      <c r="X146" s="41"/>
      <c r="Y146" s="41"/>
      <c r="Z146" s="41"/>
      <c r="AA146" s="41"/>
      <c r="AB146" s="41"/>
      <c r="AC146" s="41"/>
      <c r="AD146" s="41"/>
      <c r="AE146" s="41"/>
    </row>
  </sheetData>
  <sheetProtection sheet="1" autoFilter="0" formatColumns="0" formatRows="0" objects="1" scenarios="1" spinCount="100000" saltValue="c/cQXO8nEGQbUczcWqGWR9hk3BQlTqigyqAmufF6pdeP6EKk3AxQyKUWZ0oPiLZ4M11Ny1UwtKx2Qand/bI3Sw==" hashValue="4SYBf7VpUZibWERHU1AGaJa9VLJ9g6ZZ2jciKyCdZUvDI2N7oWNYnah3Fh5yOZjcCjj6Z0bxF34jDS3KSRHI7g==" algorithmName="SHA-512" password="CC35"/>
  <autoFilter ref="C87:K145"/>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3" r:id="rId1" display="https://podminky.urs.cz/item/CS_URS_2025_02/183101114"/>
    <hyperlink ref="F98" r:id="rId2" display="https://podminky.urs.cz/item/CS_URS_2025_02/184102113"/>
    <hyperlink ref="F107" r:id="rId3" display="https://podminky.urs.cz/item/CS_URS_2025_02/184215133"/>
    <hyperlink ref="F116" r:id="rId4" display="https://podminky.urs.cz/item/CS_URS_2025_02/184808314"/>
    <hyperlink ref="F125" r:id="rId5" display="https://podminky.urs.cz/item/CS_URS_2025_02/184813121"/>
    <hyperlink ref="F130" r:id="rId6" display="https://podminky.urs.cz/item/CS_URS_2025_02/184813125"/>
    <hyperlink ref="F133" r:id="rId7" display="https://podminky.urs.cz/item/CS_URS_2025_02/184911431"/>
    <hyperlink ref="F139" r:id="rId8" display="https://podminky.urs.cz/item/CS_URS_2025_02/185804311"/>
    <hyperlink ref="F145" r:id="rId9" display="https://podminky.urs.cz/item/CS_URS_2025_02/99823131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97</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2" customFormat="1" ht="12" customHeight="1">
      <c r="A8" s="41"/>
      <c r="B8" s="47"/>
      <c r="C8" s="41"/>
      <c r="D8" s="146" t="s">
        <v>105</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382</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7" t="s">
        <v>19</v>
      </c>
      <c r="G11" s="41"/>
      <c r="H11" s="41"/>
      <c r="I11" s="146" t="s">
        <v>20</v>
      </c>
      <c r="J11" s="137" t="s">
        <v>21</v>
      </c>
      <c r="K11" s="41"/>
      <c r="L11" s="148"/>
      <c r="S11" s="41"/>
      <c r="T11" s="41"/>
      <c r="U11" s="41"/>
      <c r="V11" s="41"/>
      <c r="W11" s="41"/>
      <c r="X11" s="41"/>
      <c r="Y11" s="41"/>
      <c r="Z11" s="41"/>
      <c r="AA11" s="41"/>
      <c r="AB11" s="41"/>
      <c r="AC11" s="41"/>
      <c r="AD11" s="41"/>
      <c r="AE11" s="41"/>
    </row>
    <row r="12" s="2" customFormat="1" ht="12" customHeight="1">
      <c r="A12" s="41"/>
      <c r="B12" s="47"/>
      <c r="C12" s="41"/>
      <c r="D12" s="146" t="s">
        <v>22</v>
      </c>
      <c r="E12" s="41"/>
      <c r="F12" s="137" t="s">
        <v>23</v>
      </c>
      <c r="G12" s="41"/>
      <c r="H12" s="41"/>
      <c r="I12" s="146" t="s">
        <v>24</v>
      </c>
      <c r="J12" s="150" t="str">
        <f>'Rekapitulace stavby'!AN8</f>
        <v>5. 11. 2025</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26</v>
      </c>
      <c r="E14" s="41"/>
      <c r="F14" s="41"/>
      <c r="G14" s="41"/>
      <c r="H14" s="41"/>
      <c r="I14" s="146" t="s">
        <v>27</v>
      </c>
      <c r="J14" s="137" t="s">
        <v>28</v>
      </c>
      <c r="K14" s="41"/>
      <c r="L14" s="148"/>
      <c r="S14" s="41"/>
      <c r="T14" s="41"/>
      <c r="U14" s="41"/>
      <c r="V14" s="41"/>
      <c r="W14" s="41"/>
      <c r="X14" s="41"/>
      <c r="Y14" s="41"/>
      <c r="Z14" s="41"/>
      <c r="AA14" s="41"/>
      <c r="AB14" s="41"/>
      <c r="AC14" s="41"/>
      <c r="AD14" s="41"/>
      <c r="AE14" s="41"/>
    </row>
    <row r="15" s="2" customFormat="1" ht="18" customHeight="1">
      <c r="A15" s="41"/>
      <c r="B15" s="47"/>
      <c r="C15" s="41"/>
      <c r="D15" s="41"/>
      <c r="E15" s="137" t="s">
        <v>29</v>
      </c>
      <c r="F15" s="41"/>
      <c r="G15" s="41"/>
      <c r="H15" s="41"/>
      <c r="I15" s="146" t="s">
        <v>30</v>
      </c>
      <c r="J15" s="137" t="s">
        <v>31</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32</v>
      </c>
      <c r="E17" s="41"/>
      <c r="F17" s="41"/>
      <c r="G17" s="41"/>
      <c r="H17" s="41"/>
      <c r="I17" s="146" t="s">
        <v>27</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7"/>
      <c r="G18" s="137"/>
      <c r="H18" s="137"/>
      <c r="I18" s="146" t="s">
        <v>30</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34</v>
      </c>
      <c r="E20" s="41"/>
      <c r="F20" s="41"/>
      <c r="G20" s="41"/>
      <c r="H20" s="41"/>
      <c r="I20" s="146" t="s">
        <v>27</v>
      </c>
      <c r="J20" s="137" t="s">
        <v>28</v>
      </c>
      <c r="K20" s="41"/>
      <c r="L20" s="148"/>
      <c r="S20" s="41"/>
      <c r="T20" s="41"/>
      <c r="U20" s="41"/>
      <c r="V20" s="41"/>
      <c r="W20" s="41"/>
      <c r="X20" s="41"/>
      <c r="Y20" s="41"/>
      <c r="Z20" s="41"/>
      <c r="AA20" s="41"/>
      <c r="AB20" s="41"/>
      <c r="AC20" s="41"/>
      <c r="AD20" s="41"/>
      <c r="AE20" s="41"/>
    </row>
    <row r="21" s="2" customFormat="1" ht="18" customHeight="1">
      <c r="A21" s="41"/>
      <c r="B21" s="47"/>
      <c r="C21" s="41"/>
      <c r="D21" s="41"/>
      <c r="E21" s="137" t="s">
        <v>35</v>
      </c>
      <c r="F21" s="41"/>
      <c r="G21" s="41"/>
      <c r="H21" s="41"/>
      <c r="I21" s="146" t="s">
        <v>30</v>
      </c>
      <c r="J21" s="137" t="s">
        <v>31</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37</v>
      </c>
      <c r="E23" s="41"/>
      <c r="F23" s="41"/>
      <c r="G23" s="41"/>
      <c r="H23" s="41"/>
      <c r="I23" s="146" t="s">
        <v>27</v>
      </c>
      <c r="J23" s="137" t="s">
        <v>38</v>
      </c>
      <c r="K23" s="41"/>
      <c r="L23" s="148"/>
      <c r="S23" s="41"/>
      <c r="T23" s="41"/>
      <c r="U23" s="41"/>
      <c r="V23" s="41"/>
      <c r="W23" s="41"/>
      <c r="X23" s="41"/>
      <c r="Y23" s="41"/>
      <c r="Z23" s="41"/>
      <c r="AA23" s="41"/>
      <c r="AB23" s="41"/>
      <c r="AC23" s="41"/>
      <c r="AD23" s="41"/>
      <c r="AE23" s="41"/>
    </row>
    <row r="24" s="2" customFormat="1" ht="18" customHeight="1">
      <c r="A24" s="41"/>
      <c r="B24" s="47"/>
      <c r="C24" s="41"/>
      <c r="D24" s="41"/>
      <c r="E24" s="137" t="s">
        <v>39</v>
      </c>
      <c r="F24" s="41"/>
      <c r="G24" s="41"/>
      <c r="H24" s="41"/>
      <c r="I24" s="146" t="s">
        <v>30</v>
      </c>
      <c r="J24" s="137" t="s">
        <v>38</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40</v>
      </c>
      <c r="E26" s="41"/>
      <c r="F26" s="41"/>
      <c r="G26" s="41"/>
      <c r="H26" s="41"/>
      <c r="I26" s="41"/>
      <c r="J26" s="41"/>
      <c r="K26" s="41"/>
      <c r="L26" s="148"/>
      <c r="S26" s="41"/>
      <c r="T26" s="41"/>
      <c r="U26" s="41"/>
      <c r="V26" s="41"/>
      <c r="W26" s="41"/>
      <c r="X26" s="41"/>
      <c r="Y26" s="41"/>
      <c r="Z26" s="41"/>
      <c r="AA26" s="41"/>
      <c r="AB26" s="41"/>
      <c r="AC26" s="41"/>
      <c r="AD26" s="41"/>
      <c r="AE26" s="41"/>
    </row>
    <row r="27" s="8" customFormat="1" ht="47.25" customHeight="1">
      <c r="A27" s="151"/>
      <c r="B27" s="152"/>
      <c r="C27" s="151"/>
      <c r="D27" s="151"/>
      <c r="E27" s="153" t="s">
        <v>41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42</v>
      </c>
      <c r="E30" s="41"/>
      <c r="F30" s="41"/>
      <c r="G30" s="41"/>
      <c r="H30" s="41"/>
      <c r="I30" s="41"/>
      <c r="J30" s="157">
        <f>ROUND(J87,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44</v>
      </c>
      <c r="G32" s="41"/>
      <c r="H32" s="41"/>
      <c r="I32" s="158" t="s">
        <v>43</v>
      </c>
      <c r="J32" s="158" t="s">
        <v>45</v>
      </c>
      <c r="K32" s="41"/>
      <c r="L32" s="148"/>
      <c r="S32" s="41"/>
      <c r="T32" s="41"/>
      <c r="U32" s="41"/>
      <c r="V32" s="41"/>
      <c r="W32" s="41"/>
      <c r="X32" s="41"/>
      <c r="Y32" s="41"/>
      <c r="Z32" s="41"/>
      <c r="AA32" s="41"/>
      <c r="AB32" s="41"/>
      <c r="AC32" s="41"/>
      <c r="AD32" s="41"/>
      <c r="AE32" s="41"/>
    </row>
    <row r="33" hidden="1" s="2" customFormat="1" ht="14.4" customHeight="1">
      <c r="A33" s="41"/>
      <c r="B33" s="47"/>
      <c r="C33" s="41"/>
      <c r="D33" s="159" t="s">
        <v>46</v>
      </c>
      <c r="E33" s="146" t="s">
        <v>47</v>
      </c>
      <c r="F33" s="160">
        <f>ROUND((SUM(BE87:BE243)),  2)</f>
        <v>0</v>
      </c>
      <c r="G33" s="41"/>
      <c r="H33" s="41"/>
      <c r="I33" s="161">
        <v>0.20999999999999999</v>
      </c>
      <c r="J33" s="160">
        <f>ROUND(((SUM(BE87:BE243))*I33),  2)</f>
        <v>0</v>
      </c>
      <c r="K33" s="41"/>
      <c r="L33" s="148"/>
      <c r="S33" s="41"/>
      <c r="T33" s="41"/>
      <c r="U33" s="41"/>
      <c r="V33" s="41"/>
      <c r="W33" s="41"/>
      <c r="X33" s="41"/>
      <c r="Y33" s="41"/>
      <c r="Z33" s="41"/>
      <c r="AA33" s="41"/>
      <c r="AB33" s="41"/>
      <c r="AC33" s="41"/>
      <c r="AD33" s="41"/>
      <c r="AE33" s="41"/>
    </row>
    <row r="34" hidden="1" s="2" customFormat="1" ht="14.4" customHeight="1">
      <c r="A34" s="41"/>
      <c r="B34" s="47"/>
      <c r="C34" s="41"/>
      <c r="D34" s="41"/>
      <c r="E34" s="146" t="s">
        <v>48</v>
      </c>
      <c r="F34" s="160">
        <f>ROUND((SUM(BF87:BF243)),  2)</f>
        <v>0</v>
      </c>
      <c r="G34" s="41"/>
      <c r="H34" s="41"/>
      <c r="I34" s="161">
        <v>0.12</v>
      </c>
      <c r="J34" s="160">
        <f>ROUND(((SUM(BF87:BF243))*I34),  2)</f>
        <v>0</v>
      </c>
      <c r="K34" s="41"/>
      <c r="L34" s="148"/>
      <c r="S34" s="41"/>
      <c r="T34" s="41"/>
      <c r="U34" s="41"/>
      <c r="V34" s="41"/>
      <c r="W34" s="41"/>
      <c r="X34" s="41"/>
      <c r="Y34" s="41"/>
      <c r="Z34" s="41"/>
      <c r="AA34" s="41"/>
      <c r="AB34" s="41"/>
      <c r="AC34" s="41"/>
      <c r="AD34" s="41"/>
      <c r="AE34" s="41"/>
    </row>
    <row r="35" s="2" customFormat="1" ht="14.4" customHeight="1">
      <c r="A35" s="41"/>
      <c r="B35" s="47"/>
      <c r="C35" s="41"/>
      <c r="D35" s="146" t="s">
        <v>46</v>
      </c>
      <c r="E35" s="146" t="s">
        <v>49</v>
      </c>
      <c r="F35" s="160">
        <f>ROUND((SUM(BG87:BG243)),  2)</f>
        <v>0</v>
      </c>
      <c r="G35" s="41"/>
      <c r="H35" s="41"/>
      <c r="I35" s="161">
        <v>0.20999999999999999</v>
      </c>
      <c r="J35" s="160">
        <f>0</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50</v>
      </c>
      <c r="F36" s="160">
        <f>ROUND((SUM(BH87:BH243)),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51</v>
      </c>
      <c r="F37" s="160">
        <f>ROUND((SUM(BI87:BI243)),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52</v>
      </c>
      <c r="E39" s="164"/>
      <c r="F39" s="164"/>
      <c r="G39" s="165" t="s">
        <v>53</v>
      </c>
      <c r="H39" s="166" t="s">
        <v>54</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107</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16.5" customHeight="1">
      <c r="A48" s="41"/>
      <c r="B48" s="42"/>
      <c r="C48" s="43"/>
      <c r="D48" s="43"/>
      <c r="E48" s="173" t="str">
        <f>E7</f>
        <v>Metuje, Hronov, oprava opevnění koryta, ř. km 45,300 - 45,531</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3" t="str">
        <f>E9</f>
        <v>SO 02 - Břehové opevnění</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22</v>
      </c>
      <c r="D52" s="43"/>
      <c r="E52" s="43"/>
      <c r="F52" s="30" t="str">
        <f>F12</f>
        <v>Hronov, Zbečník</v>
      </c>
      <c r="G52" s="43"/>
      <c r="H52" s="43"/>
      <c r="I52" s="35" t="s">
        <v>24</v>
      </c>
      <c r="J52" s="76" t="str">
        <f>IF(J12="","",J12)</f>
        <v>5. 11. 2025</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40.05" customHeight="1">
      <c r="A54" s="41"/>
      <c r="B54" s="42"/>
      <c r="C54" s="35" t="s">
        <v>26</v>
      </c>
      <c r="D54" s="43"/>
      <c r="E54" s="43"/>
      <c r="F54" s="30" t="str">
        <f>E15</f>
        <v>Povodí Labe, státní podnik, Hradec Králové</v>
      </c>
      <c r="G54" s="43"/>
      <c r="H54" s="43"/>
      <c r="I54" s="35" t="s">
        <v>34</v>
      </c>
      <c r="J54" s="39" t="str">
        <f>E21</f>
        <v>Povodí Labe, státní podnik, OIČ, Hradec Králové</v>
      </c>
      <c r="K54" s="43"/>
      <c r="L54" s="148"/>
      <c r="S54" s="41"/>
      <c r="T54" s="41"/>
      <c r="U54" s="41"/>
      <c r="V54" s="41"/>
      <c r="W54" s="41"/>
      <c r="X54" s="41"/>
      <c r="Y54" s="41"/>
      <c r="Z54" s="41"/>
      <c r="AA54" s="41"/>
      <c r="AB54" s="41"/>
      <c r="AC54" s="41"/>
      <c r="AD54" s="41"/>
      <c r="AE54" s="41"/>
    </row>
    <row r="55" s="2" customFormat="1" ht="15.15" customHeight="1">
      <c r="A55" s="41"/>
      <c r="B55" s="42"/>
      <c r="C55" s="35" t="s">
        <v>32</v>
      </c>
      <c r="D55" s="43"/>
      <c r="E55" s="43"/>
      <c r="F55" s="30" t="str">
        <f>IF(E18="","",E18)</f>
        <v>Vyplň údaj</v>
      </c>
      <c r="G55" s="43"/>
      <c r="H55" s="43"/>
      <c r="I55" s="35" t="s">
        <v>37</v>
      </c>
      <c r="J55" s="39" t="str">
        <f>E24</f>
        <v>Ing. Eva Morkesová</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108</v>
      </c>
      <c r="D57" s="175"/>
      <c r="E57" s="175"/>
      <c r="F57" s="175"/>
      <c r="G57" s="175"/>
      <c r="H57" s="175"/>
      <c r="I57" s="175"/>
      <c r="J57" s="176" t="s">
        <v>109</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74</v>
      </c>
      <c r="D59" s="43"/>
      <c r="E59" s="43"/>
      <c r="F59" s="43"/>
      <c r="G59" s="43"/>
      <c r="H59" s="43"/>
      <c r="I59" s="43"/>
      <c r="J59" s="106">
        <f>J87</f>
        <v>0</v>
      </c>
      <c r="K59" s="43"/>
      <c r="L59" s="148"/>
      <c r="S59" s="41"/>
      <c r="T59" s="41"/>
      <c r="U59" s="41"/>
      <c r="V59" s="41"/>
      <c r="W59" s="41"/>
      <c r="X59" s="41"/>
      <c r="Y59" s="41"/>
      <c r="Z59" s="41"/>
      <c r="AA59" s="41"/>
      <c r="AB59" s="41"/>
      <c r="AC59" s="41"/>
      <c r="AD59" s="41"/>
      <c r="AE59" s="41"/>
      <c r="AU59" s="20" t="s">
        <v>110</v>
      </c>
    </row>
    <row r="60" s="9" customFormat="1" ht="24.96" customHeight="1">
      <c r="A60" s="9"/>
      <c r="B60" s="178"/>
      <c r="C60" s="179"/>
      <c r="D60" s="180" t="s">
        <v>111</v>
      </c>
      <c r="E60" s="181"/>
      <c r="F60" s="181"/>
      <c r="G60" s="181"/>
      <c r="H60" s="181"/>
      <c r="I60" s="181"/>
      <c r="J60" s="182">
        <f>J88</f>
        <v>0</v>
      </c>
      <c r="K60" s="179"/>
      <c r="L60" s="183"/>
      <c r="S60" s="9"/>
      <c r="T60" s="9"/>
      <c r="U60" s="9"/>
      <c r="V60" s="9"/>
      <c r="W60" s="9"/>
      <c r="X60" s="9"/>
      <c r="Y60" s="9"/>
      <c r="Z60" s="9"/>
      <c r="AA60" s="9"/>
      <c r="AB60" s="9"/>
      <c r="AC60" s="9"/>
      <c r="AD60" s="9"/>
      <c r="AE60" s="9"/>
    </row>
    <row r="61" s="10" customFormat="1" ht="19.92" customHeight="1">
      <c r="A61" s="10"/>
      <c r="B61" s="184"/>
      <c r="C61" s="129"/>
      <c r="D61" s="185" t="s">
        <v>112</v>
      </c>
      <c r="E61" s="186"/>
      <c r="F61" s="186"/>
      <c r="G61" s="186"/>
      <c r="H61" s="186"/>
      <c r="I61" s="186"/>
      <c r="J61" s="187">
        <f>J89</f>
        <v>0</v>
      </c>
      <c r="K61" s="129"/>
      <c r="L61" s="188"/>
      <c r="S61" s="10"/>
      <c r="T61" s="10"/>
      <c r="U61" s="10"/>
      <c r="V61" s="10"/>
      <c r="W61" s="10"/>
      <c r="X61" s="10"/>
      <c r="Y61" s="10"/>
      <c r="Z61" s="10"/>
      <c r="AA61" s="10"/>
      <c r="AB61" s="10"/>
      <c r="AC61" s="10"/>
      <c r="AD61" s="10"/>
      <c r="AE61" s="10"/>
    </row>
    <row r="62" s="10" customFormat="1" ht="19.92" customHeight="1">
      <c r="A62" s="10"/>
      <c r="B62" s="184"/>
      <c r="C62" s="129"/>
      <c r="D62" s="185" t="s">
        <v>383</v>
      </c>
      <c r="E62" s="186"/>
      <c r="F62" s="186"/>
      <c r="G62" s="186"/>
      <c r="H62" s="186"/>
      <c r="I62" s="186"/>
      <c r="J62" s="187">
        <f>J169</f>
        <v>0</v>
      </c>
      <c r="K62" s="129"/>
      <c r="L62" s="188"/>
      <c r="S62" s="10"/>
      <c r="T62" s="10"/>
      <c r="U62" s="10"/>
      <c r="V62" s="10"/>
      <c r="W62" s="10"/>
      <c r="X62" s="10"/>
      <c r="Y62" s="10"/>
      <c r="Z62" s="10"/>
      <c r="AA62" s="10"/>
      <c r="AB62" s="10"/>
      <c r="AC62" s="10"/>
      <c r="AD62" s="10"/>
      <c r="AE62" s="10"/>
    </row>
    <row r="63" s="10" customFormat="1" ht="19.92" customHeight="1">
      <c r="A63" s="10"/>
      <c r="B63" s="184"/>
      <c r="C63" s="129"/>
      <c r="D63" s="185" t="s">
        <v>384</v>
      </c>
      <c r="E63" s="186"/>
      <c r="F63" s="186"/>
      <c r="G63" s="186"/>
      <c r="H63" s="186"/>
      <c r="I63" s="186"/>
      <c r="J63" s="187">
        <f>J215</f>
        <v>0</v>
      </c>
      <c r="K63" s="129"/>
      <c r="L63" s="188"/>
      <c r="S63" s="10"/>
      <c r="T63" s="10"/>
      <c r="U63" s="10"/>
      <c r="V63" s="10"/>
      <c r="W63" s="10"/>
      <c r="X63" s="10"/>
      <c r="Y63" s="10"/>
      <c r="Z63" s="10"/>
      <c r="AA63" s="10"/>
      <c r="AB63" s="10"/>
      <c r="AC63" s="10"/>
      <c r="AD63" s="10"/>
      <c r="AE63" s="10"/>
    </row>
    <row r="64" s="10" customFormat="1" ht="19.92" customHeight="1">
      <c r="A64" s="10"/>
      <c r="B64" s="184"/>
      <c r="C64" s="129"/>
      <c r="D64" s="185" t="s">
        <v>385</v>
      </c>
      <c r="E64" s="186"/>
      <c r="F64" s="186"/>
      <c r="G64" s="186"/>
      <c r="H64" s="186"/>
      <c r="I64" s="186"/>
      <c r="J64" s="187">
        <f>J221</f>
        <v>0</v>
      </c>
      <c r="K64" s="129"/>
      <c r="L64" s="188"/>
      <c r="S64" s="10"/>
      <c r="T64" s="10"/>
      <c r="U64" s="10"/>
      <c r="V64" s="10"/>
      <c r="W64" s="10"/>
      <c r="X64" s="10"/>
      <c r="Y64" s="10"/>
      <c r="Z64" s="10"/>
      <c r="AA64" s="10"/>
      <c r="AB64" s="10"/>
      <c r="AC64" s="10"/>
      <c r="AD64" s="10"/>
      <c r="AE64" s="10"/>
    </row>
    <row r="65" s="10" customFormat="1" ht="19.92" customHeight="1">
      <c r="A65" s="10"/>
      <c r="B65" s="184"/>
      <c r="C65" s="129"/>
      <c r="D65" s="185" t="s">
        <v>212</v>
      </c>
      <c r="E65" s="186"/>
      <c r="F65" s="186"/>
      <c r="G65" s="186"/>
      <c r="H65" s="186"/>
      <c r="I65" s="186"/>
      <c r="J65" s="187">
        <f>J227</f>
        <v>0</v>
      </c>
      <c r="K65" s="129"/>
      <c r="L65" s="188"/>
      <c r="S65" s="10"/>
      <c r="T65" s="10"/>
      <c r="U65" s="10"/>
      <c r="V65" s="10"/>
      <c r="W65" s="10"/>
      <c r="X65" s="10"/>
      <c r="Y65" s="10"/>
      <c r="Z65" s="10"/>
      <c r="AA65" s="10"/>
      <c r="AB65" s="10"/>
      <c r="AC65" s="10"/>
      <c r="AD65" s="10"/>
      <c r="AE65" s="10"/>
    </row>
    <row r="66" s="10" customFormat="1" ht="19.92" customHeight="1">
      <c r="A66" s="10"/>
      <c r="B66" s="184"/>
      <c r="C66" s="129"/>
      <c r="D66" s="185" t="s">
        <v>308</v>
      </c>
      <c r="E66" s="186"/>
      <c r="F66" s="186"/>
      <c r="G66" s="186"/>
      <c r="H66" s="186"/>
      <c r="I66" s="186"/>
      <c r="J66" s="187">
        <f>J235</f>
        <v>0</v>
      </c>
      <c r="K66" s="129"/>
      <c r="L66" s="188"/>
      <c r="S66" s="10"/>
      <c r="T66" s="10"/>
      <c r="U66" s="10"/>
      <c r="V66" s="10"/>
      <c r="W66" s="10"/>
      <c r="X66" s="10"/>
      <c r="Y66" s="10"/>
      <c r="Z66" s="10"/>
      <c r="AA66" s="10"/>
      <c r="AB66" s="10"/>
      <c r="AC66" s="10"/>
      <c r="AD66" s="10"/>
      <c r="AE66" s="10"/>
    </row>
    <row r="67" s="10" customFormat="1" ht="19.92" customHeight="1">
      <c r="A67" s="10"/>
      <c r="B67" s="184"/>
      <c r="C67" s="129"/>
      <c r="D67" s="185" t="s">
        <v>113</v>
      </c>
      <c r="E67" s="186"/>
      <c r="F67" s="186"/>
      <c r="G67" s="186"/>
      <c r="H67" s="186"/>
      <c r="I67" s="186"/>
      <c r="J67" s="187">
        <f>J239</f>
        <v>0</v>
      </c>
      <c r="K67" s="129"/>
      <c r="L67" s="188"/>
      <c r="S67" s="10"/>
      <c r="T67" s="10"/>
      <c r="U67" s="10"/>
      <c r="V67" s="10"/>
      <c r="W67" s="10"/>
      <c r="X67" s="10"/>
      <c r="Y67" s="10"/>
      <c r="Z67" s="10"/>
      <c r="AA67" s="10"/>
      <c r="AB67" s="10"/>
      <c r="AC67" s="10"/>
      <c r="AD67" s="10"/>
      <c r="AE67" s="10"/>
    </row>
    <row r="68" s="2" customFormat="1" ht="21.84" customHeight="1">
      <c r="A68" s="41"/>
      <c r="B68" s="42"/>
      <c r="C68" s="43"/>
      <c r="D68" s="43"/>
      <c r="E68" s="43"/>
      <c r="F68" s="43"/>
      <c r="G68" s="43"/>
      <c r="H68" s="43"/>
      <c r="I68" s="43"/>
      <c r="J68" s="43"/>
      <c r="K68" s="43"/>
      <c r="L68" s="148"/>
      <c r="S68" s="41"/>
      <c r="T68" s="41"/>
      <c r="U68" s="41"/>
      <c r="V68" s="41"/>
      <c r="W68" s="41"/>
      <c r="X68" s="41"/>
      <c r="Y68" s="41"/>
      <c r="Z68" s="41"/>
      <c r="AA68" s="41"/>
      <c r="AB68" s="41"/>
      <c r="AC68" s="41"/>
      <c r="AD68" s="41"/>
      <c r="AE68" s="41"/>
    </row>
    <row r="69" s="2" customFormat="1" ht="6.96" customHeight="1">
      <c r="A69" s="41"/>
      <c r="B69" s="63"/>
      <c r="C69" s="64"/>
      <c r="D69" s="64"/>
      <c r="E69" s="64"/>
      <c r="F69" s="64"/>
      <c r="G69" s="64"/>
      <c r="H69" s="64"/>
      <c r="I69" s="64"/>
      <c r="J69" s="64"/>
      <c r="K69" s="64"/>
      <c r="L69" s="148"/>
      <c r="S69" s="41"/>
      <c r="T69" s="41"/>
      <c r="U69" s="41"/>
      <c r="V69" s="41"/>
      <c r="W69" s="41"/>
      <c r="X69" s="41"/>
      <c r="Y69" s="41"/>
      <c r="Z69" s="41"/>
      <c r="AA69" s="41"/>
      <c r="AB69" s="41"/>
      <c r="AC69" s="41"/>
      <c r="AD69" s="41"/>
      <c r="AE69" s="41"/>
    </row>
    <row r="73" s="2" customFormat="1" ht="6.96" customHeight="1">
      <c r="A73" s="41"/>
      <c r="B73" s="65"/>
      <c r="C73" s="66"/>
      <c r="D73" s="66"/>
      <c r="E73" s="66"/>
      <c r="F73" s="66"/>
      <c r="G73" s="66"/>
      <c r="H73" s="66"/>
      <c r="I73" s="66"/>
      <c r="J73" s="66"/>
      <c r="K73" s="66"/>
      <c r="L73" s="148"/>
      <c r="S73" s="41"/>
      <c r="T73" s="41"/>
      <c r="U73" s="41"/>
      <c r="V73" s="41"/>
      <c r="W73" s="41"/>
      <c r="X73" s="41"/>
      <c r="Y73" s="41"/>
      <c r="Z73" s="41"/>
      <c r="AA73" s="41"/>
      <c r="AB73" s="41"/>
      <c r="AC73" s="41"/>
      <c r="AD73" s="41"/>
      <c r="AE73" s="41"/>
    </row>
    <row r="74" s="2" customFormat="1" ht="24.96" customHeight="1">
      <c r="A74" s="41"/>
      <c r="B74" s="42"/>
      <c r="C74" s="26" t="s">
        <v>114</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2" customHeight="1">
      <c r="A76" s="41"/>
      <c r="B76" s="42"/>
      <c r="C76" s="35" t="s">
        <v>16</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16.5" customHeight="1">
      <c r="A77" s="41"/>
      <c r="B77" s="42"/>
      <c r="C77" s="43"/>
      <c r="D77" s="43"/>
      <c r="E77" s="173" t="str">
        <f>E7</f>
        <v>Metuje, Hronov, oprava opevnění koryta, ř. km 45,300 - 45,531</v>
      </c>
      <c r="F77" s="35"/>
      <c r="G77" s="35"/>
      <c r="H77" s="35"/>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105</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3" t="str">
        <f>E9</f>
        <v>SO 02 - Břehové opevnění</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22</v>
      </c>
      <c r="D81" s="43"/>
      <c r="E81" s="43"/>
      <c r="F81" s="30" t="str">
        <f>F12</f>
        <v>Hronov, Zbečník</v>
      </c>
      <c r="G81" s="43"/>
      <c r="H81" s="43"/>
      <c r="I81" s="35" t="s">
        <v>24</v>
      </c>
      <c r="J81" s="76" t="str">
        <f>IF(J12="","",J12)</f>
        <v>5. 11. 2025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40.05" customHeight="1">
      <c r="A83" s="41"/>
      <c r="B83" s="42"/>
      <c r="C83" s="35" t="s">
        <v>26</v>
      </c>
      <c r="D83" s="43"/>
      <c r="E83" s="43"/>
      <c r="F83" s="30" t="str">
        <f>E15</f>
        <v>Povodí Labe, státní podnik, Hradec Králové</v>
      </c>
      <c r="G83" s="43"/>
      <c r="H83" s="43"/>
      <c r="I83" s="35" t="s">
        <v>34</v>
      </c>
      <c r="J83" s="39" t="str">
        <f>E21</f>
        <v>Povodí Labe, státní podnik, OIČ, Hradec Králové</v>
      </c>
      <c r="K83" s="43"/>
      <c r="L83" s="148"/>
      <c r="S83" s="41"/>
      <c r="T83" s="41"/>
      <c r="U83" s="41"/>
      <c r="V83" s="41"/>
      <c r="W83" s="41"/>
      <c r="X83" s="41"/>
      <c r="Y83" s="41"/>
      <c r="Z83" s="41"/>
      <c r="AA83" s="41"/>
      <c r="AB83" s="41"/>
      <c r="AC83" s="41"/>
      <c r="AD83" s="41"/>
      <c r="AE83" s="41"/>
    </row>
    <row r="84" s="2" customFormat="1" ht="15.15" customHeight="1">
      <c r="A84" s="41"/>
      <c r="B84" s="42"/>
      <c r="C84" s="35" t="s">
        <v>32</v>
      </c>
      <c r="D84" s="43"/>
      <c r="E84" s="43"/>
      <c r="F84" s="30" t="str">
        <f>IF(E18="","",E18)</f>
        <v>Vyplň údaj</v>
      </c>
      <c r="G84" s="43"/>
      <c r="H84" s="43"/>
      <c r="I84" s="35" t="s">
        <v>37</v>
      </c>
      <c r="J84" s="39" t="str">
        <f>E24</f>
        <v>Ing. Eva Morkesová</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115</v>
      </c>
      <c r="D86" s="192" t="s">
        <v>61</v>
      </c>
      <c r="E86" s="192" t="s">
        <v>57</v>
      </c>
      <c r="F86" s="192" t="s">
        <v>58</v>
      </c>
      <c r="G86" s="192" t="s">
        <v>116</v>
      </c>
      <c r="H86" s="192" t="s">
        <v>117</v>
      </c>
      <c r="I86" s="192" t="s">
        <v>118</v>
      </c>
      <c r="J86" s="192" t="s">
        <v>109</v>
      </c>
      <c r="K86" s="193" t="s">
        <v>119</v>
      </c>
      <c r="L86" s="194"/>
      <c r="M86" s="96" t="s">
        <v>38</v>
      </c>
      <c r="N86" s="97" t="s">
        <v>46</v>
      </c>
      <c r="O86" s="97" t="s">
        <v>120</v>
      </c>
      <c r="P86" s="97" t="s">
        <v>121</v>
      </c>
      <c r="Q86" s="97" t="s">
        <v>122</v>
      </c>
      <c r="R86" s="97" t="s">
        <v>123</v>
      </c>
      <c r="S86" s="97" t="s">
        <v>124</v>
      </c>
      <c r="T86" s="98" t="s">
        <v>125</v>
      </c>
      <c r="U86" s="189"/>
      <c r="V86" s="189"/>
      <c r="W86" s="189"/>
      <c r="X86" s="189"/>
      <c r="Y86" s="189"/>
      <c r="Z86" s="189"/>
      <c r="AA86" s="189"/>
      <c r="AB86" s="189"/>
      <c r="AC86" s="189"/>
      <c r="AD86" s="189"/>
      <c r="AE86" s="189"/>
    </row>
    <row r="87" s="2" customFormat="1" ht="22.8" customHeight="1">
      <c r="A87" s="41"/>
      <c r="B87" s="42"/>
      <c r="C87" s="103" t="s">
        <v>126</v>
      </c>
      <c r="D87" s="43"/>
      <c r="E87" s="43"/>
      <c r="F87" s="43"/>
      <c r="G87" s="43"/>
      <c r="H87" s="43"/>
      <c r="I87" s="43"/>
      <c r="J87" s="195">
        <f>BK87</f>
        <v>0</v>
      </c>
      <c r="K87" s="43"/>
      <c r="L87" s="47"/>
      <c r="M87" s="99"/>
      <c r="N87" s="196"/>
      <c r="O87" s="100"/>
      <c r="P87" s="197">
        <f>P88</f>
        <v>0</v>
      </c>
      <c r="Q87" s="100"/>
      <c r="R87" s="197">
        <f>R88</f>
        <v>1146.3108427</v>
      </c>
      <c r="S87" s="100"/>
      <c r="T87" s="198">
        <f>T88</f>
        <v>878.88677499999994</v>
      </c>
      <c r="U87" s="41"/>
      <c r="V87" s="41"/>
      <c r="W87" s="41"/>
      <c r="X87" s="41"/>
      <c r="Y87" s="41"/>
      <c r="Z87" s="41"/>
      <c r="AA87" s="41"/>
      <c r="AB87" s="41"/>
      <c r="AC87" s="41"/>
      <c r="AD87" s="41"/>
      <c r="AE87" s="41"/>
      <c r="AT87" s="20" t="s">
        <v>75</v>
      </c>
      <c r="AU87" s="20" t="s">
        <v>110</v>
      </c>
      <c r="BK87" s="199">
        <f>BK88</f>
        <v>0</v>
      </c>
    </row>
    <row r="88" s="12" customFormat="1" ht="25.92" customHeight="1">
      <c r="A88" s="12"/>
      <c r="B88" s="200"/>
      <c r="C88" s="201"/>
      <c r="D88" s="202" t="s">
        <v>75</v>
      </c>
      <c r="E88" s="203" t="s">
        <v>127</v>
      </c>
      <c r="F88" s="203" t="s">
        <v>128</v>
      </c>
      <c r="G88" s="201"/>
      <c r="H88" s="201"/>
      <c r="I88" s="204"/>
      <c r="J88" s="205">
        <f>BK88</f>
        <v>0</v>
      </c>
      <c r="K88" s="201"/>
      <c r="L88" s="206"/>
      <c r="M88" s="207"/>
      <c r="N88" s="208"/>
      <c r="O88" s="208"/>
      <c r="P88" s="209">
        <f>P89+P169+P215+P221+P227+P235+P239</f>
        <v>0</v>
      </c>
      <c r="Q88" s="208"/>
      <c r="R88" s="209">
        <f>R89+R169+R215+R221+R227+R235+R239</f>
        <v>1146.3108427</v>
      </c>
      <c r="S88" s="208"/>
      <c r="T88" s="210">
        <f>T89+T169+T215+T221+T227+T235+T239</f>
        <v>878.88677499999994</v>
      </c>
      <c r="U88" s="12"/>
      <c r="V88" s="12"/>
      <c r="W88" s="12"/>
      <c r="X88" s="12"/>
      <c r="Y88" s="12"/>
      <c r="Z88" s="12"/>
      <c r="AA88" s="12"/>
      <c r="AB88" s="12"/>
      <c r="AC88" s="12"/>
      <c r="AD88" s="12"/>
      <c r="AE88" s="12"/>
      <c r="AR88" s="211" t="s">
        <v>83</v>
      </c>
      <c r="AT88" s="212" t="s">
        <v>75</v>
      </c>
      <c r="AU88" s="212" t="s">
        <v>76</v>
      </c>
      <c r="AY88" s="211" t="s">
        <v>129</v>
      </c>
      <c r="BK88" s="213">
        <f>BK89+BK169+BK215+BK221+BK227+BK235+BK239</f>
        <v>0</v>
      </c>
    </row>
    <row r="89" s="12" customFormat="1" ht="22.8" customHeight="1">
      <c r="A89" s="12"/>
      <c r="B89" s="200"/>
      <c r="C89" s="201"/>
      <c r="D89" s="202" t="s">
        <v>75</v>
      </c>
      <c r="E89" s="214" t="s">
        <v>83</v>
      </c>
      <c r="F89" s="214" t="s">
        <v>130</v>
      </c>
      <c r="G89" s="201"/>
      <c r="H89" s="201"/>
      <c r="I89" s="204"/>
      <c r="J89" s="215">
        <f>BK89</f>
        <v>0</v>
      </c>
      <c r="K89" s="201"/>
      <c r="L89" s="206"/>
      <c r="M89" s="207"/>
      <c r="N89" s="208"/>
      <c r="O89" s="208"/>
      <c r="P89" s="209">
        <f>SUM(P90:P168)</f>
        <v>0</v>
      </c>
      <c r="Q89" s="208"/>
      <c r="R89" s="209">
        <f>SUM(R90:R168)</f>
        <v>0.02094</v>
      </c>
      <c r="S89" s="208"/>
      <c r="T89" s="210">
        <f>SUM(T90:T168)</f>
        <v>878.61677499999996</v>
      </c>
      <c r="U89" s="12"/>
      <c r="V89" s="12"/>
      <c r="W89" s="12"/>
      <c r="X89" s="12"/>
      <c r="Y89" s="12"/>
      <c r="Z89" s="12"/>
      <c r="AA89" s="12"/>
      <c r="AB89" s="12"/>
      <c r="AC89" s="12"/>
      <c r="AD89" s="12"/>
      <c r="AE89" s="12"/>
      <c r="AR89" s="211" t="s">
        <v>83</v>
      </c>
      <c r="AT89" s="212" t="s">
        <v>75</v>
      </c>
      <c r="AU89" s="212" t="s">
        <v>83</v>
      </c>
      <c r="AY89" s="211" t="s">
        <v>129</v>
      </c>
      <c r="BK89" s="213">
        <f>SUM(BK90:BK168)</f>
        <v>0</v>
      </c>
    </row>
    <row r="90" s="2" customFormat="1" ht="16.5" customHeight="1">
      <c r="A90" s="41"/>
      <c r="B90" s="42"/>
      <c r="C90" s="216" t="s">
        <v>83</v>
      </c>
      <c r="D90" s="216" t="s">
        <v>131</v>
      </c>
      <c r="E90" s="217" t="s">
        <v>386</v>
      </c>
      <c r="F90" s="218" t="s">
        <v>387</v>
      </c>
      <c r="G90" s="219" t="s">
        <v>216</v>
      </c>
      <c r="H90" s="220">
        <v>984.66700000000003</v>
      </c>
      <c r="I90" s="221"/>
      <c r="J90" s="222">
        <f>ROUND(I90*H90,2)</f>
        <v>0</v>
      </c>
      <c r="K90" s="218" t="s">
        <v>135</v>
      </c>
      <c r="L90" s="47"/>
      <c r="M90" s="223" t="s">
        <v>38</v>
      </c>
      <c r="N90" s="224" t="s">
        <v>49</v>
      </c>
      <c r="O90" s="88"/>
      <c r="P90" s="225">
        <f>O90*H90</f>
        <v>0</v>
      </c>
      <c r="Q90" s="225">
        <v>0</v>
      </c>
      <c r="R90" s="225">
        <f>Q90*H90</f>
        <v>0</v>
      </c>
      <c r="S90" s="225">
        <v>0.32500000000000001</v>
      </c>
      <c r="T90" s="226">
        <f>S90*H90</f>
        <v>320.016775</v>
      </c>
      <c r="U90" s="41"/>
      <c r="V90" s="41"/>
      <c r="W90" s="41"/>
      <c r="X90" s="41"/>
      <c r="Y90" s="41"/>
      <c r="Z90" s="41"/>
      <c r="AA90" s="41"/>
      <c r="AB90" s="41"/>
      <c r="AC90" s="41"/>
      <c r="AD90" s="41"/>
      <c r="AE90" s="41"/>
      <c r="AR90" s="227" t="s">
        <v>136</v>
      </c>
      <c r="AT90" s="227" t="s">
        <v>131</v>
      </c>
      <c r="AU90" s="227" t="s">
        <v>85</v>
      </c>
      <c r="AY90" s="20" t="s">
        <v>129</v>
      </c>
      <c r="BE90" s="228">
        <f>IF(N90="základní",J90,0)</f>
        <v>0</v>
      </c>
      <c r="BF90" s="228">
        <f>IF(N90="snížená",J90,0)</f>
        <v>0</v>
      </c>
      <c r="BG90" s="228">
        <f>IF(N90="zákl. přenesená",J90,0)</f>
        <v>0</v>
      </c>
      <c r="BH90" s="228">
        <f>IF(N90="sníž. přenesená",J90,0)</f>
        <v>0</v>
      </c>
      <c r="BI90" s="228">
        <f>IF(N90="nulová",J90,0)</f>
        <v>0</v>
      </c>
      <c r="BJ90" s="20" t="s">
        <v>136</v>
      </c>
      <c r="BK90" s="228">
        <f>ROUND(I90*H90,2)</f>
        <v>0</v>
      </c>
      <c r="BL90" s="20" t="s">
        <v>136</v>
      </c>
      <c r="BM90" s="227" t="s">
        <v>388</v>
      </c>
    </row>
    <row r="91" s="2" customFormat="1">
      <c r="A91" s="41"/>
      <c r="B91" s="42"/>
      <c r="C91" s="43"/>
      <c r="D91" s="229" t="s">
        <v>138</v>
      </c>
      <c r="E91" s="43"/>
      <c r="F91" s="230" t="s">
        <v>389</v>
      </c>
      <c r="G91" s="43"/>
      <c r="H91" s="43"/>
      <c r="I91" s="231"/>
      <c r="J91" s="43"/>
      <c r="K91" s="43"/>
      <c r="L91" s="47"/>
      <c r="M91" s="232"/>
      <c r="N91" s="233"/>
      <c r="O91" s="88"/>
      <c r="P91" s="88"/>
      <c r="Q91" s="88"/>
      <c r="R91" s="88"/>
      <c r="S91" s="88"/>
      <c r="T91" s="89"/>
      <c r="U91" s="41"/>
      <c r="V91" s="41"/>
      <c r="W91" s="41"/>
      <c r="X91" s="41"/>
      <c r="Y91" s="41"/>
      <c r="Z91" s="41"/>
      <c r="AA91" s="41"/>
      <c r="AB91" s="41"/>
      <c r="AC91" s="41"/>
      <c r="AD91" s="41"/>
      <c r="AE91" s="41"/>
      <c r="AT91" s="20" t="s">
        <v>138</v>
      </c>
      <c r="AU91" s="20" t="s">
        <v>85</v>
      </c>
    </row>
    <row r="92" s="2" customFormat="1">
      <c r="A92" s="41"/>
      <c r="B92" s="42"/>
      <c r="C92" s="43"/>
      <c r="D92" s="234" t="s">
        <v>140</v>
      </c>
      <c r="E92" s="43"/>
      <c r="F92" s="235" t="s">
        <v>390</v>
      </c>
      <c r="G92" s="43"/>
      <c r="H92" s="43"/>
      <c r="I92" s="231"/>
      <c r="J92" s="43"/>
      <c r="K92" s="43"/>
      <c r="L92" s="47"/>
      <c r="M92" s="232"/>
      <c r="N92" s="233"/>
      <c r="O92" s="88"/>
      <c r="P92" s="88"/>
      <c r="Q92" s="88"/>
      <c r="R92" s="88"/>
      <c r="S92" s="88"/>
      <c r="T92" s="89"/>
      <c r="U92" s="41"/>
      <c r="V92" s="41"/>
      <c r="W92" s="41"/>
      <c r="X92" s="41"/>
      <c r="Y92" s="41"/>
      <c r="Z92" s="41"/>
      <c r="AA92" s="41"/>
      <c r="AB92" s="41"/>
      <c r="AC92" s="41"/>
      <c r="AD92" s="41"/>
      <c r="AE92" s="41"/>
      <c r="AT92" s="20" t="s">
        <v>140</v>
      </c>
      <c r="AU92" s="20" t="s">
        <v>85</v>
      </c>
    </row>
    <row r="93" s="13" customFormat="1">
      <c r="A93" s="13"/>
      <c r="B93" s="236"/>
      <c r="C93" s="237"/>
      <c r="D93" s="229" t="s">
        <v>142</v>
      </c>
      <c r="E93" s="238" t="s">
        <v>38</v>
      </c>
      <c r="F93" s="239" t="s">
        <v>391</v>
      </c>
      <c r="G93" s="237"/>
      <c r="H93" s="238" t="s">
        <v>38</v>
      </c>
      <c r="I93" s="240"/>
      <c r="J93" s="237"/>
      <c r="K93" s="237"/>
      <c r="L93" s="241"/>
      <c r="M93" s="242"/>
      <c r="N93" s="243"/>
      <c r="O93" s="243"/>
      <c r="P93" s="243"/>
      <c r="Q93" s="243"/>
      <c r="R93" s="243"/>
      <c r="S93" s="243"/>
      <c r="T93" s="244"/>
      <c r="U93" s="13"/>
      <c r="V93" s="13"/>
      <c r="W93" s="13"/>
      <c r="X93" s="13"/>
      <c r="Y93" s="13"/>
      <c r="Z93" s="13"/>
      <c r="AA93" s="13"/>
      <c r="AB93" s="13"/>
      <c r="AC93" s="13"/>
      <c r="AD93" s="13"/>
      <c r="AE93" s="13"/>
      <c r="AT93" s="245" t="s">
        <v>142</v>
      </c>
      <c r="AU93" s="245" t="s">
        <v>85</v>
      </c>
      <c r="AV93" s="13" t="s">
        <v>83</v>
      </c>
      <c r="AW93" s="13" t="s">
        <v>36</v>
      </c>
      <c r="AX93" s="13" t="s">
        <v>76</v>
      </c>
      <c r="AY93" s="245" t="s">
        <v>129</v>
      </c>
    </row>
    <row r="94" s="13" customFormat="1">
      <c r="A94" s="13"/>
      <c r="B94" s="236"/>
      <c r="C94" s="237"/>
      <c r="D94" s="229" t="s">
        <v>142</v>
      </c>
      <c r="E94" s="238" t="s">
        <v>38</v>
      </c>
      <c r="F94" s="239" t="s">
        <v>392</v>
      </c>
      <c r="G94" s="237"/>
      <c r="H94" s="238" t="s">
        <v>38</v>
      </c>
      <c r="I94" s="240"/>
      <c r="J94" s="237"/>
      <c r="K94" s="237"/>
      <c r="L94" s="241"/>
      <c r="M94" s="242"/>
      <c r="N94" s="243"/>
      <c r="O94" s="243"/>
      <c r="P94" s="243"/>
      <c r="Q94" s="243"/>
      <c r="R94" s="243"/>
      <c r="S94" s="243"/>
      <c r="T94" s="244"/>
      <c r="U94" s="13"/>
      <c r="V94" s="13"/>
      <c r="W94" s="13"/>
      <c r="X94" s="13"/>
      <c r="Y94" s="13"/>
      <c r="Z94" s="13"/>
      <c r="AA94" s="13"/>
      <c r="AB94" s="13"/>
      <c r="AC94" s="13"/>
      <c r="AD94" s="13"/>
      <c r="AE94" s="13"/>
      <c r="AT94" s="245" t="s">
        <v>142</v>
      </c>
      <c r="AU94" s="245" t="s">
        <v>85</v>
      </c>
      <c r="AV94" s="13" t="s">
        <v>83</v>
      </c>
      <c r="AW94" s="13" t="s">
        <v>36</v>
      </c>
      <c r="AX94" s="13" t="s">
        <v>76</v>
      </c>
      <c r="AY94" s="245" t="s">
        <v>129</v>
      </c>
    </row>
    <row r="95" s="14" customFormat="1">
      <c r="A95" s="14"/>
      <c r="B95" s="246"/>
      <c r="C95" s="247"/>
      <c r="D95" s="229" t="s">
        <v>142</v>
      </c>
      <c r="E95" s="248" t="s">
        <v>38</v>
      </c>
      <c r="F95" s="249" t="s">
        <v>393</v>
      </c>
      <c r="G95" s="247"/>
      <c r="H95" s="250">
        <v>462</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142</v>
      </c>
      <c r="AU95" s="256" t="s">
        <v>85</v>
      </c>
      <c r="AV95" s="14" t="s">
        <v>85</v>
      </c>
      <c r="AW95" s="14" t="s">
        <v>36</v>
      </c>
      <c r="AX95" s="14" t="s">
        <v>76</v>
      </c>
      <c r="AY95" s="256" t="s">
        <v>129</v>
      </c>
    </row>
    <row r="96" s="13" customFormat="1">
      <c r="A96" s="13"/>
      <c r="B96" s="236"/>
      <c r="C96" s="237"/>
      <c r="D96" s="229" t="s">
        <v>142</v>
      </c>
      <c r="E96" s="238" t="s">
        <v>38</v>
      </c>
      <c r="F96" s="239" t="s">
        <v>394</v>
      </c>
      <c r="G96" s="237"/>
      <c r="H96" s="238" t="s">
        <v>38</v>
      </c>
      <c r="I96" s="240"/>
      <c r="J96" s="237"/>
      <c r="K96" s="237"/>
      <c r="L96" s="241"/>
      <c r="M96" s="242"/>
      <c r="N96" s="243"/>
      <c r="O96" s="243"/>
      <c r="P96" s="243"/>
      <c r="Q96" s="243"/>
      <c r="R96" s="243"/>
      <c r="S96" s="243"/>
      <c r="T96" s="244"/>
      <c r="U96" s="13"/>
      <c r="V96" s="13"/>
      <c r="W96" s="13"/>
      <c r="X96" s="13"/>
      <c r="Y96" s="13"/>
      <c r="Z96" s="13"/>
      <c r="AA96" s="13"/>
      <c r="AB96" s="13"/>
      <c r="AC96" s="13"/>
      <c r="AD96" s="13"/>
      <c r="AE96" s="13"/>
      <c r="AT96" s="245" t="s">
        <v>142</v>
      </c>
      <c r="AU96" s="245" t="s">
        <v>85</v>
      </c>
      <c r="AV96" s="13" t="s">
        <v>83</v>
      </c>
      <c r="AW96" s="13" t="s">
        <v>36</v>
      </c>
      <c r="AX96" s="13" t="s">
        <v>76</v>
      </c>
      <c r="AY96" s="245" t="s">
        <v>129</v>
      </c>
    </row>
    <row r="97" s="14" customFormat="1">
      <c r="A97" s="14"/>
      <c r="B97" s="246"/>
      <c r="C97" s="247"/>
      <c r="D97" s="229" t="s">
        <v>142</v>
      </c>
      <c r="E97" s="248" t="s">
        <v>38</v>
      </c>
      <c r="F97" s="249" t="s">
        <v>395</v>
      </c>
      <c r="G97" s="247"/>
      <c r="H97" s="250">
        <v>522.66700000000003</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142</v>
      </c>
      <c r="AU97" s="256" t="s">
        <v>85</v>
      </c>
      <c r="AV97" s="14" t="s">
        <v>85</v>
      </c>
      <c r="AW97" s="14" t="s">
        <v>36</v>
      </c>
      <c r="AX97" s="14" t="s">
        <v>76</v>
      </c>
      <c r="AY97" s="256" t="s">
        <v>129</v>
      </c>
    </row>
    <row r="98" s="15" customFormat="1">
      <c r="A98" s="15"/>
      <c r="B98" s="257"/>
      <c r="C98" s="258"/>
      <c r="D98" s="229" t="s">
        <v>142</v>
      </c>
      <c r="E98" s="259" t="s">
        <v>38</v>
      </c>
      <c r="F98" s="260" t="s">
        <v>150</v>
      </c>
      <c r="G98" s="258"/>
      <c r="H98" s="261">
        <v>984.66700000000003</v>
      </c>
      <c r="I98" s="262"/>
      <c r="J98" s="258"/>
      <c r="K98" s="258"/>
      <c r="L98" s="263"/>
      <c r="M98" s="264"/>
      <c r="N98" s="265"/>
      <c r="O98" s="265"/>
      <c r="P98" s="265"/>
      <c r="Q98" s="265"/>
      <c r="R98" s="265"/>
      <c r="S98" s="265"/>
      <c r="T98" s="266"/>
      <c r="U98" s="15"/>
      <c r="V98" s="15"/>
      <c r="W98" s="15"/>
      <c r="X98" s="15"/>
      <c r="Y98" s="15"/>
      <c r="Z98" s="15"/>
      <c r="AA98" s="15"/>
      <c r="AB98" s="15"/>
      <c r="AC98" s="15"/>
      <c r="AD98" s="15"/>
      <c r="AE98" s="15"/>
      <c r="AT98" s="267" t="s">
        <v>142</v>
      </c>
      <c r="AU98" s="267" t="s">
        <v>85</v>
      </c>
      <c r="AV98" s="15" t="s">
        <v>136</v>
      </c>
      <c r="AW98" s="15" t="s">
        <v>36</v>
      </c>
      <c r="AX98" s="15" t="s">
        <v>83</v>
      </c>
      <c r="AY98" s="267" t="s">
        <v>129</v>
      </c>
    </row>
    <row r="99" s="2" customFormat="1" ht="16.5" customHeight="1">
      <c r="A99" s="41"/>
      <c r="B99" s="42"/>
      <c r="C99" s="216" t="s">
        <v>85</v>
      </c>
      <c r="D99" s="216" t="s">
        <v>131</v>
      </c>
      <c r="E99" s="217" t="s">
        <v>396</v>
      </c>
      <c r="F99" s="218" t="s">
        <v>397</v>
      </c>
      <c r="G99" s="219" t="s">
        <v>153</v>
      </c>
      <c r="H99" s="220">
        <v>294</v>
      </c>
      <c r="I99" s="221"/>
      <c r="J99" s="222">
        <f>ROUND(I99*H99,2)</f>
        <v>0</v>
      </c>
      <c r="K99" s="218" t="s">
        <v>135</v>
      </c>
      <c r="L99" s="47"/>
      <c r="M99" s="223" t="s">
        <v>38</v>
      </c>
      <c r="N99" s="224" t="s">
        <v>49</v>
      </c>
      <c r="O99" s="88"/>
      <c r="P99" s="225">
        <f>O99*H99</f>
        <v>0</v>
      </c>
      <c r="Q99" s="225">
        <v>0</v>
      </c>
      <c r="R99" s="225">
        <f>Q99*H99</f>
        <v>0</v>
      </c>
      <c r="S99" s="225">
        <v>1.8999999999999999</v>
      </c>
      <c r="T99" s="226">
        <f>S99*H99</f>
        <v>558.60000000000002</v>
      </c>
      <c r="U99" s="41"/>
      <c r="V99" s="41"/>
      <c r="W99" s="41"/>
      <c r="X99" s="41"/>
      <c r="Y99" s="41"/>
      <c r="Z99" s="41"/>
      <c r="AA99" s="41"/>
      <c r="AB99" s="41"/>
      <c r="AC99" s="41"/>
      <c r="AD99" s="41"/>
      <c r="AE99" s="41"/>
      <c r="AR99" s="227" t="s">
        <v>136</v>
      </c>
      <c r="AT99" s="227" t="s">
        <v>131</v>
      </c>
      <c r="AU99" s="227" t="s">
        <v>85</v>
      </c>
      <c r="AY99" s="20" t="s">
        <v>129</v>
      </c>
      <c r="BE99" s="228">
        <f>IF(N99="základní",J99,0)</f>
        <v>0</v>
      </c>
      <c r="BF99" s="228">
        <f>IF(N99="snížená",J99,0)</f>
        <v>0</v>
      </c>
      <c r="BG99" s="228">
        <f>IF(N99="zákl. přenesená",J99,0)</f>
        <v>0</v>
      </c>
      <c r="BH99" s="228">
        <f>IF(N99="sníž. přenesená",J99,0)</f>
        <v>0</v>
      </c>
      <c r="BI99" s="228">
        <f>IF(N99="nulová",J99,0)</f>
        <v>0</v>
      </c>
      <c r="BJ99" s="20" t="s">
        <v>136</v>
      </c>
      <c r="BK99" s="228">
        <f>ROUND(I99*H99,2)</f>
        <v>0</v>
      </c>
      <c r="BL99" s="20" t="s">
        <v>136</v>
      </c>
      <c r="BM99" s="227" t="s">
        <v>398</v>
      </c>
    </row>
    <row r="100" s="2" customFormat="1">
      <c r="A100" s="41"/>
      <c r="B100" s="42"/>
      <c r="C100" s="43"/>
      <c r="D100" s="229" t="s">
        <v>138</v>
      </c>
      <c r="E100" s="43"/>
      <c r="F100" s="230" t="s">
        <v>399</v>
      </c>
      <c r="G100" s="43"/>
      <c r="H100" s="43"/>
      <c r="I100" s="231"/>
      <c r="J100" s="43"/>
      <c r="K100" s="43"/>
      <c r="L100" s="47"/>
      <c r="M100" s="232"/>
      <c r="N100" s="233"/>
      <c r="O100" s="88"/>
      <c r="P100" s="88"/>
      <c r="Q100" s="88"/>
      <c r="R100" s="88"/>
      <c r="S100" s="88"/>
      <c r="T100" s="89"/>
      <c r="U100" s="41"/>
      <c r="V100" s="41"/>
      <c r="W100" s="41"/>
      <c r="X100" s="41"/>
      <c r="Y100" s="41"/>
      <c r="Z100" s="41"/>
      <c r="AA100" s="41"/>
      <c r="AB100" s="41"/>
      <c r="AC100" s="41"/>
      <c r="AD100" s="41"/>
      <c r="AE100" s="41"/>
      <c r="AT100" s="20" t="s">
        <v>138</v>
      </c>
      <c r="AU100" s="20" t="s">
        <v>85</v>
      </c>
    </row>
    <row r="101" s="2" customFormat="1">
      <c r="A101" s="41"/>
      <c r="B101" s="42"/>
      <c r="C101" s="43"/>
      <c r="D101" s="234" t="s">
        <v>140</v>
      </c>
      <c r="E101" s="43"/>
      <c r="F101" s="235" t="s">
        <v>400</v>
      </c>
      <c r="G101" s="43"/>
      <c r="H101" s="43"/>
      <c r="I101" s="231"/>
      <c r="J101" s="43"/>
      <c r="K101" s="43"/>
      <c r="L101" s="47"/>
      <c r="M101" s="232"/>
      <c r="N101" s="233"/>
      <c r="O101" s="88"/>
      <c r="P101" s="88"/>
      <c r="Q101" s="88"/>
      <c r="R101" s="88"/>
      <c r="S101" s="88"/>
      <c r="T101" s="89"/>
      <c r="U101" s="41"/>
      <c r="V101" s="41"/>
      <c r="W101" s="41"/>
      <c r="X101" s="41"/>
      <c r="Y101" s="41"/>
      <c r="Z101" s="41"/>
      <c r="AA101" s="41"/>
      <c r="AB101" s="41"/>
      <c r="AC101" s="41"/>
      <c r="AD101" s="41"/>
      <c r="AE101" s="41"/>
      <c r="AT101" s="20" t="s">
        <v>140</v>
      </c>
      <c r="AU101" s="20" t="s">
        <v>85</v>
      </c>
    </row>
    <row r="102" s="13" customFormat="1">
      <c r="A102" s="13"/>
      <c r="B102" s="236"/>
      <c r="C102" s="237"/>
      <c r="D102" s="229" t="s">
        <v>142</v>
      </c>
      <c r="E102" s="238" t="s">
        <v>38</v>
      </c>
      <c r="F102" s="239" t="s">
        <v>401</v>
      </c>
      <c r="G102" s="237"/>
      <c r="H102" s="238" t="s">
        <v>38</v>
      </c>
      <c r="I102" s="240"/>
      <c r="J102" s="237"/>
      <c r="K102" s="237"/>
      <c r="L102" s="241"/>
      <c r="M102" s="242"/>
      <c r="N102" s="243"/>
      <c r="O102" s="243"/>
      <c r="P102" s="243"/>
      <c r="Q102" s="243"/>
      <c r="R102" s="243"/>
      <c r="S102" s="243"/>
      <c r="T102" s="244"/>
      <c r="U102" s="13"/>
      <c r="V102" s="13"/>
      <c r="W102" s="13"/>
      <c r="X102" s="13"/>
      <c r="Y102" s="13"/>
      <c r="Z102" s="13"/>
      <c r="AA102" s="13"/>
      <c r="AB102" s="13"/>
      <c r="AC102" s="13"/>
      <c r="AD102" s="13"/>
      <c r="AE102" s="13"/>
      <c r="AT102" s="245" t="s">
        <v>142</v>
      </c>
      <c r="AU102" s="245" t="s">
        <v>85</v>
      </c>
      <c r="AV102" s="13" t="s">
        <v>83</v>
      </c>
      <c r="AW102" s="13" t="s">
        <v>36</v>
      </c>
      <c r="AX102" s="13" t="s">
        <v>76</v>
      </c>
      <c r="AY102" s="245" t="s">
        <v>129</v>
      </c>
    </row>
    <row r="103" s="13" customFormat="1">
      <c r="A103" s="13"/>
      <c r="B103" s="236"/>
      <c r="C103" s="237"/>
      <c r="D103" s="229" t="s">
        <v>142</v>
      </c>
      <c r="E103" s="238" t="s">
        <v>38</v>
      </c>
      <c r="F103" s="239" t="s">
        <v>392</v>
      </c>
      <c r="G103" s="237"/>
      <c r="H103" s="238" t="s">
        <v>38</v>
      </c>
      <c r="I103" s="240"/>
      <c r="J103" s="237"/>
      <c r="K103" s="237"/>
      <c r="L103" s="241"/>
      <c r="M103" s="242"/>
      <c r="N103" s="243"/>
      <c r="O103" s="243"/>
      <c r="P103" s="243"/>
      <c r="Q103" s="243"/>
      <c r="R103" s="243"/>
      <c r="S103" s="243"/>
      <c r="T103" s="244"/>
      <c r="U103" s="13"/>
      <c r="V103" s="13"/>
      <c r="W103" s="13"/>
      <c r="X103" s="13"/>
      <c r="Y103" s="13"/>
      <c r="Z103" s="13"/>
      <c r="AA103" s="13"/>
      <c r="AB103" s="13"/>
      <c r="AC103" s="13"/>
      <c r="AD103" s="13"/>
      <c r="AE103" s="13"/>
      <c r="AT103" s="245" t="s">
        <v>142</v>
      </c>
      <c r="AU103" s="245" t="s">
        <v>85</v>
      </c>
      <c r="AV103" s="13" t="s">
        <v>83</v>
      </c>
      <c r="AW103" s="13" t="s">
        <v>36</v>
      </c>
      <c r="AX103" s="13" t="s">
        <v>76</v>
      </c>
      <c r="AY103" s="245" t="s">
        <v>129</v>
      </c>
    </row>
    <row r="104" s="14" customFormat="1">
      <c r="A104" s="14"/>
      <c r="B104" s="246"/>
      <c r="C104" s="247"/>
      <c r="D104" s="229" t="s">
        <v>142</v>
      </c>
      <c r="E104" s="248" t="s">
        <v>38</v>
      </c>
      <c r="F104" s="249" t="s">
        <v>402</v>
      </c>
      <c r="G104" s="247"/>
      <c r="H104" s="250">
        <v>138.59999999999999</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142</v>
      </c>
      <c r="AU104" s="256" t="s">
        <v>85</v>
      </c>
      <c r="AV104" s="14" t="s">
        <v>85</v>
      </c>
      <c r="AW104" s="14" t="s">
        <v>36</v>
      </c>
      <c r="AX104" s="14" t="s">
        <v>76</v>
      </c>
      <c r="AY104" s="256" t="s">
        <v>129</v>
      </c>
    </row>
    <row r="105" s="13" customFormat="1">
      <c r="A105" s="13"/>
      <c r="B105" s="236"/>
      <c r="C105" s="237"/>
      <c r="D105" s="229" t="s">
        <v>142</v>
      </c>
      <c r="E105" s="238" t="s">
        <v>38</v>
      </c>
      <c r="F105" s="239" t="s">
        <v>394</v>
      </c>
      <c r="G105" s="237"/>
      <c r="H105" s="238" t="s">
        <v>38</v>
      </c>
      <c r="I105" s="240"/>
      <c r="J105" s="237"/>
      <c r="K105" s="237"/>
      <c r="L105" s="241"/>
      <c r="M105" s="242"/>
      <c r="N105" s="243"/>
      <c r="O105" s="243"/>
      <c r="P105" s="243"/>
      <c r="Q105" s="243"/>
      <c r="R105" s="243"/>
      <c r="S105" s="243"/>
      <c r="T105" s="244"/>
      <c r="U105" s="13"/>
      <c r="V105" s="13"/>
      <c r="W105" s="13"/>
      <c r="X105" s="13"/>
      <c r="Y105" s="13"/>
      <c r="Z105" s="13"/>
      <c r="AA105" s="13"/>
      <c r="AB105" s="13"/>
      <c r="AC105" s="13"/>
      <c r="AD105" s="13"/>
      <c r="AE105" s="13"/>
      <c r="AT105" s="245" t="s">
        <v>142</v>
      </c>
      <c r="AU105" s="245" t="s">
        <v>85</v>
      </c>
      <c r="AV105" s="13" t="s">
        <v>83</v>
      </c>
      <c r="AW105" s="13" t="s">
        <v>36</v>
      </c>
      <c r="AX105" s="13" t="s">
        <v>76</v>
      </c>
      <c r="AY105" s="245" t="s">
        <v>129</v>
      </c>
    </row>
    <row r="106" s="14" customFormat="1">
      <c r="A106" s="14"/>
      <c r="B106" s="246"/>
      <c r="C106" s="247"/>
      <c r="D106" s="229" t="s">
        <v>142</v>
      </c>
      <c r="E106" s="248" t="s">
        <v>38</v>
      </c>
      <c r="F106" s="249" t="s">
        <v>403</v>
      </c>
      <c r="G106" s="247"/>
      <c r="H106" s="250">
        <v>155.40000000000001</v>
      </c>
      <c r="I106" s="251"/>
      <c r="J106" s="247"/>
      <c r="K106" s="247"/>
      <c r="L106" s="252"/>
      <c r="M106" s="253"/>
      <c r="N106" s="254"/>
      <c r="O106" s="254"/>
      <c r="P106" s="254"/>
      <c r="Q106" s="254"/>
      <c r="R106" s="254"/>
      <c r="S106" s="254"/>
      <c r="T106" s="255"/>
      <c r="U106" s="14"/>
      <c r="V106" s="14"/>
      <c r="W106" s="14"/>
      <c r="X106" s="14"/>
      <c r="Y106" s="14"/>
      <c r="Z106" s="14"/>
      <c r="AA106" s="14"/>
      <c r="AB106" s="14"/>
      <c r="AC106" s="14"/>
      <c r="AD106" s="14"/>
      <c r="AE106" s="14"/>
      <c r="AT106" s="256" t="s">
        <v>142</v>
      </c>
      <c r="AU106" s="256" t="s">
        <v>85</v>
      </c>
      <c r="AV106" s="14" t="s">
        <v>85</v>
      </c>
      <c r="AW106" s="14" t="s">
        <v>36</v>
      </c>
      <c r="AX106" s="14" t="s">
        <v>76</v>
      </c>
      <c r="AY106" s="256" t="s">
        <v>129</v>
      </c>
    </row>
    <row r="107" s="15" customFormat="1">
      <c r="A107" s="15"/>
      <c r="B107" s="257"/>
      <c r="C107" s="258"/>
      <c r="D107" s="229" t="s">
        <v>142</v>
      </c>
      <c r="E107" s="259" t="s">
        <v>38</v>
      </c>
      <c r="F107" s="260" t="s">
        <v>150</v>
      </c>
      <c r="G107" s="258"/>
      <c r="H107" s="261">
        <v>294</v>
      </c>
      <c r="I107" s="262"/>
      <c r="J107" s="258"/>
      <c r="K107" s="258"/>
      <c r="L107" s="263"/>
      <c r="M107" s="264"/>
      <c r="N107" s="265"/>
      <c r="O107" s="265"/>
      <c r="P107" s="265"/>
      <c r="Q107" s="265"/>
      <c r="R107" s="265"/>
      <c r="S107" s="265"/>
      <c r="T107" s="266"/>
      <c r="U107" s="15"/>
      <c r="V107" s="15"/>
      <c r="W107" s="15"/>
      <c r="X107" s="15"/>
      <c r="Y107" s="15"/>
      <c r="Z107" s="15"/>
      <c r="AA107" s="15"/>
      <c r="AB107" s="15"/>
      <c r="AC107" s="15"/>
      <c r="AD107" s="15"/>
      <c r="AE107" s="15"/>
      <c r="AT107" s="267" t="s">
        <v>142</v>
      </c>
      <c r="AU107" s="267" t="s">
        <v>85</v>
      </c>
      <c r="AV107" s="15" t="s">
        <v>136</v>
      </c>
      <c r="AW107" s="15" t="s">
        <v>36</v>
      </c>
      <c r="AX107" s="15" t="s">
        <v>83</v>
      </c>
      <c r="AY107" s="267" t="s">
        <v>129</v>
      </c>
    </row>
    <row r="108" s="2" customFormat="1" ht="16.5" customHeight="1">
      <c r="A108" s="41"/>
      <c r="B108" s="42"/>
      <c r="C108" s="216" t="s">
        <v>159</v>
      </c>
      <c r="D108" s="216" t="s">
        <v>131</v>
      </c>
      <c r="E108" s="217" t="s">
        <v>404</v>
      </c>
      <c r="F108" s="218" t="s">
        <v>405</v>
      </c>
      <c r="G108" s="219" t="s">
        <v>153</v>
      </c>
      <c r="H108" s="220">
        <v>147</v>
      </c>
      <c r="I108" s="221"/>
      <c r="J108" s="222">
        <f>ROUND(I108*H108,2)</f>
        <v>0</v>
      </c>
      <c r="K108" s="218" t="s">
        <v>135</v>
      </c>
      <c r="L108" s="47"/>
      <c r="M108" s="223" t="s">
        <v>38</v>
      </c>
      <c r="N108" s="224" t="s">
        <v>49</v>
      </c>
      <c r="O108" s="88"/>
      <c r="P108" s="225">
        <f>O108*H108</f>
        <v>0</v>
      </c>
      <c r="Q108" s="225">
        <v>0</v>
      </c>
      <c r="R108" s="225">
        <f>Q108*H108</f>
        <v>0</v>
      </c>
      <c r="S108" s="225">
        <v>0</v>
      </c>
      <c r="T108" s="226">
        <f>S108*H108</f>
        <v>0</v>
      </c>
      <c r="U108" s="41"/>
      <c r="V108" s="41"/>
      <c r="W108" s="41"/>
      <c r="X108" s="41"/>
      <c r="Y108" s="41"/>
      <c r="Z108" s="41"/>
      <c r="AA108" s="41"/>
      <c r="AB108" s="41"/>
      <c r="AC108" s="41"/>
      <c r="AD108" s="41"/>
      <c r="AE108" s="41"/>
      <c r="AR108" s="227" t="s">
        <v>136</v>
      </c>
      <c r="AT108" s="227" t="s">
        <v>131</v>
      </c>
      <c r="AU108" s="227" t="s">
        <v>85</v>
      </c>
      <c r="AY108" s="20" t="s">
        <v>129</v>
      </c>
      <c r="BE108" s="228">
        <f>IF(N108="základní",J108,0)</f>
        <v>0</v>
      </c>
      <c r="BF108" s="228">
        <f>IF(N108="snížená",J108,0)</f>
        <v>0</v>
      </c>
      <c r="BG108" s="228">
        <f>IF(N108="zákl. přenesená",J108,0)</f>
        <v>0</v>
      </c>
      <c r="BH108" s="228">
        <f>IF(N108="sníž. přenesená",J108,0)</f>
        <v>0</v>
      </c>
      <c r="BI108" s="228">
        <f>IF(N108="nulová",J108,0)</f>
        <v>0</v>
      </c>
      <c r="BJ108" s="20" t="s">
        <v>136</v>
      </c>
      <c r="BK108" s="228">
        <f>ROUND(I108*H108,2)</f>
        <v>0</v>
      </c>
      <c r="BL108" s="20" t="s">
        <v>136</v>
      </c>
      <c r="BM108" s="227" t="s">
        <v>406</v>
      </c>
    </row>
    <row r="109" s="2" customFormat="1">
      <c r="A109" s="41"/>
      <c r="B109" s="42"/>
      <c r="C109" s="43"/>
      <c r="D109" s="229" t="s">
        <v>138</v>
      </c>
      <c r="E109" s="43"/>
      <c r="F109" s="230" t="s">
        <v>407</v>
      </c>
      <c r="G109" s="43"/>
      <c r="H109" s="43"/>
      <c r="I109" s="231"/>
      <c r="J109" s="43"/>
      <c r="K109" s="43"/>
      <c r="L109" s="47"/>
      <c r="M109" s="232"/>
      <c r="N109" s="233"/>
      <c r="O109" s="88"/>
      <c r="P109" s="88"/>
      <c r="Q109" s="88"/>
      <c r="R109" s="88"/>
      <c r="S109" s="88"/>
      <c r="T109" s="89"/>
      <c r="U109" s="41"/>
      <c r="V109" s="41"/>
      <c r="W109" s="41"/>
      <c r="X109" s="41"/>
      <c r="Y109" s="41"/>
      <c r="Z109" s="41"/>
      <c r="AA109" s="41"/>
      <c r="AB109" s="41"/>
      <c r="AC109" s="41"/>
      <c r="AD109" s="41"/>
      <c r="AE109" s="41"/>
      <c r="AT109" s="20" t="s">
        <v>138</v>
      </c>
      <c r="AU109" s="20" t="s">
        <v>85</v>
      </c>
    </row>
    <row r="110" s="2" customFormat="1">
      <c r="A110" s="41"/>
      <c r="B110" s="42"/>
      <c r="C110" s="43"/>
      <c r="D110" s="234" t="s">
        <v>140</v>
      </c>
      <c r="E110" s="43"/>
      <c r="F110" s="235" t="s">
        <v>408</v>
      </c>
      <c r="G110" s="43"/>
      <c r="H110" s="43"/>
      <c r="I110" s="231"/>
      <c r="J110" s="43"/>
      <c r="K110" s="43"/>
      <c r="L110" s="47"/>
      <c r="M110" s="232"/>
      <c r="N110" s="233"/>
      <c r="O110" s="88"/>
      <c r="P110" s="88"/>
      <c r="Q110" s="88"/>
      <c r="R110" s="88"/>
      <c r="S110" s="88"/>
      <c r="T110" s="89"/>
      <c r="U110" s="41"/>
      <c r="V110" s="41"/>
      <c r="W110" s="41"/>
      <c r="X110" s="41"/>
      <c r="Y110" s="41"/>
      <c r="Z110" s="41"/>
      <c r="AA110" s="41"/>
      <c r="AB110" s="41"/>
      <c r="AC110" s="41"/>
      <c r="AD110" s="41"/>
      <c r="AE110" s="41"/>
      <c r="AT110" s="20" t="s">
        <v>140</v>
      </c>
      <c r="AU110" s="20" t="s">
        <v>85</v>
      </c>
    </row>
    <row r="111" s="13" customFormat="1">
      <c r="A111" s="13"/>
      <c r="B111" s="236"/>
      <c r="C111" s="237"/>
      <c r="D111" s="229" t="s">
        <v>142</v>
      </c>
      <c r="E111" s="238" t="s">
        <v>38</v>
      </c>
      <c r="F111" s="239" t="s">
        <v>409</v>
      </c>
      <c r="G111" s="237"/>
      <c r="H111" s="238" t="s">
        <v>38</v>
      </c>
      <c r="I111" s="240"/>
      <c r="J111" s="237"/>
      <c r="K111" s="237"/>
      <c r="L111" s="241"/>
      <c r="M111" s="242"/>
      <c r="N111" s="243"/>
      <c r="O111" s="243"/>
      <c r="P111" s="243"/>
      <c r="Q111" s="243"/>
      <c r="R111" s="243"/>
      <c r="S111" s="243"/>
      <c r="T111" s="244"/>
      <c r="U111" s="13"/>
      <c r="V111" s="13"/>
      <c r="W111" s="13"/>
      <c r="X111" s="13"/>
      <c r="Y111" s="13"/>
      <c r="Z111" s="13"/>
      <c r="AA111" s="13"/>
      <c r="AB111" s="13"/>
      <c r="AC111" s="13"/>
      <c r="AD111" s="13"/>
      <c r="AE111" s="13"/>
      <c r="AT111" s="245" t="s">
        <v>142</v>
      </c>
      <c r="AU111" s="245" t="s">
        <v>85</v>
      </c>
      <c r="AV111" s="13" t="s">
        <v>83</v>
      </c>
      <c r="AW111" s="13" t="s">
        <v>36</v>
      </c>
      <c r="AX111" s="13" t="s">
        <v>76</v>
      </c>
      <c r="AY111" s="245" t="s">
        <v>129</v>
      </c>
    </row>
    <row r="112" s="14" customFormat="1">
      <c r="A112" s="14"/>
      <c r="B112" s="246"/>
      <c r="C112" s="247"/>
      <c r="D112" s="229" t="s">
        <v>142</v>
      </c>
      <c r="E112" s="248" t="s">
        <v>38</v>
      </c>
      <c r="F112" s="249" t="s">
        <v>410</v>
      </c>
      <c r="G112" s="247"/>
      <c r="H112" s="250">
        <v>147</v>
      </c>
      <c r="I112" s="251"/>
      <c r="J112" s="247"/>
      <c r="K112" s="247"/>
      <c r="L112" s="252"/>
      <c r="M112" s="253"/>
      <c r="N112" s="254"/>
      <c r="O112" s="254"/>
      <c r="P112" s="254"/>
      <c r="Q112" s="254"/>
      <c r="R112" s="254"/>
      <c r="S112" s="254"/>
      <c r="T112" s="255"/>
      <c r="U112" s="14"/>
      <c r="V112" s="14"/>
      <c r="W112" s="14"/>
      <c r="X112" s="14"/>
      <c r="Y112" s="14"/>
      <c r="Z112" s="14"/>
      <c r="AA112" s="14"/>
      <c r="AB112" s="14"/>
      <c r="AC112" s="14"/>
      <c r="AD112" s="14"/>
      <c r="AE112" s="14"/>
      <c r="AT112" s="256" t="s">
        <v>142</v>
      </c>
      <c r="AU112" s="256" t="s">
        <v>85</v>
      </c>
      <c r="AV112" s="14" t="s">
        <v>85</v>
      </c>
      <c r="AW112" s="14" t="s">
        <v>36</v>
      </c>
      <c r="AX112" s="14" t="s">
        <v>83</v>
      </c>
      <c r="AY112" s="256" t="s">
        <v>129</v>
      </c>
    </row>
    <row r="113" s="2" customFormat="1" ht="16.5" customHeight="1">
      <c r="A113" s="41"/>
      <c r="B113" s="42"/>
      <c r="C113" s="216" t="s">
        <v>136</v>
      </c>
      <c r="D113" s="216" t="s">
        <v>131</v>
      </c>
      <c r="E113" s="217" t="s">
        <v>411</v>
      </c>
      <c r="F113" s="218" t="s">
        <v>412</v>
      </c>
      <c r="G113" s="219" t="s">
        <v>153</v>
      </c>
      <c r="H113" s="220">
        <v>294</v>
      </c>
      <c r="I113" s="221"/>
      <c r="J113" s="222">
        <f>ROUND(I113*H113,2)</f>
        <v>0</v>
      </c>
      <c r="K113" s="218" t="s">
        <v>135</v>
      </c>
      <c r="L113" s="47"/>
      <c r="M113" s="223" t="s">
        <v>38</v>
      </c>
      <c r="N113" s="224" t="s">
        <v>49</v>
      </c>
      <c r="O113" s="88"/>
      <c r="P113" s="225">
        <f>O113*H113</f>
        <v>0</v>
      </c>
      <c r="Q113" s="225">
        <v>0</v>
      </c>
      <c r="R113" s="225">
        <f>Q113*H113</f>
        <v>0</v>
      </c>
      <c r="S113" s="225">
        <v>0</v>
      </c>
      <c r="T113" s="226">
        <f>S113*H113</f>
        <v>0</v>
      </c>
      <c r="U113" s="41"/>
      <c r="V113" s="41"/>
      <c r="W113" s="41"/>
      <c r="X113" s="41"/>
      <c r="Y113" s="41"/>
      <c r="Z113" s="41"/>
      <c r="AA113" s="41"/>
      <c r="AB113" s="41"/>
      <c r="AC113" s="41"/>
      <c r="AD113" s="41"/>
      <c r="AE113" s="41"/>
      <c r="AR113" s="227" t="s">
        <v>136</v>
      </c>
      <c r="AT113" s="227" t="s">
        <v>131</v>
      </c>
      <c r="AU113" s="227" t="s">
        <v>85</v>
      </c>
      <c r="AY113" s="20" t="s">
        <v>129</v>
      </c>
      <c r="BE113" s="228">
        <f>IF(N113="základní",J113,0)</f>
        <v>0</v>
      </c>
      <c r="BF113" s="228">
        <f>IF(N113="snížená",J113,0)</f>
        <v>0</v>
      </c>
      <c r="BG113" s="228">
        <f>IF(N113="zákl. přenesená",J113,0)</f>
        <v>0</v>
      </c>
      <c r="BH113" s="228">
        <f>IF(N113="sníž. přenesená",J113,0)</f>
        <v>0</v>
      </c>
      <c r="BI113" s="228">
        <f>IF(N113="nulová",J113,0)</f>
        <v>0</v>
      </c>
      <c r="BJ113" s="20" t="s">
        <v>136</v>
      </c>
      <c r="BK113" s="228">
        <f>ROUND(I113*H113,2)</f>
        <v>0</v>
      </c>
      <c r="BL113" s="20" t="s">
        <v>136</v>
      </c>
      <c r="BM113" s="227" t="s">
        <v>413</v>
      </c>
    </row>
    <row r="114" s="2" customFormat="1">
      <c r="A114" s="41"/>
      <c r="B114" s="42"/>
      <c r="C114" s="43"/>
      <c r="D114" s="229" t="s">
        <v>138</v>
      </c>
      <c r="E114" s="43"/>
      <c r="F114" s="230" t="s">
        <v>414</v>
      </c>
      <c r="G114" s="43"/>
      <c r="H114" s="43"/>
      <c r="I114" s="231"/>
      <c r="J114" s="43"/>
      <c r="K114" s="43"/>
      <c r="L114" s="47"/>
      <c r="M114" s="232"/>
      <c r="N114" s="233"/>
      <c r="O114" s="88"/>
      <c r="P114" s="88"/>
      <c r="Q114" s="88"/>
      <c r="R114" s="88"/>
      <c r="S114" s="88"/>
      <c r="T114" s="89"/>
      <c r="U114" s="41"/>
      <c r="V114" s="41"/>
      <c r="W114" s="41"/>
      <c r="X114" s="41"/>
      <c r="Y114" s="41"/>
      <c r="Z114" s="41"/>
      <c r="AA114" s="41"/>
      <c r="AB114" s="41"/>
      <c r="AC114" s="41"/>
      <c r="AD114" s="41"/>
      <c r="AE114" s="41"/>
      <c r="AT114" s="20" t="s">
        <v>138</v>
      </c>
      <c r="AU114" s="20" t="s">
        <v>85</v>
      </c>
    </row>
    <row r="115" s="2" customFormat="1">
      <c r="A115" s="41"/>
      <c r="B115" s="42"/>
      <c r="C115" s="43"/>
      <c r="D115" s="234" t="s">
        <v>140</v>
      </c>
      <c r="E115" s="43"/>
      <c r="F115" s="235" t="s">
        <v>415</v>
      </c>
      <c r="G115" s="43"/>
      <c r="H115" s="43"/>
      <c r="I115" s="231"/>
      <c r="J115" s="43"/>
      <c r="K115" s="43"/>
      <c r="L115" s="47"/>
      <c r="M115" s="232"/>
      <c r="N115" s="233"/>
      <c r="O115" s="88"/>
      <c r="P115" s="88"/>
      <c r="Q115" s="88"/>
      <c r="R115" s="88"/>
      <c r="S115" s="88"/>
      <c r="T115" s="89"/>
      <c r="U115" s="41"/>
      <c r="V115" s="41"/>
      <c r="W115" s="41"/>
      <c r="X115" s="41"/>
      <c r="Y115" s="41"/>
      <c r="Z115" s="41"/>
      <c r="AA115" s="41"/>
      <c r="AB115" s="41"/>
      <c r="AC115" s="41"/>
      <c r="AD115" s="41"/>
      <c r="AE115" s="41"/>
      <c r="AT115" s="20" t="s">
        <v>140</v>
      </c>
      <c r="AU115" s="20" t="s">
        <v>85</v>
      </c>
    </row>
    <row r="116" s="13" customFormat="1">
      <c r="A116" s="13"/>
      <c r="B116" s="236"/>
      <c r="C116" s="237"/>
      <c r="D116" s="229" t="s">
        <v>142</v>
      </c>
      <c r="E116" s="238" t="s">
        <v>38</v>
      </c>
      <c r="F116" s="239" t="s">
        <v>416</v>
      </c>
      <c r="G116" s="237"/>
      <c r="H116" s="238" t="s">
        <v>38</v>
      </c>
      <c r="I116" s="240"/>
      <c r="J116" s="237"/>
      <c r="K116" s="237"/>
      <c r="L116" s="241"/>
      <c r="M116" s="242"/>
      <c r="N116" s="243"/>
      <c r="O116" s="243"/>
      <c r="P116" s="243"/>
      <c r="Q116" s="243"/>
      <c r="R116" s="243"/>
      <c r="S116" s="243"/>
      <c r="T116" s="244"/>
      <c r="U116" s="13"/>
      <c r="V116" s="13"/>
      <c r="W116" s="13"/>
      <c r="X116" s="13"/>
      <c r="Y116" s="13"/>
      <c r="Z116" s="13"/>
      <c r="AA116" s="13"/>
      <c r="AB116" s="13"/>
      <c r="AC116" s="13"/>
      <c r="AD116" s="13"/>
      <c r="AE116" s="13"/>
      <c r="AT116" s="245" t="s">
        <v>142</v>
      </c>
      <c r="AU116" s="245" t="s">
        <v>85</v>
      </c>
      <c r="AV116" s="13" t="s">
        <v>83</v>
      </c>
      <c r="AW116" s="13" t="s">
        <v>36</v>
      </c>
      <c r="AX116" s="13" t="s">
        <v>76</v>
      </c>
      <c r="AY116" s="245" t="s">
        <v>129</v>
      </c>
    </row>
    <row r="117" s="14" customFormat="1">
      <c r="A117" s="14"/>
      <c r="B117" s="246"/>
      <c r="C117" s="247"/>
      <c r="D117" s="229" t="s">
        <v>142</v>
      </c>
      <c r="E117" s="248" t="s">
        <v>38</v>
      </c>
      <c r="F117" s="249" t="s">
        <v>417</v>
      </c>
      <c r="G117" s="247"/>
      <c r="H117" s="250">
        <v>294</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142</v>
      </c>
      <c r="AU117" s="256" t="s">
        <v>85</v>
      </c>
      <c r="AV117" s="14" t="s">
        <v>85</v>
      </c>
      <c r="AW117" s="14" t="s">
        <v>36</v>
      </c>
      <c r="AX117" s="14" t="s">
        <v>83</v>
      </c>
      <c r="AY117" s="256" t="s">
        <v>129</v>
      </c>
    </row>
    <row r="118" s="2" customFormat="1" ht="21.75" customHeight="1">
      <c r="A118" s="41"/>
      <c r="B118" s="42"/>
      <c r="C118" s="216" t="s">
        <v>171</v>
      </c>
      <c r="D118" s="216" t="s">
        <v>131</v>
      </c>
      <c r="E118" s="217" t="s">
        <v>418</v>
      </c>
      <c r="F118" s="218" t="s">
        <v>419</v>
      </c>
      <c r="G118" s="219" t="s">
        <v>153</v>
      </c>
      <c r="H118" s="220">
        <v>441</v>
      </c>
      <c r="I118" s="221"/>
      <c r="J118" s="222">
        <f>ROUND(I118*H118,2)</f>
        <v>0</v>
      </c>
      <c r="K118" s="218" t="s">
        <v>135</v>
      </c>
      <c r="L118" s="47"/>
      <c r="M118" s="223" t="s">
        <v>38</v>
      </c>
      <c r="N118" s="224" t="s">
        <v>49</v>
      </c>
      <c r="O118" s="88"/>
      <c r="P118" s="225">
        <f>O118*H118</f>
        <v>0</v>
      </c>
      <c r="Q118" s="225">
        <v>0</v>
      </c>
      <c r="R118" s="225">
        <f>Q118*H118</f>
        <v>0</v>
      </c>
      <c r="S118" s="225">
        <v>0</v>
      </c>
      <c r="T118" s="226">
        <f>S118*H118</f>
        <v>0</v>
      </c>
      <c r="U118" s="41"/>
      <c r="V118" s="41"/>
      <c r="W118" s="41"/>
      <c r="X118" s="41"/>
      <c r="Y118" s="41"/>
      <c r="Z118" s="41"/>
      <c r="AA118" s="41"/>
      <c r="AB118" s="41"/>
      <c r="AC118" s="41"/>
      <c r="AD118" s="41"/>
      <c r="AE118" s="41"/>
      <c r="AR118" s="227" t="s">
        <v>136</v>
      </c>
      <c r="AT118" s="227" t="s">
        <v>131</v>
      </c>
      <c r="AU118" s="227" t="s">
        <v>85</v>
      </c>
      <c r="AY118" s="20" t="s">
        <v>129</v>
      </c>
      <c r="BE118" s="228">
        <f>IF(N118="základní",J118,0)</f>
        <v>0</v>
      </c>
      <c r="BF118" s="228">
        <f>IF(N118="snížená",J118,0)</f>
        <v>0</v>
      </c>
      <c r="BG118" s="228">
        <f>IF(N118="zákl. přenesená",J118,0)</f>
        <v>0</v>
      </c>
      <c r="BH118" s="228">
        <f>IF(N118="sníž. přenesená",J118,0)</f>
        <v>0</v>
      </c>
      <c r="BI118" s="228">
        <f>IF(N118="nulová",J118,0)</f>
        <v>0</v>
      </c>
      <c r="BJ118" s="20" t="s">
        <v>136</v>
      </c>
      <c r="BK118" s="228">
        <f>ROUND(I118*H118,2)</f>
        <v>0</v>
      </c>
      <c r="BL118" s="20" t="s">
        <v>136</v>
      </c>
      <c r="BM118" s="227" t="s">
        <v>420</v>
      </c>
    </row>
    <row r="119" s="2" customFormat="1">
      <c r="A119" s="41"/>
      <c r="B119" s="42"/>
      <c r="C119" s="43"/>
      <c r="D119" s="229" t="s">
        <v>138</v>
      </c>
      <c r="E119" s="43"/>
      <c r="F119" s="230" t="s">
        <v>421</v>
      </c>
      <c r="G119" s="43"/>
      <c r="H119" s="43"/>
      <c r="I119" s="231"/>
      <c r="J119" s="43"/>
      <c r="K119" s="43"/>
      <c r="L119" s="47"/>
      <c r="M119" s="232"/>
      <c r="N119" s="233"/>
      <c r="O119" s="88"/>
      <c r="P119" s="88"/>
      <c r="Q119" s="88"/>
      <c r="R119" s="88"/>
      <c r="S119" s="88"/>
      <c r="T119" s="89"/>
      <c r="U119" s="41"/>
      <c r="V119" s="41"/>
      <c r="W119" s="41"/>
      <c r="X119" s="41"/>
      <c r="Y119" s="41"/>
      <c r="Z119" s="41"/>
      <c r="AA119" s="41"/>
      <c r="AB119" s="41"/>
      <c r="AC119" s="41"/>
      <c r="AD119" s="41"/>
      <c r="AE119" s="41"/>
      <c r="AT119" s="20" t="s">
        <v>138</v>
      </c>
      <c r="AU119" s="20" t="s">
        <v>85</v>
      </c>
    </row>
    <row r="120" s="2" customFormat="1">
      <c r="A120" s="41"/>
      <c r="B120" s="42"/>
      <c r="C120" s="43"/>
      <c r="D120" s="234" t="s">
        <v>140</v>
      </c>
      <c r="E120" s="43"/>
      <c r="F120" s="235" t="s">
        <v>422</v>
      </c>
      <c r="G120" s="43"/>
      <c r="H120" s="43"/>
      <c r="I120" s="231"/>
      <c r="J120" s="43"/>
      <c r="K120" s="43"/>
      <c r="L120" s="47"/>
      <c r="M120" s="232"/>
      <c r="N120" s="233"/>
      <c r="O120" s="88"/>
      <c r="P120" s="88"/>
      <c r="Q120" s="88"/>
      <c r="R120" s="88"/>
      <c r="S120" s="88"/>
      <c r="T120" s="89"/>
      <c r="U120" s="41"/>
      <c r="V120" s="41"/>
      <c r="W120" s="41"/>
      <c r="X120" s="41"/>
      <c r="Y120" s="41"/>
      <c r="Z120" s="41"/>
      <c r="AA120" s="41"/>
      <c r="AB120" s="41"/>
      <c r="AC120" s="41"/>
      <c r="AD120" s="41"/>
      <c r="AE120" s="41"/>
      <c r="AT120" s="20" t="s">
        <v>140</v>
      </c>
      <c r="AU120" s="20" t="s">
        <v>85</v>
      </c>
    </row>
    <row r="121" s="13" customFormat="1">
      <c r="A121" s="13"/>
      <c r="B121" s="236"/>
      <c r="C121" s="237"/>
      <c r="D121" s="229" t="s">
        <v>142</v>
      </c>
      <c r="E121" s="238" t="s">
        <v>38</v>
      </c>
      <c r="F121" s="239" t="s">
        <v>423</v>
      </c>
      <c r="G121" s="237"/>
      <c r="H121" s="238" t="s">
        <v>38</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142</v>
      </c>
      <c r="AU121" s="245" t="s">
        <v>85</v>
      </c>
      <c r="AV121" s="13" t="s">
        <v>83</v>
      </c>
      <c r="AW121" s="13" t="s">
        <v>36</v>
      </c>
      <c r="AX121" s="13" t="s">
        <v>76</v>
      </c>
      <c r="AY121" s="245" t="s">
        <v>129</v>
      </c>
    </row>
    <row r="122" s="13" customFormat="1">
      <c r="A122" s="13"/>
      <c r="B122" s="236"/>
      <c r="C122" s="237"/>
      <c r="D122" s="229" t="s">
        <v>142</v>
      </c>
      <c r="E122" s="238" t="s">
        <v>38</v>
      </c>
      <c r="F122" s="239" t="s">
        <v>424</v>
      </c>
      <c r="G122" s="237"/>
      <c r="H122" s="238" t="s">
        <v>38</v>
      </c>
      <c r="I122" s="240"/>
      <c r="J122" s="237"/>
      <c r="K122" s="237"/>
      <c r="L122" s="241"/>
      <c r="M122" s="242"/>
      <c r="N122" s="243"/>
      <c r="O122" s="243"/>
      <c r="P122" s="243"/>
      <c r="Q122" s="243"/>
      <c r="R122" s="243"/>
      <c r="S122" s="243"/>
      <c r="T122" s="244"/>
      <c r="U122" s="13"/>
      <c r="V122" s="13"/>
      <c r="W122" s="13"/>
      <c r="X122" s="13"/>
      <c r="Y122" s="13"/>
      <c r="Z122" s="13"/>
      <c r="AA122" s="13"/>
      <c r="AB122" s="13"/>
      <c r="AC122" s="13"/>
      <c r="AD122" s="13"/>
      <c r="AE122" s="13"/>
      <c r="AT122" s="245" t="s">
        <v>142</v>
      </c>
      <c r="AU122" s="245" t="s">
        <v>85</v>
      </c>
      <c r="AV122" s="13" t="s">
        <v>83</v>
      </c>
      <c r="AW122" s="13" t="s">
        <v>36</v>
      </c>
      <c r="AX122" s="13" t="s">
        <v>76</v>
      </c>
      <c r="AY122" s="245" t="s">
        <v>129</v>
      </c>
    </row>
    <row r="123" s="14" customFormat="1">
      <c r="A123" s="14"/>
      <c r="B123" s="246"/>
      <c r="C123" s="247"/>
      <c r="D123" s="229" t="s">
        <v>142</v>
      </c>
      <c r="E123" s="248" t="s">
        <v>38</v>
      </c>
      <c r="F123" s="249" t="s">
        <v>417</v>
      </c>
      <c r="G123" s="247"/>
      <c r="H123" s="250">
        <v>294</v>
      </c>
      <c r="I123" s="251"/>
      <c r="J123" s="247"/>
      <c r="K123" s="247"/>
      <c r="L123" s="252"/>
      <c r="M123" s="253"/>
      <c r="N123" s="254"/>
      <c r="O123" s="254"/>
      <c r="P123" s="254"/>
      <c r="Q123" s="254"/>
      <c r="R123" s="254"/>
      <c r="S123" s="254"/>
      <c r="T123" s="255"/>
      <c r="U123" s="14"/>
      <c r="V123" s="14"/>
      <c r="W123" s="14"/>
      <c r="X123" s="14"/>
      <c r="Y123" s="14"/>
      <c r="Z123" s="14"/>
      <c r="AA123" s="14"/>
      <c r="AB123" s="14"/>
      <c r="AC123" s="14"/>
      <c r="AD123" s="14"/>
      <c r="AE123" s="14"/>
      <c r="AT123" s="256" t="s">
        <v>142</v>
      </c>
      <c r="AU123" s="256" t="s">
        <v>85</v>
      </c>
      <c r="AV123" s="14" t="s">
        <v>85</v>
      </c>
      <c r="AW123" s="14" t="s">
        <v>36</v>
      </c>
      <c r="AX123" s="14" t="s">
        <v>76</v>
      </c>
      <c r="AY123" s="256" t="s">
        <v>129</v>
      </c>
    </row>
    <row r="124" s="13" customFormat="1">
      <c r="A124" s="13"/>
      <c r="B124" s="236"/>
      <c r="C124" s="237"/>
      <c r="D124" s="229" t="s">
        <v>142</v>
      </c>
      <c r="E124" s="238" t="s">
        <v>38</v>
      </c>
      <c r="F124" s="239" t="s">
        <v>425</v>
      </c>
      <c r="G124" s="237"/>
      <c r="H124" s="238" t="s">
        <v>38</v>
      </c>
      <c r="I124" s="240"/>
      <c r="J124" s="237"/>
      <c r="K124" s="237"/>
      <c r="L124" s="241"/>
      <c r="M124" s="242"/>
      <c r="N124" s="243"/>
      <c r="O124" s="243"/>
      <c r="P124" s="243"/>
      <c r="Q124" s="243"/>
      <c r="R124" s="243"/>
      <c r="S124" s="243"/>
      <c r="T124" s="244"/>
      <c r="U124" s="13"/>
      <c r="V124" s="13"/>
      <c r="W124" s="13"/>
      <c r="X124" s="13"/>
      <c r="Y124" s="13"/>
      <c r="Z124" s="13"/>
      <c r="AA124" s="13"/>
      <c r="AB124" s="13"/>
      <c r="AC124" s="13"/>
      <c r="AD124" s="13"/>
      <c r="AE124" s="13"/>
      <c r="AT124" s="245" t="s">
        <v>142</v>
      </c>
      <c r="AU124" s="245" t="s">
        <v>85</v>
      </c>
      <c r="AV124" s="13" t="s">
        <v>83</v>
      </c>
      <c r="AW124" s="13" t="s">
        <v>36</v>
      </c>
      <c r="AX124" s="13" t="s">
        <v>76</v>
      </c>
      <c r="AY124" s="245" t="s">
        <v>129</v>
      </c>
    </row>
    <row r="125" s="14" customFormat="1">
      <c r="A125" s="14"/>
      <c r="B125" s="246"/>
      <c r="C125" s="247"/>
      <c r="D125" s="229" t="s">
        <v>142</v>
      </c>
      <c r="E125" s="248" t="s">
        <v>38</v>
      </c>
      <c r="F125" s="249" t="s">
        <v>426</v>
      </c>
      <c r="G125" s="247"/>
      <c r="H125" s="250">
        <v>147</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142</v>
      </c>
      <c r="AU125" s="256" t="s">
        <v>85</v>
      </c>
      <c r="AV125" s="14" t="s">
        <v>85</v>
      </c>
      <c r="AW125" s="14" t="s">
        <v>36</v>
      </c>
      <c r="AX125" s="14" t="s">
        <v>76</v>
      </c>
      <c r="AY125" s="256" t="s">
        <v>129</v>
      </c>
    </row>
    <row r="126" s="15" customFormat="1">
      <c r="A126" s="15"/>
      <c r="B126" s="257"/>
      <c r="C126" s="258"/>
      <c r="D126" s="229" t="s">
        <v>142</v>
      </c>
      <c r="E126" s="259" t="s">
        <v>38</v>
      </c>
      <c r="F126" s="260" t="s">
        <v>150</v>
      </c>
      <c r="G126" s="258"/>
      <c r="H126" s="261">
        <v>441</v>
      </c>
      <c r="I126" s="262"/>
      <c r="J126" s="258"/>
      <c r="K126" s="258"/>
      <c r="L126" s="263"/>
      <c r="M126" s="264"/>
      <c r="N126" s="265"/>
      <c r="O126" s="265"/>
      <c r="P126" s="265"/>
      <c r="Q126" s="265"/>
      <c r="R126" s="265"/>
      <c r="S126" s="265"/>
      <c r="T126" s="266"/>
      <c r="U126" s="15"/>
      <c r="V126" s="15"/>
      <c r="W126" s="15"/>
      <c r="X126" s="15"/>
      <c r="Y126" s="15"/>
      <c r="Z126" s="15"/>
      <c r="AA126" s="15"/>
      <c r="AB126" s="15"/>
      <c r="AC126" s="15"/>
      <c r="AD126" s="15"/>
      <c r="AE126" s="15"/>
      <c r="AT126" s="267" t="s">
        <v>142</v>
      </c>
      <c r="AU126" s="267" t="s">
        <v>85</v>
      </c>
      <c r="AV126" s="15" t="s">
        <v>136</v>
      </c>
      <c r="AW126" s="15" t="s">
        <v>36</v>
      </c>
      <c r="AX126" s="15" t="s">
        <v>83</v>
      </c>
      <c r="AY126" s="267" t="s">
        <v>129</v>
      </c>
    </row>
    <row r="127" s="2" customFormat="1" ht="16.5" customHeight="1">
      <c r="A127" s="41"/>
      <c r="B127" s="42"/>
      <c r="C127" s="216" t="s">
        <v>181</v>
      </c>
      <c r="D127" s="216" t="s">
        <v>131</v>
      </c>
      <c r="E127" s="217" t="s">
        <v>427</v>
      </c>
      <c r="F127" s="218" t="s">
        <v>428</v>
      </c>
      <c r="G127" s="219" t="s">
        <v>153</v>
      </c>
      <c r="H127" s="220">
        <v>294</v>
      </c>
      <c r="I127" s="221"/>
      <c r="J127" s="222">
        <f>ROUND(I127*H127,2)</f>
        <v>0</v>
      </c>
      <c r="K127" s="218" t="s">
        <v>135</v>
      </c>
      <c r="L127" s="47"/>
      <c r="M127" s="223" t="s">
        <v>38</v>
      </c>
      <c r="N127" s="224" t="s">
        <v>49</v>
      </c>
      <c r="O127" s="88"/>
      <c r="P127" s="225">
        <f>O127*H127</f>
        <v>0</v>
      </c>
      <c r="Q127" s="225">
        <v>0</v>
      </c>
      <c r="R127" s="225">
        <f>Q127*H127</f>
        <v>0</v>
      </c>
      <c r="S127" s="225">
        <v>0</v>
      </c>
      <c r="T127" s="226">
        <f>S127*H127</f>
        <v>0</v>
      </c>
      <c r="U127" s="41"/>
      <c r="V127" s="41"/>
      <c r="W127" s="41"/>
      <c r="X127" s="41"/>
      <c r="Y127" s="41"/>
      <c r="Z127" s="41"/>
      <c r="AA127" s="41"/>
      <c r="AB127" s="41"/>
      <c r="AC127" s="41"/>
      <c r="AD127" s="41"/>
      <c r="AE127" s="41"/>
      <c r="AR127" s="227" t="s">
        <v>136</v>
      </c>
      <c r="AT127" s="227" t="s">
        <v>131</v>
      </c>
      <c r="AU127" s="227" t="s">
        <v>85</v>
      </c>
      <c r="AY127" s="20" t="s">
        <v>129</v>
      </c>
      <c r="BE127" s="228">
        <f>IF(N127="základní",J127,0)</f>
        <v>0</v>
      </c>
      <c r="BF127" s="228">
        <f>IF(N127="snížená",J127,0)</f>
        <v>0</v>
      </c>
      <c r="BG127" s="228">
        <f>IF(N127="zákl. přenesená",J127,0)</f>
        <v>0</v>
      </c>
      <c r="BH127" s="228">
        <f>IF(N127="sníž. přenesená",J127,0)</f>
        <v>0</v>
      </c>
      <c r="BI127" s="228">
        <f>IF(N127="nulová",J127,0)</f>
        <v>0</v>
      </c>
      <c r="BJ127" s="20" t="s">
        <v>136</v>
      </c>
      <c r="BK127" s="228">
        <f>ROUND(I127*H127,2)</f>
        <v>0</v>
      </c>
      <c r="BL127" s="20" t="s">
        <v>136</v>
      </c>
      <c r="BM127" s="227" t="s">
        <v>429</v>
      </c>
    </row>
    <row r="128" s="2" customFormat="1">
      <c r="A128" s="41"/>
      <c r="B128" s="42"/>
      <c r="C128" s="43"/>
      <c r="D128" s="229" t="s">
        <v>138</v>
      </c>
      <c r="E128" s="43"/>
      <c r="F128" s="230" t="s">
        <v>430</v>
      </c>
      <c r="G128" s="43"/>
      <c r="H128" s="43"/>
      <c r="I128" s="231"/>
      <c r="J128" s="43"/>
      <c r="K128" s="43"/>
      <c r="L128" s="47"/>
      <c r="M128" s="232"/>
      <c r="N128" s="233"/>
      <c r="O128" s="88"/>
      <c r="P128" s="88"/>
      <c r="Q128" s="88"/>
      <c r="R128" s="88"/>
      <c r="S128" s="88"/>
      <c r="T128" s="89"/>
      <c r="U128" s="41"/>
      <c r="V128" s="41"/>
      <c r="W128" s="41"/>
      <c r="X128" s="41"/>
      <c r="Y128" s="41"/>
      <c r="Z128" s="41"/>
      <c r="AA128" s="41"/>
      <c r="AB128" s="41"/>
      <c r="AC128" s="41"/>
      <c r="AD128" s="41"/>
      <c r="AE128" s="41"/>
      <c r="AT128" s="20" t="s">
        <v>138</v>
      </c>
      <c r="AU128" s="20" t="s">
        <v>85</v>
      </c>
    </row>
    <row r="129" s="2" customFormat="1">
      <c r="A129" s="41"/>
      <c r="B129" s="42"/>
      <c r="C129" s="43"/>
      <c r="D129" s="234" t="s">
        <v>140</v>
      </c>
      <c r="E129" s="43"/>
      <c r="F129" s="235" t="s">
        <v>431</v>
      </c>
      <c r="G129" s="43"/>
      <c r="H129" s="43"/>
      <c r="I129" s="231"/>
      <c r="J129" s="43"/>
      <c r="K129" s="43"/>
      <c r="L129" s="47"/>
      <c r="M129" s="232"/>
      <c r="N129" s="233"/>
      <c r="O129" s="88"/>
      <c r="P129" s="88"/>
      <c r="Q129" s="88"/>
      <c r="R129" s="88"/>
      <c r="S129" s="88"/>
      <c r="T129" s="89"/>
      <c r="U129" s="41"/>
      <c r="V129" s="41"/>
      <c r="W129" s="41"/>
      <c r="X129" s="41"/>
      <c r="Y129" s="41"/>
      <c r="Z129" s="41"/>
      <c r="AA129" s="41"/>
      <c r="AB129" s="41"/>
      <c r="AC129" s="41"/>
      <c r="AD129" s="41"/>
      <c r="AE129" s="41"/>
      <c r="AT129" s="20" t="s">
        <v>140</v>
      </c>
      <c r="AU129" s="20" t="s">
        <v>85</v>
      </c>
    </row>
    <row r="130" s="13" customFormat="1">
      <c r="A130" s="13"/>
      <c r="B130" s="236"/>
      <c r="C130" s="237"/>
      <c r="D130" s="229" t="s">
        <v>142</v>
      </c>
      <c r="E130" s="238" t="s">
        <v>38</v>
      </c>
      <c r="F130" s="239" t="s">
        <v>423</v>
      </c>
      <c r="G130" s="237"/>
      <c r="H130" s="238" t="s">
        <v>38</v>
      </c>
      <c r="I130" s="240"/>
      <c r="J130" s="237"/>
      <c r="K130" s="237"/>
      <c r="L130" s="241"/>
      <c r="M130" s="242"/>
      <c r="N130" s="243"/>
      <c r="O130" s="243"/>
      <c r="P130" s="243"/>
      <c r="Q130" s="243"/>
      <c r="R130" s="243"/>
      <c r="S130" s="243"/>
      <c r="T130" s="244"/>
      <c r="U130" s="13"/>
      <c r="V130" s="13"/>
      <c r="W130" s="13"/>
      <c r="X130" s="13"/>
      <c r="Y130" s="13"/>
      <c r="Z130" s="13"/>
      <c r="AA130" s="13"/>
      <c r="AB130" s="13"/>
      <c r="AC130" s="13"/>
      <c r="AD130" s="13"/>
      <c r="AE130" s="13"/>
      <c r="AT130" s="245" t="s">
        <v>142</v>
      </c>
      <c r="AU130" s="245" t="s">
        <v>85</v>
      </c>
      <c r="AV130" s="13" t="s">
        <v>83</v>
      </c>
      <c r="AW130" s="13" t="s">
        <v>36</v>
      </c>
      <c r="AX130" s="13" t="s">
        <v>76</v>
      </c>
      <c r="AY130" s="245" t="s">
        <v>129</v>
      </c>
    </row>
    <row r="131" s="13" customFormat="1">
      <c r="A131" s="13"/>
      <c r="B131" s="236"/>
      <c r="C131" s="237"/>
      <c r="D131" s="229" t="s">
        <v>142</v>
      </c>
      <c r="E131" s="238" t="s">
        <v>38</v>
      </c>
      <c r="F131" s="239" t="s">
        <v>432</v>
      </c>
      <c r="G131" s="237"/>
      <c r="H131" s="238" t="s">
        <v>38</v>
      </c>
      <c r="I131" s="240"/>
      <c r="J131" s="237"/>
      <c r="K131" s="237"/>
      <c r="L131" s="241"/>
      <c r="M131" s="242"/>
      <c r="N131" s="243"/>
      <c r="O131" s="243"/>
      <c r="P131" s="243"/>
      <c r="Q131" s="243"/>
      <c r="R131" s="243"/>
      <c r="S131" s="243"/>
      <c r="T131" s="244"/>
      <c r="U131" s="13"/>
      <c r="V131" s="13"/>
      <c r="W131" s="13"/>
      <c r="X131" s="13"/>
      <c r="Y131" s="13"/>
      <c r="Z131" s="13"/>
      <c r="AA131" s="13"/>
      <c r="AB131" s="13"/>
      <c r="AC131" s="13"/>
      <c r="AD131" s="13"/>
      <c r="AE131" s="13"/>
      <c r="AT131" s="245" t="s">
        <v>142</v>
      </c>
      <c r="AU131" s="245" t="s">
        <v>85</v>
      </c>
      <c r="AV131" s="13" t="s">
        <v>83</v>
      </c>
      <c r="AW131" s="13" t="s">
        <v>36</v>
      </c>
      <c r="AX131" s="13" t="s">
        <v>76</v>
      </c>
      <c r="AY131" s="245" t="s">
        <v>129</v>
      </c>
    </row>
    <row r="132" s="14" customFormat="1">
      <c r="A132" s="14"/>
      <c r="B132" s="246"/>
      <c r="C132" s="247"/>
      <c r="D132" s="229" t="s">
        <v>142</v>
      </c>
      <c r="E132" s="248" t="s">
        <v>38</v>
      </c>
      <c r="F132" s="249" t="s">
        <v>410</v>
      </c>
      <c r="G132" s="247"/>
      <c r="H132" s="250">
        <v>147</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142</v>
      </c>
      <c r="AU132" s="256" t="s">
        <v>85</v>
      </c>
      <c r="AV132" s="14" t="s">
        <v>85</v>
      </c>
      <c r="AW132" s="14" t="s">
        <v>36</v>
      </c>
      <c r="AX132" s="14" t="s">
        <v>76</v>
      </c>
      <c r="AY132" s="256" t="s">
        <v>129</v>
      </c>
    </row>
    <row r="133" s="13" customFormat="1">
      <c r="A133" s="13"/>
      <c r="B133" s="236"/>
      <c r="C133" s="237"/>
      <c r="D133" s="229" t="s">
        <v>142</v>
      </c>
      <c r="E133" s="238" t="s">
        <v>38</v>
      </c>
      <c r="F133" s="239" t="s">
        <v>425</v>
      </c>
      <c r="G133" s="237"/>
      <c r="H133" s="238" t="s">
        <v>38</v>
      </c>
      <c r="I133" s="240"/>
      <c r="J133" s="237"/>
      <c r="K133" s="237"/>
      <c r="L133" s="241"/>
      <c r="M133" s="242"/>
      <c r="N133" s="243"/>
      <c r="O133" s="243"/>
      <c r="P133" s="243"/>
      <c r="Q133" s="243"/>
      <c r="R133" s="243"/>
      <c r="S133" s="243"/>
      <c r="T133" s="244"/>
      <c r="U133" s="13"/>
      <c r="V133" s="13"/>
      <c r="W133" s="13"/>
      <c r="X133" s="13"/>
      <c r="Y133" s="13"/>
      <c r="Z133" s="13"/>
      <c r="AA133" s="13"/>
      <c r="AB133" s="13"/>
      <c r="AC133" s="13"/>
      <c r="AD133" s="13"/>
      <c r="AE133" s="13"/>
      <c r="AT133" s="245" t="s">
        <v>142</v>
      </c>
      <c r="AU133" s="245" t="s">
        <v>85</v>
      </c>
      <c r="AV133" s="13" t="s">
        <v>83</v>
      </c>
      <c r="AW133" s="13" t="s">
        <v>36</v>
      </c>
      <c r="AX133" s="13" t="s">
        <v>76</v>
      </c>
      <c r="AY133" s="245" t="s">
        <v>129</v>
      </c>
    </row>
    <row r="134" s="14" customFormat="1">
      <c r="A134" s="14"/>
      <c r="B134" s="246"/>
      <c r="C134" s="247"/>
      <c r="D134" s="229" t="s">
        <v>142</v>
      </c>
      <c r="E134" s="248" t="s">
        <v>38</v>
      </c>
      <c r="F134" s="249" t="s">
        <v>410</v>
      </c>
      <c r="G134" s="247"/>
      <c r="H134" s="250">
        <v>147</v>
      </c>
      <c r="I134" s="251"/>
      <c r="J134" s="247"/>
      <c r="K134" s="247"/>
      <c r="L134" s="252"/>
      <c r="M134" s="253"/>
      <c r="N134" s="254"/>
      <c r="O134" s="254"/>
      <c r="P134" s="254"/>
      <c r="Q134" s="254"/>
      <c r="R134" s="254"/>
      <c r="S134" s="254"/>
      <c r="T134" s="255"/>
      <c r="U134" s="14"/>
      <c r="V134" s="14"/>
      <c r="W134" s="14"/>
      <c r="X134" s="14"/>
      <c r="Y134" s="14"/>
      <c r="Z134" s="14"/>
      <c r="AA134" s="14"/>
      <c r="AB134" s="14"/>
      <c r="AC134" s="14"/>
      <c r="AD134" s="14"/>
      <c r="AE134" s="14"/>
      <c r="AT134" s="256" t="s">
        <v>142</v>
      </c>
      <c r="AU134" s="256" t="s">
        <v>85</v>
      </c>
      <c r="AV134" s="14" t="s">
        <v>85</v>
      </c>
      <c r="AW134" s="14" t="s">
        <v>36</v>
      </c>
      <c r="AX134" s="14" t="s">
        <v>76</v>
      </c>
      <c r="AY134" s="256" t="s">
        <v>129</v>
      </c>
    </row>
    <row r="135" s="15" customFormat="1">
      <c r="A135" s="15"/>
      <c r="B135" s="257"/>
      <c r="C135" s="258"/>
      <c r="D135" s="229" t="s">
        <v>142</v>
      </c>
      <c r="E135" s="259" t="s">
        <v>38</v>
      </c>
      <c r="F135" s="260" t="s">
        <v>150</v>
      </c>
      <c r="G135" s="258"/>
      <c r="H135" s="261">
        <v>294</v>
      </c>
      <c r="I135" s="262"/>
      <c r="J135" s="258"/>
      <c r="K135" s="258"/>
      <c r="L135" s="263"/>
      <c r="M135" s="264"/>
      <c r="N135" s="265"/>
      <c r="O135" s="265"/>
      <c r="P135" s="265"/>
      <c r="Q135" s="265"/>
      <c r="R135" s="265"/>
      <c r="S135" s="265"/>
      <c r="T135" s="266"/>
      <c r="U135" s="15"/>
      <c r="V135" s="15"/>
      <c r="W135" s="15"/>
      <c r="X135" s="15"/>
      <c r="Y135" s="15"/>
      <c r="Z135" s="15"/>
      <c r="AA135" s="15"/>
      <c r="AB135" s="15"/>
      <c r="AC135" s="15"/>
      <c r="AD135" s="15"/>
      <c r="AE135" s="15"/>
      <c r="AT135" s="267" t="s">
        <v>142</v>
      </c>
      <c r="AU135" s="267" t="s">
        <v>85</v>
      </c>
      <c r="AV135" s="15" t="s">
        <v>136</v>
      </c>
      <c r="AW135" s="15" t="s">
        <v>36</v>
      </c>
      <c r="AX135" s="15" t="s">
        <v>83</v>
      </c>
      <c r="AY135" s="267" t="s">
        <v>129</v>
      </c>
    </row>
    <row r="136" s="2" customFormat="1" ht="16.5" customHeight="1">
      <c r="A136" s="41"/>
      <c r="B136" s="42"/>
      <c r="C136" s="216" t="s">
        <v>188</v>
      </c>
      <c r="D136" s="216" t="s">
        <v>131</v>
      </c>
      <c r="E136" s="217" t="s">
        <v>433</v>
      </c>
      <c r="F136" s="218" t="s">
        <v>434</v>
      </c>
      <c r="G136" s="219" t="s">
        <v>153</v>
      </c>
      <c r="H136" s="220">
        <v>294</v>
      </c>
      <c r="I136" s="221"/>
      <c r="J136" s="222">
        <f>ROUND(I136*H136,2)</f>
        <v>0</v>
      </c>
      <c r="K136" s="218" t="s">
        <v>135</v>
      </c>
      <c r="L136" s="47"/>
      <c r="M136" s="223" t="s">
        <v>38</v>
      </c>
      <c r="N136" s="224" t="s">
        <v>49</v>
      </c>
      <c r="O136" s="88"/>
      <c r="P136" s="225">
        <f>O136*H136</f>
        <v>0</v>
      </c>
      <c r="Q136" s="225">
        <v>0</v>
      </c>
      <c r="R136" s="225">
        <f>Q136*H136</f>
        <v>0</v>
      </c>
      <c r="S136" s="225">
        <v>0</v>
      </c>
      <c r="T136" s="226">
        <f>S136*H136</f>
        <v>0</v>
      </c>
      <c r="U136" s="41"/>
      <c r="V136" s="41"/>
      <c r="W136" s="41"/>
      <c r="X136" s="41"/>
      <c r="Y136" s="41"/>
      <c r="Z136" s="41"/>
      <c r="AA136" s="41"/>
      <c r="AB136" s="41"/>
      <c r="AC136" s="41"/>
      <c r="AD136" s="41"/>
      <c r="AE136" s="41"/>
      <c r="AR136" s="227" t="s">
        <v>136</v>
      </c>
      <c r="AT136" s="227" t="s">
        <v>131</v>
      </c>
      <c r="AU136" s="227" t="s">
        <v>85</v>
      </c>
      <c r="AY136" s="20" t="s">
        <v>129</v>
      </c>
      <c r="BE136" s="228">
        <f>IF(N136="základní",J136,0)</f>
        <v>0</v>
      </c>
      <c r="BF136" s="228">
        <f>IF(N136="snížená",J136,0)</f>
        <v>0</v>
      </c>
      <c r="BG136" s="228">
        <f>IF(N136="zákl. přenesená",J136,0)</f>
        <v>0</v>
      </c>
      <c r="BH136" s="228">
        <f>IF(N136="sníž. přenesená",J136,0)</f>
        <v>0</v>
      </c>
      <c r="BI136" s="228">
        <f>IF(N136="nulová",J136,0)</f>
        <v>0</v>
      </c>
      <c r="BJ136" s="20" t="s">
        <v>136</v>
      </c>
      <c r="BK136" s="228">
        <f>ROUND(I136*H136,2)</f>
        <v>0</v>
      </c>
      <c r="BL136" s="20" t="s">
        <v>136</v>
      </c>
      <c r="BM136" s="227" t="s">
        <v>435</v>
      </c>
    </row>
    <row r="137" s="2" customFormat="1">
      <c r="A137" s="41"/>
      <c r="B137" s="42"/>
      <c r="C137" s="43"/>
      <c r="D137" s="229" t="s">
        <v>138</v>
      </c>
      <c r="E137" s="43"/>
      <c r="F137" s="230" t="s">
        <v>436</v>
      </c>
      <c r="G137" s="43"/>
      <c r="H137" s="43"/>
      <c r="I137" s="231"/>
      <c r="J137" s="43"/>
      <c r="K137" s="43"/>
      <c r="L137" s="47"/>
      <c r="M137" s="232"/>
      <c r="N137" s="233"/>
      <c r="O137" s="88"/>
      <c r="P137" s="88"/>
      <c r="Q137" s="88"/>
      <c r="R137" s="88"/>
      <c r="S137" s="88"/>
      <c r="T137" s="89"/>
      <c r="U137" s="41"/>
      <c r="V137" s="41"/>
      <c r="W137" s="41"/>
      <c r="X137" s="41"/>
      <c r="Y137" s="41"/>
      <c r="Z137" s="41"/>
      <c r="AA137" s="41"/>
      <c r="AB137" s="41"/>
      <c r="AC137" s="41"/>
      <c r="AD137" s="41"/>
      <c r="AE137" s="41"/>
      <c r="AT137" s="20" t="s">
        <v>138</v>
      </c>
      <c r="AU137" s="20" t="s">
        <v>85</v>
      </c>
    </row>
    <row r="138" s="2" customFormat="1">
      <c r="A138" s="41"/>
      <c r="B138" s="42"/>
      <c r="C138" s="43"/>
      <c r="D138" s="234" t="s">
        <v>140</v>
      </c>
      <c r="E138" s="43"/>
      <c r="F138" s="235" t="s">
        <v>437</v>
      </c>
      <c r="G138" s="43"/>
      <c r="H138" s="43"/>
      <c r="I138" s="231"/>
      <c r="J138" s="43"/>
      <c r="K138" s="43"/>
      <c r="L138" s="47"/>
      <c r="M138" s="232"/>
      <c r="N138" s="233"/>
      <c r="O138" s="88"/>
      <c r="P138" s="88"/>
      <c r="Q138" s="88"/>
      <c r="R138" s="88"/>
      <c r="S138" s="88"/>
      <c r="T138" s="89"/>
      <c r="U138" s="41"/>
      <c r="V138" s="41"/>
      <c r="W138" s="41"/>
      <c r="X138" s="41"/>
      <c r="Y138" s="41"/>
      <c r="Z138" s="41"/>
      <c r="AA138" s="41"/>
      <c r="AB138" s="41"/>
      <c r="AC138" s="41"/>
      <c r="AD138" s="41"/>
      <c r="AE138" s="41"/>
      <c r="AT138" s="20" t="s">
        <v>140</v>
      </c>
      <c r="AU138" s="20" t="s">
        <v>85</v>
      </c>
    </row>
    <row r="139" s="13" customFormat="1">
      <c r="A139" s="13"/>
      <c r="B139" s="236"/>
      <c r="C139" s="237"/>
      <c r="D139" s="229" t="s">
        <v>142</v>
      </c>
      <c r="E139" s="238" t="s">
        <v>38</v>
      </c>
      <c r="F139" s="239" t="s">
        <v>438</v>
      </c>
      <c r="G139" s="237"/>
      <c r="H139" s="238" t="s">
        <v>38</v>
      </c>
      <c r="I139" s="240"/>
      <c r="J139" s="237"/>
      <c r="K139" s="237"/>
      <c r="L139" s="241"/>
      <c r="M139" s="242"/>
      <c r="N139" s="243"/>
      <c r="O139" s="243"/>
      <c r="P139" s="243"/>
      <c r="Q139" s="243"/>
      <c r="R139" s="243"/>
      <c r="S139" s="243"/>
      <c r="T139" s="244"/>
      <c r="U139" s="13"/>
      <c r="V139" s="13"/>
      <c r="W139" s="13"/>
      <c r="X139" s="13"/>
      <c r="Y139" s="13"/>
      <c r="Z139" s="13"/>
      <c r="AA139" s="13"/>
      <c r="AB139" s="13"/>
      <c r="AC139" s="13"/>
      <c r="AD139" s="13"/>
      <c r="AE139" s="13"/>
      <c r="AT139" s="245" t="s">
        <v>142</v>
      </c>
      <c r="AU139" s="245" t="s">
        <v>85</v>
      </c>
      <c r="AV139" s="13" t="s">
        <v>83</v>
      </c>
      <c r="AW139" s="13" t="s">
        <v>36</v>
      </c>
      <c r="AX139" s="13" t="s">
        <v>76</v>
      </c>
      <c r="AY139" s="245" t="s">
        <v>129</v>
      </c>
    </row>
    <row r="140" s="14" customFormat="1">
      <c r="A140" s="14"/>
      <c r="B140" s="246"/>
      <c r="C140" s="247"/>
      <c r="D140" s="229" t="s">
        <v>142</v>
      </c>
      <c r="E140" s="248" t="s">
        <v>38</v>
      </c>
      <c r="F140" s="249" t="s">
        <v>439</v>
      </c>
      <c r="G140" s="247"/>
      <c r="H140" s="250">
        <v>294</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142</v>
      </c>
      <c r="AU140" s="256" t="s">
        <v>85</v>
      </c>
      <c r="AV140" s="14" t="s">
        <v>85</v>
      </c>
      <c r="AW140" s="14" t="s">
        <v>36</v>
      </c>
      <c r="AX140" s="14" t="s">
        <v>83</v>
      </c>
      <c r="AY140" s="256" t="s">
        <v>129</v>
      </c>
    </row>
    <row r="141" s="2" customFormat="1" ht="16.5" customHeight="1">
      <c r="A141" s="41"/>
      <c r="B141" s="42"/>
      <c r="C141" s="216" t="s">
        <v>195</v>
      </c>
      <c r="D141" s="216" t="s">
        <v>131</v>
      </c>
      <c r="E141" s="217" t="s">
        <v>440</v>
      </c>
      <c r="F141" s="218" t="s">
        <v>441</v>
      </c>
      <c r="G141" s="219" t="s">
        <v>216</v>
      </c>
      <c r="H141" s="220">
        <v>698</v>
      </c>
      <c r="I141" s="221"/>
      <c r="J141" s="222">
        <f>ROUND(I141*H141,2)</f>
        <v>0</v>
      </c>
      <c r="K141" s="218" t="s">
        <v>135</v>
      </c>
      <c r="L141" s="47"/>
      <c r="M141" s="223" t="s">
        <v>38</v>
      </c>
      <c r="N141" s="224" t="s">
        <v>49</v>
      </c>
      <c r="O141" s="88"/>
      <c r="P141" s="225">
        <f>O141*H141</f>
        <v>0</v>
      </c>
      <c r="Q141" s="225">
        <v>0</v>
      </c>
      <c r="R141" s="225">
        <f>Q141*H141</f>
        <v>0</v>
      </c>
      <c r="S141" s="225">
        <v>0</v>
      </c>
      <c r="T141" s="226">
        <f>S141*H141</f>
        <v>0</v>
      </c>
      <c r="U141" s="41"/>
      <c r="V141" s="41"/>
      <c r="W141" s="41"/>
      <c r="X141" s="41"/>
      <c r="Y141" s="41"/>
      <c r="Z141" s="41"/>
      <c r="AA141" s="41"/>
      <c r="AB141" s="41"/>
      <c r="AC141" s="41"/>
      <c r="AD141" s="41"/>
      <c r="AE141" s="41"/>
      <c r="AR141" s="227" t="s">
        <v>136</v>
      </c>
      <c r="AT141" s="227" t="s">
        <v>131</v>
      </c>
      <c r="AU141" s="227" t="s">
        <v>85</v>
      </c>
      <c r="AY141" s="20" t="s">
        <v>129</v>
      </c>
      <c r="BE141" s="228">
        <f>IF(N141="základní",J141,0)</f>
        <v>0</v>
      </c>
      <c r="BF141" s="228">
        <f>IF(N141="snížená",J141,0)</f>
        <v>0</v>
      </c>
      <c r="BG141" s="228">
        <f>IF(N141="zákl. přenesená",J141,0)</f>
        <v>0</v>
      </c>
      <c r="BH141" s="228">
        <f>IF(N141="sníž. přenesená",J141,0)</f>
        <v>0</v>
      </c>
      <c r="BI141" s="228">
        <f>IF(N141="nulová",J141,0)</f>
        <v>0</v>
      </c>
      <c r="BJ141" s="20" t="s">
        <v>136</v>
      </c>
      <c r="BK141" s="228">
        <f>ROUND(I141*H141,2)</f>
        <v>0</v>
      </c>
      <c r="BL141" s="20" t="s">
        <v>136</v>
      </c>
      <c r="BM141" s="227" t="s">
        <v>442</v>
      </c>
    </row>
    <row r="142" s="2" customFormat="1">
      <c r="A142" s="41"/>
      <c r="B142" s="42"/>
      <c r="C142" s="43"/>
      <c r="D142" s="229" t="s">
        <v>138</v>
      </c>
      <c r="E142" s="43"/>
      <c r="F142" s="230" t="s">
        <v>443</v>
      </c>
      <c r="G142" s="43"/>
      <c r="H142" s="43"/>
      <c r="I142" s="231"/>
      <c r="J142" s="43"/>
      <c r="K142" s="43"/>
      <c r="L142" s="47"/>
      <c r="M142" s="232"/>
      <c r="N142" s="233"/>
      <c r="O142" s="88"/>
      <c r="P142" s="88"/>
      <c r="Q142" s="88"/>
      <c r="R142" s="88"/>
      <c r="S142" s="88"/>
      <c r="T142" s="89"/>
      <c r="U142" s="41"/>
      <c r="V142" s="41"/>
      <c r="W142" s="41"/>
      <c r="X142" s="41"/>
      <c r="Y142" s="41"/>
      <c r="Z142" s="41"/>
      <c r="AA142" s="41"/>
      <c r="AB142" s="41"/>
      <c r="AC142" s="41"/>
      <c r="AD142" s="41"/>
      <c r="AE142" s="41"/>
      <c r="AT142" s="20" t="s">
        <v>138</v>
      </c>
      <c r="AU142" s="20" t="s">
        <v>85</v>
      </c>
    </row>
    <row r="143" s="2" customFormat="1">
      <c r="A143" s="41"/>
      <c r="B143" s="42"/>
      <c r="C143" s="43"/>
      <c r="D143" s="234" t="s">
        <v>140</v>
      </c>
      <c r="E143" s="43"/>
      <c r="F143" s="235" t="s">
        <v>444</v>
      </c>
      <c r="G143" s="43"/>
      <c r="H143" s="43"/>
      <c r="I143" s="231"/>
      <c r="J143" s="43"/>
      <c r="K143" s="43"/>
      <c r="L143" s="47"/>
      <c r="M143" s="232"/>
      <c r="N143" s="233"/>
      <c r="O143" s="88"/>
      <c r="P143" s="88"/>
      <c r="Q143" s="88"/>
      <c r="R143" s="88"/>
      <c r="S143" s="88"/>
      <c r="T143" s="89"/>
      <c r="U143" s="41"/>
      <c r="V143" s="41"/>
      <c r="W143" s="41"/>
      <c r="X143" s="41"/>
      <c r="Y143" s="41"/>
      <c r="Z143" s="41"/>
      <c r="AA143" s="41"/>
      <c r="AB143" s="41"/>
      <c r="AC143" s="41"/>
      <c r="AD143" s="41"/>
      <c r="AE143" s="41"/>
      <c r="AT143" s="20" t="s">
        <v>140</v>
      </c>
      <c r="AU143" s="20" t="s">
        <v>85</v>
      </c>
    </row>
    <row r="144" s="13" customFormat="1">
      <c r="A144" s="13"/>
      <c r="B144" s="236"/>
      <c r="C144" s="237"/>
      <c r="D144" s="229" t="s">
        <v>142</v>
      </c>
      <c r="E144" s="238" t="s">
        <v>38</v>
      </c>
      <c r="F144" s="239" t="s">
        <v>445</v>
      </c>
      <c r="G144" s="237"/>
      <c r="H144" s="238" t="s">
        <v>38</v>
      </c>
      <c r="I144" s="240"/>
      <c r="J144" s="237"/>
      <c r="K144" s="237"/>
      <c r="L144" s="241"/>
      <c r="M144" s="242"/>
      <c r="N144" s="243"/>
      <c r="O144" s="243"/>
      <c r="P144" s="243"/>
      <c r="Q144" s="243"/>
      <c r="R144" s="243"/>
      <c r="S144" s="243"/>
      <c r="T144" s="244"/>
      <c r="U144" s="13"/>
      <c r="V144" s="13"/>
      <c r="W144" s="13"/>
      <c r="X144" s="13"/>
      <c r="Y144" s="13"/>
      <c r="Z144" s="13"/>
      <c r="AA144" s="13"/>
      <c r="AB144" s="13"/>
      <c r="AC144" s="13"/>
      <c r="AD144" s="13"/>
      <c r="AE144" s="13"/>
      <c r="AT144" s="245" t="s">
        <v>142</v>
      </c>
      <c r="AU144" s="245" t="s">
        <v>85</v>
      </c>
      <c r="AV144" s="13" t="s">
        <v>83</v>
      </c>
      <c r="AW144" s="13" t="s">
        <v>36</v>
      </c>
      <c r="AX144" s="13" t="s">
        <v>76</v>
      </c>
      <c r="AY144" s="245" t="s">
        <v>129</v>
      </c>
    </row>
    <row r="145" s="13" customFormat="1">
      <c r="A145" s="13"/>
      <c r="B145" s="236"/>
      <c r="C145" s="237"/>
      <c r="D145" s="229" t="s">
        <v>142</v>
      </c>
      <c r="E145" s="238" t="s">
        <v>38</v>
      </c>
      <c r="F145" s="239" t="s">
        <v>392</v>
      </c>
      <c r="G145" s="237"/>
      <c r="H145" s="238" t="s">
        <v>38</v>
      </c>
      <c r="I145" s="240"/>
      <c r="J145" s="237"/>
      <c r="K145" s="237"/>
      <c r="L145" s="241"/>
      <c r="M145" s="242"/>
      <c r="N145" s="243"/>
      <c r="O145" s="243"/>
      <c r="P145" s="243"/>
      <c r="Q145" s="243"/>
      <c r="R145" s="243"/>
      <c r="S145" s="243"/>
      <c r="T145" s="244"/>
      <c r="U145" s="13"/>
      <c r="V145" s="13"/>
      <c r="W145" s="13"/>
      <c r="X145" s="13"/>
      <c r="Y145" s="13"/>
      <c r="Z145" s="13"/>
      <c r="AA145" s="13"/>
      <c r="AB145" s="13"/>
      <c r="AC145" s="13"/>
      <c r="AD145" s="13"/>
      <c r="AE145" s="13"/>
      <c r="AT145" s="245" t="s">
        <v>142</v>
      </c>
      <c r="AU145" s="245" t="s">
        <v>85</v>
      </c>
      <c r="AV145" s="13" t="s">
        <v>83</v>
      </c>
      <c r="AW145" s="13" t="s">
        <v>36</v>
      </c>
      <c r="AX145" s="13" t="s">
        <v>76</v>
      </c>
      <c r="AY145" s="245" t="s">
        <v>129</v>
      </c>
    </row>
    <row r="146" s="14" customFormat="1">
      <c r="A146" s="14"/>
      <c r="B146" s="246"/>
      <c r="C146" s="247"/>
      <c r="D146" s="229" t="s">
        <v>142</v>
      </c>
      <c r="E146" s="248" t="s">
        <v>38</v>
      </c>
      <c r="F146" s="249" t="s">
        <v>446</v>
      </c>
      <c r="G146" s="247"/>
      <c r="H146" s="250">
        <v>359.39999999999998</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142</v>
      </c>
      <c r="AU146" s="256" t="s">
        <v>85</v>
      </c>
      <c r="AV146" s="14" t="s">
        <v>85</v>
      </c>
      <c r="AW146" s="14" t="s">
        <v>36</v>
      </c>
      <c r="AX146" s="14" t="s">
        <v>76</v>
      </c>
      <c r="AY146" s="256" t="s">
        <v>129</v>
      </c>
    </row>
    <row r="147" s="13" customFormat="1">
      <c r="A147" s="13"/>
      <c r="B147" s="236"/>
      <c r="C147" s="237"/>
      <c r="D147" s="229" t="s">
        <v>142</v>
      </c>
      <c r="E147" s="238" t="s">
        <v>38</v>
      </c>
      <c r="F147" s="239" t="s">
        <v>394</v>
      </c>
      <c r="G147" s="237"/>
      <c r="H147" s="238" t="s">
        <v>38</v>
      </c>
      <c r="I147" s="240"/>
      <c r="J147" s="237"/>
      <c r="K147" s="237"/>
      <c r="L147" s="241"/>
      <c r="M147" s="242"/>
      <c r="N147" s="243"/>
      <c r="O147" s="243"/>
      <c r="P147" s="243"/>
      <c r="Q147" s="243"/>
      <c r="R147" s="243"/>
      <c r="S147" s="243"/>
      <c r="T147" s="244"/>
      <c r="U147" s="13"/>
      <c r="V147" s="13"/>
      <c r="W147" s="13"/>
      <c r="X147" s="13"/>
      <c r="Y147" s="13"/>
      <c r="Z147" s="13"/>
      <c r="AA147" s="13"/>
      <c r="AB147" s="13"/>
      <c r="AC147" s="13"/>
      <c r="AD147" s="13"/>
      <c r="AE147" s="13"/>
      <c r="AT147" s="245" t="s">
        <v>142</v>
      </c>
      <c r="AU147" s="245" t="s">
        <v>85</v>
      </c>
      <c r="AV147" s="13" t="s">
        <v>83</v>
      </c>
      <c r="AW147" s="13" t="s">
        <v>36</v>
      </c>
      <c r="AX147" s="13" t="s">
        <v>76</v>
      </c>
      <c r="AY147" s="245" t="s">
        <v>129</v>
      </c>
    </row>
    <row r="148" s="14" customFormat="1">
      <c r="A148" s="14"/>
      <c r="B148" s="246"/>
      <c r="C148" s="247"/>
      <c r="D148" s="229" t="s">
        <v>142</v>
      </c>
      <c r="E148" s="248" t="s">
        <v>38</v>
      </c>
      <c r="F148" s="249" t="s">
        <v>447</v>
      </c>
      <c r="G148" s="247"/>
      <c r="H148" s="250">
        <v>338.60000000000002</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142</v>
      </c>
      <c r="AU148" s="256" t="s">
        <v>85</v>
      </c>
      <c r="AV148" s="14" t="s">
        <v>85</v>
      </c>
      <c r="AW148" s="14" t="s">
        <v>36</v>
      </c>
      <c r="AX148" s="14" t="s">
        <v>76</v>
      </c>
      <c r="AY148" s="256" t="s">
        <v>129</v>
      </c>
    </row>
    <row r="149" s="15" customFormat="1">
      <c r="A149" s="15"/>
      <c r="B149" s="257"/>
      <c r="C149" s="258"/>
      <c r="D149" s="229" t="s">
        <v>142</v>
      </c>
      <c r="E149" s="259" t="s">
        <v>38</v>
      </c>
      <c r="F149" s="260" t="s">
        <v>150</v>
      </c>
      <c r="G149" s="258"/>
      <c r="H149" s="261">
        <v>698</v>
      </c>
      <c r="I149" s="262"/>
      <c r="J149" s="258"/>
      <c r="K149" s="258"/>
      <c r="L149" s="263"/>
      <c r="M149" s="264"/>
      <c r="N149" s="265"/>
      <c r="O149" s="265"/>
      <c r="P149" s="265"/>
      <c r="Q149" s="265"/>
      <c r="R149" s="265"/>
      <c r="S149" s="265"/>
      <c r="T149" s="266"/>
      <c r="U149" s="15"/>
      <c r="V149" s="15"/>
      <c r="W149" s="15"/>
      <c r="X149" s="15"/>
      <c r="Y149" s="15"/>
      <c r="Z149" s="15"/>
      <c r="AA149" s="15"/>
      <c r="AB149" s="15"/>
      <c r="AC149" s="15"/>
      <c r="AD149" s="15"/>
      <c r="AE149" s="15"/>
      <c r="AT149" s="267" t="s">
        <v>142</v>
      </c>
      <c r="AU149" s="267" t="s">
        <v>85</v>
      </c>
      <c r="AV149" s="15" t="s">
        <v>136</v>
      </c>
      <c r="AW149" s="15" t="s">
        <v>36</v>
      </c>
      <c r="AX149" s="15" t="s">
        <v>83</v>
      </c>
      <c r="AY149" s="267" t="s">
        <v>129</v>
      </c>
    </row>
    <row r="150" s="2" customFormat="1" ht="16.5" customHeight="1">
      <c r="A150" s="41"/>
      <c r="B150" s="42"/>
      <c r="C150" s="272" t="s">
        <v>204</v>
      </c>
      <c r="D150" s="272" t="s">
        <v>321</v>
      </c>
      <c r="E150" s="273" t="s">
        <v>448</v>
      </c>
      <c r="F150" s="274" t="s">
        <v>449</v>
      </c>
      <c r="G150" s="275" t="s">
        <v>344</v>
      </c>
      <c r="H150" s="276">
        <v>20.940000000000001</v>
      </c>
      <c r="I150" s="277"/>
      <c r="J150" s="278">
        <f>ROUND(I150*H150,2)</f>
        <v>0</v>
      </c>
      <c r="K150" s="274" t="s">
        <v>135</v>
      </c>
      <c r="L150" s="279"/>
      <c r="M150" s="280" t="s">
        <v>38</v>
      </c>
      <c r="N150" s="281" t="s">
        <v>49</v>
      </c>
      <c r="O150" s="88"/>
      <c r="P150" s="225">
        <f>O150*H150</f>
        <v>0</v>
      </c>
      <c r="Q150" s="225">
        <v>0.001</v>
      </c>
      <c r="R150" s="225">
        <f>Q150*H150</f>
        <v>0.02094</v>
      </c>
      <c r="S150" s="225">
        <v>0</v>
      </c>
      <c r="T150" s="226">
        <f>S150*H150</f>
        <v>0</v>
      </c>
      <c r="U150" s="41"/>
      <c r="V150" s="41"/>
      <c r="W150" s="41"/>
      <c r="X150" s="41"/>
      <c r="Y150" s="41"/>
      <c r="Z150" s="41"/>
      <c r="AA150" s="41"/>
      <c r="AB150" s="41"/>
      <c r="AC150" s="41"/>
      <c r="AD150" s="41"/>
      <c r="AE150" s="41"/>
      <c r="AR150" s="227" t="s">
        <v>195</v>
      </c>
      <c r="AT150" s="227" t="s">
        <v>321</v>
      </c>
      <c r="AU150" s="227" t="s">
        <v>85</v>
      </c>
      <c r="AY150" s="20" t="s">
        <v>129</v>
      </c>
      <c r="BE150" s="228">
        <f>IF(N150="základní",J150,0)</f>
        <v>0</v>
      </c>
      <c r="BF150" s="228">
        <f>IF(N150="snížená",J150,0)</f>
        <v>0</v>
      </c>
      <c r="BG150" s="228">
        <f>IF(N150="zákl. přenesená",J150,0)</f>
        <v>0</v>
      </c>
      <c r="BH150" s="228">
        <f>IF(N150="sníž. přenesená",J150,0)</f>
        <v>0</v>
      </c>
      <c r="BI150" s="228">
        <f>IF(N150="nulová",J150,0)</f>
        <v>0</v>
      </c>
      <c r="BJ150" s="20" t="s">
        <v>136</v>
      </c>
      <c r="BK150" s="228">
        <f>ROUND(I150*H150,2)</f>
        <v>0</v>
      </c>
      <c r="BL150" s="20" t="s">
        <v>136</v>
      </c>
      <c r="BM150" s="227" t="s">
        <v>450</v>
      </c>
    </row>
    <row r="151" s="2" customFormat="1">
      <c r="A151" s="41"/>
      <c r="B151" s="42"/>
      <c r="C151" s="43"/>
      <c r="D151" s="229" t="s">
        <v>138</v>
      </c>
      <c r="E151" s="43"/>
      <c r="F151" s="230" t="s">
        <v>449</v>
      </c>
      <c r="G151" s="43"/>
      <c r="H151" s="43"/>
      <c r="I151" s="231"/>
      <c r="J151" s="43"/>
      <c r="K151" s="43"/>
      <c r="L151" s="47"/>
      <c r="M151" s="232"/>
      <c r="N151" s="233"/>
      <c r="O151" s="88"/>
      <c r="P151" s="88"/>
      <c r="Q151" s="88"/>
      <c r="R151" s="88"/>
      <c r="S151" s="88"/>
      <c r="T151" s="89"/>
      <c r="U151" s="41"/>
      <c r="V151" s="41"/>
      <c r="W151" s="41"/>
      <c r="X151" s="41"/>
      <c r="Y151" s="41"/>
      <c r="Z151" s="41"/>
      <c r="AA151" s="41"/>
      <c r="AB151" s="41"/>
      <c r="AC151" s="41"/>
      <c r="AD151" s="41"/>
      <c r="AE151" s="41"/>
      <c r="AT151" s="20" t="s">
        <v>138</v>
      </c>
      <c r="AU151" s="20" t="s">
        <v>85</v>
      </c>
    </row>
    <row r="152" s="13" customFormat="1">
      <c r="A152" s="13"/>
      <c r="B152" s="236"/>
      <c r="C152" s="237"/>
      <c r="D152" s="229" t="s">
        <v>142</v>
      </c>
      <c r="E152" s="238" t="s">
        <v>38</v>
      </c>
      <c r="F152" s="239" t="s">
        <v>451</v>
      </c>
      <c r="G152" s="237"/>
      <c r="H152" s="238" t="s">
        <v>38</v>
      </c>
      <c r="I152" s="240"/>
      <c r="J152" s="237"/>
      <c r="K152" s="237"/>
      <c r="L152" s="241"/>
      <c r="M152" s="242"/>
      <c r="N152" s="243"/>
      <c r="O152" s="243"/>
      <c r="P152" s="243"/>
      <c r="Q152" s="243"/>
      <c r="R152" s="243"/>
      <c r="S152" s="243"/>
      <c r="T152" s="244"/>
      <c r="U152" s="13"/>
      <c r="V152" s="13"/>
      <c r="W152" s="13"/>
      <c r="X152" s="13"/>
      <c r="Y152" s="13"/>
      <c r="Z152" s="13"/>
      <c r="AA152" s="13"/>
      <c r="AB152" s="13"/>
      <c r="AC152" s="13"/>
      <c r="AD152" s="13"/>
      <c r="AE152" s="13"/>
      <c r="AT152" s="245" t="s">
        <v>142</v>
      </c>
      <c r="AU152" s="245" t="s">
        <v>85</v>
      </c>
      <c r="AV152" s="13" t="s">
        <v>83</v>
      </c>
      <c r="AW152" s="13" t="s">
        <v>36</v>
      </c>
      <c r="AX152" s="13" t="s">
        <v>76</v>
      </c>
      <c r="AY152" s="245" t="s">
        <v>129</v>
      </c>
    </row>
    <row r="153" s="14" customFormat="1">
      <c r="A153" s="14"/>
      <c r="B153" s="246"/>
      <c r="C153" s="247"/>
      <c r="D153" s="229" t="s">
        <v>142</v>
      </c>
      <c r="E153" s="248" t="s">
        <v>38</v>
      </c>
      <c r="F153" s="249" t="s">
        <v>452</v>
      </c>
      <c r="G153" s="247"/>
      <c r="H153" s="250">
        <v>698</v>
      </c>
      <c r="I153" s="251"/>
      <c r="J153" s="247"/>
      <c r="K153" s="247"/>
      <c r="L153" s="252"/>
      <c r="M153" s="253"/>
      <c r="N153" s="254"/>
      <c r="O153" s="254"/>
      <c r="P153" s="254"/>
      <c r="Q153" s="254"/>
      <c r="R153" s="254"/>
      <c r="S153" s="254"/>
      <c r="T153" s="255"/>
      <c r="U153" s="14"/>
      <c r="V153" s="14"/>
      <c r="W153" s="14"/>
      <c r="X153" s="14"/>
      <c r="Y153" s="14"/>
      <c r="Z153" s="14"/>
      <c r="AA153" s="14"/>
      <c r="AB153" s="14"/>
      <c r="AC153" s="14"/>
      <c r="AD153" s="14"/>
      <c r="AE153" s="14"/>
      <c r="AT153" s="256" t="s">
        <v>142</v>
      </c>
      <c r="AU153" s="256" t="s">
        <v>85</v>
      </c>
      <c r="AV153" s="14" t="s">
        <v>85</v>
      </c>
      <c r="AW153" s="14" t="s">
        <v>36</v>
      </c>
      <c r="AX153" s="14" t="s">
        <v>83</v>
      </c>
      <c r="AY153" s="256" t="s">
        <v>129</v>
      </c>
    </row>
    <row r="154" s="14" customFormat="1">
      <c r="A154" s="14"/>
      <c r="B154" s="246"/>
      <c r="C154" s="247"/>
      <c r="D154" s="229" t="s">
        <v>142</v>
      </c>
      <c r="E154" s="247"/>
      <c r="F154" s="249" t="s">
        <v>453</v>
      </c>
      <c r="G154" s="247"/>
      <c r="H154" s="250">
        <v>20.940000000000001</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142</v>
      </c>
      <c r="AU154" s="256" t="s">
        <v>85</v>
      </c>
      <c r="AV154" s="14" t="s">
        <v>85</v>
      </c>
      <c r="AW154" s="14" t="s">
        <v>4</v>
      </c>
      <c r="AX154" s="14" t="s">
        <v>83</v>
      </c>
      <c r="AY154" s="256" t="s">
        <v>129</v>
      </c>
    </row>
    <row r="155" s="2" customFormat="1" ht="16.5" customHeight="1">
      <c r="A155" s="41"/>
      <c r="B155" s="42"/>
      <c r="C155" s="216" t="s">
        <v>273</v>
      </c>
      <c r="D155" s="216" t="s">
        <v>131</v>
      </c>
      <c r="E155" s="217" t="s">
        <v>454</v>
      </c>
      <c r="F155" s="218" t="s">
        <v>455</v>
      </c>
      <c r="G155" s="219" t="s">
        <v>216</v>
      </c>
      <c r="H155" s="220">
        <v>698</v>
      </c>
      <c r="I155" s="221"/>
      <c r="J155" s="222">
        <f>ROUND(I155*H155,2)</f>
        <v>0</v>
      </c>
      <c r="K155" s="218" t="s">
        <v>135</v>
      </c>
      <c r="L155" s="47"/>
      <c r="M155" s="223" t="s">
        <v>38</v>
      </c>
      <c r="N155" s="224" t="s">
        <v>49</v>
      </c>
      <c r="O155" s="88"/>
      <c r="P155" s="225">
        <f>O155*H155</f>
        <v>0</v>
      </c>
      <c r="Q155" s="225">
        <v>0</v>
      </c>
      <c r="R155" s="225">
        <f>Q155*H155</f>
        <v>0</v>
      </c>
      <c r="S155" s="225">
        <v>0</v>
      </c>
      <c r="T155" s="226">
        <f>S155*H155</f>
        <v>0</v>
      </c>
      <c r="U155" s="41"/>
      <c r="V155" s="41"/>
      <c r="W155" s="41"/>
      <c r="X155" s="41"/>
      <c r="Y155" s="41"/>
      <c r="Z155" s="41"/>
      <c r="AA155" s="41"/>
      <c r="AB155" s="41"/>
      <c r="AC155" s="41"/>
      <c r="AD155" s="41"/>
      <c r="AE155" s="41"/>
      <c r="AR155" s="227" t="s">
        <v>136</v>
      </c>
      <c r="AT155" s="227" t="s">
        <v>131</v>
      </c>
      <c r="AU155" s="227" t="s">
        <v>85</v>
      </c>
      <c r="AY155" s="20" t="s">
        <v>129</v>
      </c>
      <c r="BE155" s="228">
        <f>IF(N155="základní",J155,0)</f>
        <v>0</v>
      </c>
      <c r="BF155" s="228">
        <f>IF(N155="snížená",J155,0)</f>
        <v>0</v>
      </c>
      <c r="BG155" s="228">
        <f>IF(N155="zákl. přenesená",J155,0)</f>
        <v>0</v>
      </c>
      <c r="BH155" s="228">
        <f>IF(N155="sníž. přenesená",J155,0)</f>
        <v>0</v>
      </c>
      <c r="BI155" s="228">
        <f>IF(N155="nulová",J155,0)</f>
        <v>0</v>
      </c>
      <c r="BJ155" s="20" t="s">
        <v>136</v>
      </c>
      <c r="BK155" s="228">
        <f>ROUND(I155*H155,2)</f>
        <v>0</v>
      </c>
      <c r="BL155" s="20" t="s">
        <v>136</v>
      </c>
      <c r="BM155" s="227" t="s">
        <v>456</v>
      </c>
    </row>
    <row r="156" s="2" customFormat="1">
      <c r="A156" s="41"/>
      <c r="B156" s="42"/>
      <c r="C156" s="43"/>
      <c r="D156" s="229" t="s">
        <v>138</v>
      </c>
      <c r="E156" s="43"/>
      <c r="F156" s="230" t="s">
        <v>457</v>
      </c>
      <c r="G156" s="43"/>
      <c r="H156" s="43"/>
      <c r="I156" s="231"/>
      <c r="J156" s="43"/>
      <c r="K156" s="43"/>
      <c r="L156" s="47"/>
      <c r="M156" s="232"/>
      <c r="N156" s="233"/>
      <c r="O156" s="88"/>
      <c r="P156" s="88"/>
      <c r="Q156" s="88"/>
      <c r="R156" s="88"/>
      <c r="S156" s="88"/>
      <c r="T156" s="89"/>
      <c r="U156" s="41"/>
      <c r="V156" s="41"/>
      <c r="W156" s="41"/>
      <c r="X156" s="41"/>
      <c r="Y156" s="41"/>
      <c r="Z156" s="41"/>
      <c r="AA156" s="41"/>
      <c r="AB156" s="41"/>
      <c r="AC156" s="41"/>
      <c r="AD156" s="41"/>
      <c r="AE156" s="41"/>
      <c r="AT156" s="20" t="s">
        <v>138</v>
      </c>
      <c r="AU156" s="20" t="s">
        <v>85</v>
      </c>
    </row>
    <row r="157" s="2" customFormat="1">
      <c r="A157" s="41"/>
      <c r="B157" s="42"/>
      <c r="C157" s="43"/>
      <c r="D157" s="234" t="s">
        <v>140</v>
      </c>
      <c r="E157" s="43"/>
      <c r="F157" s="235" t="s">
        <v>458</v>
      </c>
      <c r="G157" s="43"/>
      <c r="H157" s="43"/>
      <c r="I157" s="231"/>
      <c r="J157" s="43"/>
      <c r="K157" s="43"/>
      <c r="L157" s="47"/>
      <c r="M157" s="232"/>
      <c r="N157" s="233"/>
      <c r="O157" s="88"/>
      <c r="P157" s="88"/>
      <c r="Q157" s="88"/>
      <c r="R157" s="88"/>
      <c r="S157" s="88"/>
      <c r="T157" s="89"/>
      <c r="U157" s="41"/>
      <c r="V157" s="41"/>
      <c r="W157" s="41"/>
      <c r="X157" s="41"/>
      <c r="Y157" s="41"/>
      <c r="Z157" s="41"/>
      <c r="AA157" s="41"/>
      <c r="AB157" s="41"/>
      <c r="AC157" s="41"/>
      <c r="AD157" s="41"/>
      <c r="AE157" s="41"/>
      <c r="AT157" s="20" t="s">
        <v>140</v>
      </c>
      <c r="AU157" s="20" t="s">
        <v>85</v>
      </c>
    </row>
    <row r="158" s="13" customFormat="1">
      <c r="A158" s="13"/>
      <c r="B158" s="236"/>
      <c r="C158" s="237"/>
      <c r="D158" s="229" t="s">
        <v>142</v>
      </c>
      <c r="E158" s="238" t="s">
        <v>38</v>
      </c>
      <c r="F158" s="239" t="s">
        <v>445</v>
      </c>
      <c r="G158" s="237"/>
      <c r="H158" s="238" t="s">
        <v>38</v>
      </c>
      <c r="I158" s="240"/>
      <c r="J158" s="237"/>
      <c r="K158" s="237"/>
      <c r="L158" s="241"/>
      <c r="M158" s="242"/>
      <c r="N158" s="243"/>
      <c r="O158" s="243"/>
      <c r="P158" s="243"/>
      <c r="Q158" s="243"/>
      <c r="R158" s="243"/>
      <c r="S158" s="243"/>
      <c r="T158" s="244"/>
      <c r="U158" s="13"/>
      <c r="V158" s="13"/>
      <c r="W158" s="13"/>
      <c r="X158" s="13"/>
      <c r="Y158" s="13"/>
      <c r="Z158" s="13"/>
      <c r="AA158" s="13"/>
      <c r="AB158" s="13"/>
      <c r="AC158" s="13"/>
      <c r="AD158" s="13"/>
      <c r="AE158" s="13"/>
      <c r="AT158" s="245" t="s">
        <v>142</v>
      </c>
      <c r="AU158" s="245" t="s">
        <v>85</v>
      </c>
      <c r="AV158" s="13" t="s">
        <v>83</v>
      </c>
      <c r="AW158" s="13" t="s">
        <v>36</v>
      </c>
      <c r="AX158" s="13" t="s">
        <v>76</v>
      </c>
      <c r="AY158" s="245" t="s">
        <v>129</v>
      </c>
    </row>
    <row r="159" s="13" customFormat="1">
      <c r="A159" s="13"/>
      <c r="B159" s="236"/>
      <c r="C159" s="237"/>
      <c r="D159" s="229" t="s">
        <v>142</v>
      </c>
      <c r="E159" s="238" t="s">
        <v>38</v>
      </c>
      <c r="F159" s="239" t="s">
        <v>392</v>
      </c>
      <c r="G159" s="237"/>
      <c r="H159" s="238" t="s">
        <v>38</v>
      </c>
      <c r="I159" s="240"/>
      <c r="J159" s="237"/>
      <c r="K159" s="237"/>
      <c r="L159" s="241"/>
      <c r="M159" s="242"/>
      <c r="N159" s="243"/>
      <c r="O159" s="243"/>
      <c r="P159" s="243"/>
      <c r="Q159" s="243"/>
      <c r="R159" s="243"/>
      <c r="S159" s="243"/>
      <c r="T159" s="244"/>
      <c r="U159" s="13"/>
      <c r="V159" s="13"/>
      <c r="W159" s="13"/>
      <c r="X159" s="13"/>
      <c r="Y159" s="13"/>
      <c r="Z159" s="13"/>
      <c r="AA159" s="13"/>
      <c r="AB159" s="13"/>
      <c r="AC159" s="13"/>
      <c r="AD159" s="13"/>
      <c r="AE159" s="13"/>
      <c r="AT159" s="245" t="s">
        <v>142</v>
      </c>
      <c r="AU159" s="245" t="s">
        <v>85</v>
      </c>
      <c r="AV159" s="13" t="s">
        <v>83</v>
      </c>
      <c r="AW159" s="13" t="s">
        <v>36</v>
      </c>
      <c r="AX159" s="13" t="s">
        <v>76</v>
      </c>
      <c r="AY159" s="245" t="s">
        <v>129</v>
      </c>
    </row>
    <row r="160" s="14" customFormat="1">
      <c r="A160" s="14"/>
      <c r="B160" s="246"/>
      <c r="C160" s="247"/>
      <c r="D160" s="229" t="s">
        <v>142</v>
      </c>
      <c r="E160" s="248" t="s">
        <v>38</v>
      </c>
      <c r="F160" s="249" t="s">
        <v>446</v>
      </c>
      <c r="G160" s="247"/>
      <c r="H160" s="250">
        <v>359.39999999999998</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142</v>
      </c>
      <c r="AU160" s="256" t="s">
        <v>85</v>
      </c>
      <c r="AV160" s="14" t="s">
        <v>85</v>
      </c>
      <c r="AW160" s="14" t="s">
        <v>36</v>
      </c>
      <c r="AX160" s="14" t="s">
        <v>76</v>
      </c>
      <c r="AY160" s="256" t="s">
        <v>129</v>
      </c>
    </row>
    <row r="161" s="13" customFormat="1">
      <c r="A161" s="13"/>
      <c r="B161" s="236"/>
      <c r="C161" s="237"/>
      <c r="D161" s="229" t="s">
        <v>142</v>
      </c>
      <c r="E161" s="238" t="s">
        <v>38</v>
      </c>
      <c r="F161" s="239" t="s">
        <v>394</v>
      </c>
      <c r="G161" s="237"/>
      <c r="H161" s="238" t="s">
        <v>38</v>
      </c>
      <c r="I161" s="240"/>
      <c r="J161" s="237"/>
      <c r="K161" s="237"/>
      <c r="L161" s="241"/>
      <c r="M161" s="242"/>
      <c r="N161" s="243"/>
      <c r="O161" s="243"/>
      <c r="P161" s="243"/>
      <c r="Q161" s="243"/>
      <c r="R161" s="243"/>
      <c r="S161" s="243"/>
      <c r="T161" s="244"/>
      <c r="U161" s="13"/>
      <c r="V161" s="13"/>
      <c r="W161" s="13"/>
      <c r="X161" s="13"/>
      <c r="Y161" s="13"/>
      <c r="Z161" s="13"/>
      <c r="AA161" s="13"/>
      <c r="AB161" s="13"/>
      <c r="AC161" s="13"/>
      <c r="AD161" s="13"/>
      <c r="AE161" s="13"/>
      <c r="AT161" s="245" t="s">
        <v>142</v>
      </c>
      <c r="AU161" s="245" t="s">
        <v>85</v>
      </c>
      <c r="AV161" s="13" t="s">
        <v>83</v>
      </c>
      <c r="AW161" s="13" t="s">
        <v>36</v>
      </c>
      <c r="AX161" s="13" t="s">
        <v>76</v>
      </c>
      <c r="AY161" s="245" t="s">
        <v>129</v>
      </c>
    </row>
    <row r="162" s="14" customFormat="1">
      <c r="A162" s="14"/>
      <c r="B162" s="246"/>
      <c r="C162" s="247"/>
      <c r="D162" s="229" t="s">
        <v>142</v>
      </c>
      <c r="E162" s="248" t="s">
        <v>38</v>
      </c>
      <c r="F162" s="249" t="s">
        <v>447</v>
      </c>
      <c r="G162" s="247"/>
      <c r="H162" s="250">
        <v>338.60000000000002</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142</v>
      </c>
      <c r="AU162" s="256" t="s">
        <v>85</v>
      </c>
      <c r="AV162" s="14" t="s">
        <v>85</v>
      </c>
      <c r="AW162" s="14" t="s">
        <v>36</v>
      </c>
      <c r="AX162" s="14" t="s">
        <v>76</v>
      </c>
      <c r="AY162" s="256" t="s">
        <v>129</v>
      </c>
    </row>
    <row r="163" s="15" customFormat="1">
      <c r="A163" s="15"/>
      <c r="B163" s="257"/>
      <c r="C163" s="258"/>
      <c r="D163" s="229" t="s">
        <v>142</v>
      </c>
      <c r="E163" s="259" t="s">
        <v>38</v>
      </c>
      <c r="F163" s="260" t="s">
        <v>150</v>
      </c>
      <c r="G163" s="258"/>
      <c r="H163" s="261">
        <v>698</v>
      </c>
      <c r="I163" s="262"/>
      <c r="J163" s="258"/>
      <c r="K163" s="258"/>
      <c r="L163" s="263"/>
      <c r="M163" s="264"/>
      <c r="N163" s="265"/>
      <c r="O163" s="265"/>
      <c r="P163" s="265"/>
      <c r="Q163" s="265"/>
      <c r="R163" s="265"/>
      <c r="S163" s="265"/>
      <c r="T163" s="266"/>
      <c r="U163" s="15"/>
      <c r="V163" s="15"/>
      <c r="W163" s="15"/>
      <c r="X163" s="15"/>
      <c r="Y163" s="15"/>
      <c r="Z163" s="15"/>
      <c r="AA163" s="15"/>
      <c r="AB163" s="15"/>
      <c r="AC163" s="15"/>
      <c r="AD163" s="15"/>
      <c r="AE163" s="15"/>
      <c r="AT163" s="267" t="s">
        <v>142</v>
      </c>
      <c r="AU163" s="267" t="s">
        <v>85</v>
      </c>
      <c r="AV163" s="15" t="s">
        <v>136</v>
      </c>
      <c r="AW163" s="15" t="s">
        <v>36</v>
      </c>
      <c r="AX163" s="15" t="s">
        <v>83</v>
      </c>
      <c r="AY163" s="267" t="s">
        <v>129</v>
      </c>
    </row>
    <row r="164" s="2" customFormat="1" ht="16.5" customHeight="1">
      <c r="A164" s="41"/>
      <c r="B164" s="42"/>
      <c r="C164" s="216" t="s">
        <v>280</v>
      </c>
      <c r="D164" s="216" t="s">
        <v>131</v>
      </c>
      <c r="E164" s="217" t="s">
        <v>459</v>
      </c>
      <c r="F164" s="218" t="s">
        <v>460</v>
      </c>
      <c r="G164" s="219" t="s">
        <v>153</v>
      </c>
      <c r="H164" s="220">
        <v>147</v>
      </c>
      <c r="I164" s="221"/>
      <c r="J164" s="222">
        <f>ROUND(I164*H164,2)</f>
        <v>0</v>
      </c>
      <c r="K164" s="218" t="s">
        <v>38</v>
      </c>
      <c r="L164" s="47"/>
      <c r="M164" s="223" t="s">
        <v>38</v>
      </c>
      <c r="N164" s="224" t="s">
        <v>49</v>
      </c>
      <c r="O164" s="88"/>
      <c r="P164" s="225">
        <f>O164*H164</f>
        <v>0</v>
      </c>
      <c r="Q164" s="225">
        <v>0</v>
      </c>
      <c r="R164" s="225">
        <f>Q164*H164</f>
        <v>0</v>
      </c>
      <c r="S164" s="225">
        <v>0</v>
      </c>
      <c r="T164" s="226">
        <f>S164*H164</f>
        <v>0</v>
      </c>
      <c r="U164" s="41"/>
      <c r="V164" s="41"/>
      <c r="W164" s="41"/>
      <c r="X164" s="41"/>
      <c r="Y164" s="41"/>
      <c r="Z164" s="41"/>
      <c r="AA164" s="41"/>
      <c r="AB164" s="41"/>
      <c r="AC164" s="41"/>
      <c r="AD164" s="41"/>
      <c r="AE164" s="41"/>
      <c r="AR164" s="227" t="s">
        <v>136</v>
      </c>
      <c r="AT164" s="227" t="s">
        <v>131</v>
      </c>
      <c r="AU164" s="227" t="s">
        <v>85</v>
      </c>
      <c r="AY164" s="20" t="s">
        <v>129</v>
      </c>
      <c r="BE164" s="228">
        <f>IF(N164="základní",J164,0)</f>
        <v>0</v>
      </c>
      <c r="BF164" s="228">
        <f>IF(N164="snížená",J164,0)</f>
        <v>0</v>
      </c>
      <c r="BG164" s="228">
        <f>IF(N164="zákl. přenesená",J164,0)</f>
        <v>0</v>
      </c>
      <c r="BH164" s="228">
        <f>IF(N164="sníž. přenesená",J164,0)</f>
        <v>0</v>
      </c>
      <c r="BI164" s="228">
        <f>IF(N164="nulová",J164,0)</f>
        <v>0</v>
      </c>
      <c r="BJ164" s="20" t="s">
        <v>136</v>
      </c>
      <c r="BK164" s="228">
        <f>ROUND(I164*H164,2)</f>
        <v>0</v>
      </c>
      <c r="BL164" s="20" t="s">
        <v>136</v>
      </c>
      <c r="BM164" s="227" t="s">
        <v>461</v>
      </c>
    </row>
    <row r="165" s="2" customFormat="1">
      <c r="A165" s="41"/>
      <c r="B165" s="42"/>
      <c r="C165" s="43"/>
      <c r="D165" s="229" t="s">
        <v>138</v>
      </c>
      <c r="E165" s="43"/>
      <c r="F165" s="230" t="s">
        <v>462</v>
      </c>
      <c r="G165" s="43"/>
      <c r="H165" s="43"/>
      <c r="I165" s="231"/>
      <c r="J165" s="43"/>
      <c r="K165" s="43"/>
      <c r="L165" s="47"/>
      <c r="M165" s="232"/>
      <c r="N165" s="233"/>
      <c r="O165" s="88"/>
      <c r="P165" s="88"/>
      <c r="Q165" s="88"/>
      <c r="R165" s="88"/>
      <c r="S165" s="88"/>
      <c r="T165" s="89"/>
      <c r="U165" s="41"/>
      <c r="V165" s="41"/>
      <c r="W165" s="41"/>
      <c r="X165" s="41"/>
      <c r="Y165" s="41"/>
      <c r="Z165" s="41"/>
      <c r="AA165" s="41"/>
      <c r="AB165" s="41"/>
      <c r="AC165" s="41"/>
      <c r="AD165" s="41"/>
      <c r="AE165" s="41"/>
      <c r="AT165" s="20" t="s">
        <v>138</v>
      </c>
      <c r="AU165" s="20" t="s">
        <v>85</v>
      </c>
    </row>
    <row r="166" s="2" customFormat="1">
      <c r="A166" s="41"/>
      <c r="B166" s="42"/>
      <c r="C166" s="43"/>
      <c r="D166" s="229" t="s">
        <v>156</v>
      </c>
      <c r="E166" s="43"/>
      <c r="F166" s="268" t="s">
        <v>463</v>
      </c>
      <c r="G166" s="43"/>
      <c r="H166" s="43"/>
      <c r="I166" s="231"/>
      <c r="J166" s="43"/>
      <c r="K166" s="43"/>
      <c r="L166" s="47"/>
      <c r="M166" s="232"/>
      <c r="N166" s="233"/>
      <c r="O166" s="88"/>
      <c r="P166" s="88"/>
      <c r="Q166" s="88"/>
      <c r="R166" s="88"/>
      <c r="S166" s="88"/>
      <c r="T166" s="89"/>
      <c r="U166" s="41"/>
      <c r="V166" s="41"/>
      <c r="W166" s="41"/>
      <c r="X166" s="41"/>
      <c r="Y166" s="41"/>
      <c r="Z166" s="41"/>
      <c r="AA166" s="41"/>
      <c r="AB166" s="41"/>
      <c r="AC166" s="41"/>
      <c r="AD166" s="41"/>
      <c r="AE166" s="41"/>
      <c r="AT166" s="20" t="s">
        <v>156</v>
      </c>
      <c r="AU166" s="20" t="s">
        <v>85</v>
      </c>
    </row>
    <row r="167" s="13" customFormat="1">
      <c r="A167" s="13"/>
      <c r="B167" s="236"/>
      <c r="C167" s="237"/>
      <c r="D167" s="229" t="s">
        <v>142</v>
      </c>
      <c r="E167" s="238" t="s">
        <v>38</v>
      </c>
      <c r="F167" s="239" t="s">
        <v>464</v>
      </c>
      <c r="G167" s="237"/>
      <c r="H167" s="238" t="s">
        <v>38</v>
      </c>
      <c r="I167" s="240"/>
      <c r="J167" s="237"/>
      <c r="K167" s="237"/>
      <c r="L167" s="241"/>
      <c r="M167" s="242"/>
      <c r="N167" s="243"/>
      <c r="O167" s="243"/>
      <c r="P167" s="243"/>
      <c r="Q167" s="243"/>
      <c r="R167" s="243"/>
      <c r="S167" s="243"/>
      <c r="T167" s="244"/>
      <c r="U167" s="13"/>
      <c r="V167" s="13"/>
      <c r="W167" s="13"/>
      <c r="X167" s="13"/>
      <c r="Y167" s="13"/>
      <c r="Z167" s="13"/>
      <c r="AA167" s="13"/>
      <c r="AB167" s="13"/>
      <c r="AC167" s="13"/>
      <c r="AD167" s="13"/>
      <c r="AE167" s="13"/>
      <c r="AT167" s="245" t="s">
        <v>142</v>
      </c>
      <c r="AU167" s="245" t="s">
        <v>85</v>
      </c>
      <c r="AV167" s="13" t="s">
        <v>83</v>
      </c>
      <c r="AW167" s="13" t="s">
        <v>36</v>
      </c>
      <c r="AX167" s="13" t="s">
        <v>76</v>
      </c>
      <c r="AY167" s="245" t="s">
        <v>129</v>
      </c>
    </row>
    <row r="168" s="14" customFormat="1">
      <c r="A168" s="14"/>
      <c r="B168" s="246"/>
      <c r="C168" s="247"/>
      <c r="D168" s="229" t="s">
        <v>142</v>
      </c>
      <c r="E168" s="248" t="s">
        <v>38</v>
      </c>
      <c r="F168" s="249" t="s">
        <v>410</v>
      </c>
      <c r="G168" s="247"/>
      <c r="H168" s="250">
        <v>147</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142</v>
      </c>
      <c r="AU168" s="256" t="s">
        <v>85</v>
      </c>
      <c r="AV168" s="14" t="s">
        <v>85</v>
      </c>
      <c r="AW168" s="14" t="s">
        <v>36</v>
      </c>
      <c r="AX168" s="14" t="s">
        <v>83</v>
      </c>
      <c r="AY168" s="256" t="s">
        <v>129</v>
      </c>
    </row>
    <row r="169" s="12" customFormat="1" ht="22.8" customHeight="1">
      <c r="A169" s="12"/>
      <c r="B169" s="200"/>
      <c r="C169" s="201"/>
      <c r="D169" s="202" t="s">
        <v>75</v>
      </c>
      <c r="E169" s="214" t="s">
        <v>136</v>
      </c>
      <c r="F169" s="214" t="s">
        <v>465</v>
      </c>
      <c r="G169" s="201"/>
      <c r="H169" s="201"/>
      <c r="I169" s="204"/>
      <c r="J169" s="215">
        <f>BK169</f>
        <v>0</v>
      </c>
      <c r="K169" s="201"/>
      <c r="L169" s="206"/>
      <c r="M169" s="207"/>
      <c r="N169" s="208"/>
      <c r="O169" s="208"/>
      <c r="P169" s="209">
        <f>SUM(P170:P214)</f>
        <v>0</v>
      </c>
      <c r="Q169" s="208"/>
      <c r="R169" s="209">
        <f>SUM(R170:R214)</f>
        <v>1145.4640026999998</v>
      </c>
      <c r="S169" s="208"/>
      <c r="T169" s="210">
        <f>SUM(T170:T214)</f>
        <v>0</v>
      </c>
      <c r="U169" s="12"/>
      <c r="V169" s="12"/>
      <c r="W169" s="12"/>
      <c r="X169" s="12"/>
      <c r="Y169" s="12"/>
      <c r="Z169" s="12"/>
      <c r="AA169" s="12"/>
      <c r="AB169" s="12"/>
      <c r="AC169" s="12"/>
      <c r="AD169" s="12"/>
      <c r="AE169" s="12"/>
      <c r="AR169" s="211" t="s">
        <v>83</v>
      </c>
      <c r="AT169" s="212" t="s">
        <v>75</v>
      </c>
      <c r="AU169" s="212" t="s">
        <v>83</v>
      </c>
      <c r="AY169" s="211" t="s">
        <v>129</v>
      </c>
      <c r="BK169" s="213">
        <f>SUM(BK170:BK214)</f>
        <v>0</v>
      </c>
    </row>
    <row r="170" s="2" customFormat="1" ht="21.75" customHeight="1">
      <c r="A170" s="41"/>
      <c r="B170" s="42"/>
      <c r="C170" s="216" t="s">
        <v>8</v>
      </c>
      <c r="D170" s="216" t="s">
        <v>131</v>
      </c>
      <c r="E170" s="217" t="s">
        <v>466</v>
      </c>
      <c r="F170" s="218" t="s">
        <v>467</v>
      </c>
      <c r="G170" s="219" t="s">
        <v>216</v>
      </c>
      <c r="H170" s="220">
        <v>982.29999999999995</v>
      </c>
      <c r="I170" s="221"/>
      <c r="J170" s="222">
        <f>ROUND(I170*H170,2)</f>
        <v>0</v>
      </c>
      <c r="K170" s="218" t="s">
        <v>135</v>
      </c>
      <c r="L170" s="47"/>
      <c r="M170" s="223" t="s">
        <v>38</v>
      </c>
      <c r="N170" s="224" t="s">
        <v>49</v>
      </c>
      <c r="O170" s="88"/>
      <c r="P170" s="225">
        <f>O170*H170</f>
        <v>0</v>
      </c>
      <c r="Q170" s="225">
        <v>0</v>
      </c>
      <c r="R170" s="225">
        <f>Q170*H170</f>
        <v>0</v>
      </c>
      <c r="S170" s="225">
        <v>0</v>
      </c>
      <c r="T170" s="226">
        <f>S170*H170</f>
        <v>0</v>
      </c>
      <c r="U170" s="41"/>
      <c r="V170" s="41"/>
      <c r="W170" s="41"/>
      <c r="X170" s="41"/>
      <c r="Y170" s="41"/>
      <c r="Z170" s="41"/>
      <c r="AA170" s="41"/>
      <c r="AB170" s="41"/>
      <c r="AC170" s="41"/>
      <c r="AD170" s="41"/>
      <c r="AE170" s="41"/>
      <c r="AR170" s="227" t="s">
        <v>136</v>
      </c>
      <c r="AT170" s="227" t="s">
        <v>131</v>
      </c>
      <c r="AU170" s="227" t="s">
        <v>85</v>
      </c>
      <c r="AY170" s="20" t="s">
        <v>129</v>
      </c>
      <c r="BE170" s="228">
        <f>IF(N170="základní",J170,0)</f>
        <v>0</v>
      </c>
      <c r="BF170" s="228">
        <f>IF(N170="snížená",J170,0)</f>
        <v>0</v>
      </c>
      <c r="BG170" s="228">
        <f>IF(N170="zákl. přenesená",J170,0)</f>
        <v>0</v>
      </c>
      <c r="BH170" s="228">
        <f>IF(N170="sníž. přenesená",J170,0)</f>
        <v>0</v>
      </c>
      <c r="BI170" s="228">
        <f>IF(N170="nulová",J170,0)</f>
        <v>0</v>
      </c>
      <c r="BJ170" s="20" t="s">
        <v>136</v>
      </c>
      <c r="BK170" s="228">
        <f>ROUND(I170*H170,2)</f>
        <v>0</v>
      </c>
      <c r="BL170" s="20" t="s">
        <v>136</v>
      </c>
      <c r="BM170" s="227" t="s">
        <v>468</v>
      </c>
    </row>
    <row r="171" s="2" customFormat="1">
      <c r="A171" s="41"/>
      <c r="B171" s="42"/>
      <c r="C171" s="43"/>
      <c r="D171" s="229" t="s">
        <v>138</v>
      </c>
      <c r="E171" s="43"/>
      <c r="F171" s="230" t="s">
        <v>469</v>
      </c>
      <c r="G171" s="43"/>
      <c r="H171" s="43"/>
      <c r="I171" s="231"/>
      <c r="J171" s="43"/>
      <c r="K171" s="43"/>
      <c r="L171" s="47"/>
      <c r="M171" s="232"/>
      <c r="N171" s="233"/>
      <c r="O171" s="88"/>
      <c r="P171" s="88"/>
      <c r="Q171" s="88"/>
      <c r="R171" s="88"/>
      <c r="S171" s="88"/>
      <c r="T171" s="89"/>
      <c r="U171" s="41"/>
      <c r="V171" s="41"/>
      <c r="W171" s="41"/>
      <c r="X171" s="41"/>
      <c r="Y171" s="41"/>
      <c r="Z171" s="41"/>
      <c r="AA171" s="41"/>
      <c r="AB171" s="41"/>
      <c r="AC171" s="41"/>
      <c r="AD171" s="41"/>
      <c r="AE171" s="41"/>
      <c r="AT171" s="20" t="s">
        <v>138</v>
      </c>
      <c r="AU171" s="20" t="s">
        <v>85</v>
      </c>
    </row>
    <row r="172" s="2" customFormat="1">
      <c r="A172" s="41"/>
      <c r="B172" s="42"/>
      <c r="C172" s="43"/>
      <c r="D172" s="234" t="s">
        <v>140</v>
      </c>
      <c r="E172" s="43"/>
      <c r="F172" s="235" t="s">
        <v>470</v>
      </c>
      <c r="G172" s="43"/>
      <c r="H172" s="43"/>
      <c r="I172" s="231"/>
      <c r="J172" s="43"/>
      <c r="K172" s="43"/>
      <c r="L172" s="47"/>
      <c r="M172" s="232"/>
      <c r="N172" s="233"/>
      <c r="O172" s="88"/>
      <c r="P172" s="88"/>
      <c r="Q172" s="88"/>
      <c r="R172" s="88"/>
      <c r="S172" s="88"/>
      <c r="T172" s="89"/>
      <c r="U172" s="41"/>
      <c r="V172" s="41"/>
      <c r="W172" s="41"/>
      <c r="X172" s="41"/>
      <c r="Y172" s="41"/>
      <c r="Z172" s="41"/>
      <c r="AA172" s="41"/>
      <c r="AB172" s="41"/>
      <c r="AC172" s="41"/>
      <c r="AD172" s="41"/>
      <c r="AE172" s="41"/>
      <c r="AT172" s="20" t="s">
        <v>140</v>
      </c>
      <c r="AU172" s="20" t="s">
        <v>85</v>
      </c>
    </row>
    <row r="173" s="13" customFormat="1">
      <c r="A173" s="13"/>
      <c r="B173" s="236"/>
      <c r="C173" s="237"/>
      <c r="D173" s="229" t="s">
        <v>142</v>
      </c>
      <c r="E173" s="238" t="s">
        <v>38</v>
      </c>
      <c r="F173" s="239" t="s">
        <v>471</v>
      </c>
      <c r="G173" s="237"/>
      <c r="H173" s="238" t="s">
        <v>38</v>
      </c>
      <c r="I173" s="240"/>
      <c r="J173" s="237"/>
      <c r="K173" s="237"/>
      <c r="L173" s="241"/>
      <c r="M173" s="242"/>
      <c r="N173" s="243"/>
      <c r="O173" s="243"/>
      <c r="P173" s="243"/>
      <c r="Q173" s="243"/>
      <c r="R173" s="243"/>
      <c r="S173" s="243"/>
      <c r="T173" s="244"/>
      <c r="U173" s="13"/>
      <c r="V173" s="13"/>
      <c r="W173" s="13"/>
      <c r="X173" s="13"/>
      <c r="Y173" s="13"/>
      <c r="Z173" s="13"/>
      <c r="AA173" s="13"/>
      <c r="AB173" s="13"/>
      <c r="AC173" s="13"/>
      <c r="AD173" s="13"/>
      <c r="AE173" s="13"/>
      <c r="AT173" s="245" t="s">
        <v>142</v>
      </c>
      <c r="AU173" s="245" t="s">
        <v>85</v>
      </c>
      <c r="AV173" s="13" t="s">
        <v>83</v>
      </c>
      <c r="AW173" s="13" t="s">
        <v>36</v>
      </c>
      <c r="AX173" s="13" t="s">
        <v>76</v>
      </c>
      <c r="AY173" s="245" t="s">
        <v>129</v>
      </c>
    </row>
    <row r="174" s="13" customFormat="1">
      <c r="A174" s="13"/>
      <c r="B174" s="236"/>
      <c r="C174" s="237"/>
      <c r="D174" s="229" t="s">
        <v>142</v>
      </c>
      <c r="E174" s="238" t="s">
        <v>38</v>
      </c>
      <c r="F174" s="239" t="s">
        <v>392</v>
      </c>
      <c r="G174" s="237"/>
      <c r="H174" s="238" t="s">
        <v>38</v>
      </c>
      <c r="I174" s="240"/>
      <c r="J174" s="237"/>
      <c r="K174" s="237"/>
      <c r="L174" s="241"/>
      <c r="M174" s="242"/>
      <c r="N174" s="243"/>
      <c r="O174" s="243"/>
      <c r="P174" s="243"/>
      <c r="Q174" s="243"/>
      <c r="R174" s="243"/>
      <c r="S174" s="243"/>
      <c r="T174" s="244"/>
      <c r="U174" s="13"/>
      <c r="V174" s="13"/>
      <c r="W174" s="13"/>
      <c r="X174" s="13"/>
      <c r="Y174" s="13"/>
      <c r="Z174" s="13"/>
      <c r="AA174" s="13"/>
      <c r="AB174" s="13"/>
      <c r="AC174" s="13"/>
      <c r="AD174" s="13"/>
      <c r="AE174" s="13"/>
      <c r="AT174" s="245" t="s">
        <v>142</v>
      </c>
      <c r="AU174" s="245" t="s">
        <v>85</v>
      </c>
      <c r="AV174" s="13" t="s">
        <v>83</v>
      </c>
      <c r="AW174" s="13" t="s">
        <v>36</v>
      </c>
      <c r="AX174" s="13" t="s">
        <v>76</v>
      </c>
      <c r="AY174" s="245" t="s">
        <v>129</v>
      </c>
    </row>
    <row r="175" s="14" customFormat="1">
      <c r="A175" s="14"/>
      <c r="B175" s="246"/>
      <c r="C175" s="247"/>
      <c r="D175" s="229" t="s">
        <v>142</v>
      </c>
      <c r="E175" s="248" t="s">
        <v>38</v>
      </c>
      <c r="F175" s="249" t="s">
        <v>472</v>
      </c>
      <c r="G175" s="247"/>
      <c r="H175" s="250">
        <v>461.89999999999998</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142</v>
      </c>
      <c r="AU175" s="256" t="s">
        <v>85</v>
      </c>
      <c r="AV175" s="14" t="s">
        <v>85</v>
      </c>
      <c r="AW175" s="14" t="s">
        <v>36</v>
      </c>
      <c r="AX175" s="14" t="s">
        <v>76</v>
      </c>
      <c r="AY175" s="256" t="s">
        <v>129</v>
      </c>
    </row>
    <row r="176" s="13" customFormat="1">
      <c r="A176" s="13"/>
      <c r="B176" s="236"/>
      <c r="C176" s="237"/>
      <c r="D176" s="229" t="s">
        <v>142</v>
      </c>
      <c r="E176" s="238" t="s">
        <v>38</v>
      </c>
      <c r="F176" s="239" t="s">
        <v>394</v>
      </c>
      <c r="G176" s="237"/>
      <c r="H176" s="238" t="s">
        <v>38</v>
      </c>
      <c r="I176" s="240"/>
      <c r="J176" s="237"/>
      <c r="K176" s="237"/>
      <c r="L176" s="241"/>
      <c r="M176" s="242"/>
      <c r="N176" s="243"/>
      <c r="O176" s="243"/>
      <c r="P176" s="243"/>
      <c r="Q176" s="243"/>
      <c r="R176" s="243"/>
      <c r="S176" s="243"/>
      <c r="T176" s="244"/>
      <c r="U176" s="13"/>
      <c r="V176" s="13"/>
      <c r="W176" s="13"/>
      <c r="X176" s="13"/>
      <c r="Y176" s="13"/>
      <c r="Z176" s="13"/>
      <c r="AA176" s="13"/>
      <c r="AB176" s="13"/>
      <c r="AC176" s="13"/>
      <c r="AD176" s="13"/>
      <c r="AE176" s="13"/>
      <c r="AT176" s="245" t="s">
        <v>142</v>
      </c>
      <c r="AU176" s="245" t="s">
        <v>85</v>
      </c>
      <c r="AV176" s="13" t="s">
        <v>83</v>
      </c>
      <c r="AW176" s="13" t="s">
        <v>36</v>
      </c>
      <c r="AX176" s="13" t="s">
        <v>76</v>
      </c>
      <c r="AY176" s="245" t="s">
        <v>129</v>
      </c>
    </row>
    <row r="177" s="14" customFormat="1">
      <c r="A177" s="14"/>
      <c r="B177" s="246"/>
      <c r="C177" s="247"/>
      <c r="D177" s="229" t="s">
        <v>142</v>
      </c>
      <c r="E177" s="248" t="s">
        <v>38</v>
      </c>
      <c r="F177" s="249" t="s">
        <v>473</v>
      </c>
      <c r="G177" s="247"/>
      <c r="H177" s="250">
        <v>520.39999999999998</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142</v>
      </c>
      <c r="AU177" s="256" t="s">
        <v>85</v>
      </c>
      <c r="AV177" s="14" t="s">
        <v>85</v>
      </c>
      <c r="AW177" s="14" t="s">
        <v>36</v>
      </c>
      <c r="AX177" s="14" t="s">
        <v>76</v>
      </c>
      <c r="AY177" s="256" t="s">
        <v>129</v>
      </c>
    </row>
    <row r="178" s="15" customFormat="1">
      <c r="A178" s="15"/>
      <c r="B178" s="257"/>
      <c r="C178" s="258"/>
      <c r="D178" s="229" t="s">
        <v>142</v>
      </c>
      <c r="E178" s="259" t="s">
        <v>38</v>
      </c>
      <c r="F178" s="260" t="s">
        <v>150</v>
      </c>
      <c r="G178" s="258"/>
      <c r="H178" s="261">
        <v>982.29999999999995</v>
      </c>
      <c r="I178" s="262"/>
      <c r="J178" s="258"/>
      <c r="K178" s="258"/>
      <c r="L178" s="263"/>
      <c r="M178" s="264"/>
      <c r="N178" s="265"/>
      <c r="O178" s="265"/>
      <c r="P178" s="265"/>
      <c r="Q178" s="265"/>
      <c r="R178" s="265"/>
      <c r="S178" s="265"/>
      <c r="T178" s="266"/>
      <c r="U178" s="15"/>
      <c r="V178" s="15"/>
      <c r="W178" s="15"/>
      <c r="X178" s="15"/>
      <c r="Y178" s="15"/>
      <c r="Z178" s="15"/>
      <c r="AA178" s="15"/>
      <c r="AB178" s="15"/>
      <c r="AC178" s="15"/>
      <c r="AD178" s="15"/>
      <c r="AE178" s="15"/>
      <c r="AT178" s="267" t="s">
        <v>142</v>
      </c>
      <c r="AU178" s="267" t="s">
        <v>85</v>
      </c>
      <c r="AV178" s="15" t="s">
        <v>136</v>
      </c>
      <c r="AW178" s="15" t="s">
        <v>36</v>
      </c>
      <c r="AX178" s="15" t="s">
        <v>83</v>
      </c>
      <c r="AY178" s="267" t="s">
        <v>129</v>
      </c>
    </row>
    <row r="179" s="2" customFormat="1" ht="16.5" customHeight="1">
      <c r="A179" s="41"/>
      <c r="B179" s="42"/>
      <c r="C179" s="216" t="s">
        <v>474</v>
      </c>
      <c r="D179" s="216" t="s">
        <v>131</v>
      </c>
      <c r="E179" s="217" t="s">
        <v>475</v>
      </c>
      <c r="F179" s="218" t="s">
        <v>476</v>
      </c>
      <c r="G179" s="219" t="s">
        <v>216</v>
      </c>
      <c r="H179" s="220">
        <v>982.29999999999995</v>
      </c>
      <c r="I179" s="221"/>
      <c r="J179" s="222">
        <f>ROUND(I179*H179,2)</f>
        <v>0</v>
      </c>
      <c r="K179" s="218" t="s">
        <v>135</v>
      </c>
      <c r="L179" s="47"/>
      <c r="M179" s="223" t="s">
        <v>38</v>
      </c>
      <c r="N179" s="224" t="s">
        <v>49</v>
      </c>
      <c r="O179" s="88"/>
      <c r="P179" s="225">
        <f>O179*H179</f>
        <v>0</v>
      </c>
      <c r="Q179" s="225">
        <v>0.21251999999999999</v>
      </c>
      <c r="R179" s="225">
        <f>Q179*H179</f>
        <v>208.75839599999998</v>
      </c>
      <c r="S179" s="225">
        <v>0</v>
      </c>
      <c r="T179" s="226">
        <f>S179*H179</f>
        <v>0</v>
      </c>
      <c r="U179" s="41"/>
      <c r="V179" s="41"/>
      <c r="W179" s="41"/>
      <c r="X179" s="41"/>
      <c r="Y179" s="41"/>
      <c r="Z179" s="41"/>
      <c r="AA179" s="41"/>
      <c r="AB179" s="41"/>
      <c r="AC179" s="41"/>
      <c r="AD179" s="41"/>
      <c r="AE179" s="41"/>
      <c r="AR179" s="227" t="s">
        <v>136</v>
      </c>
      <c r="AT179" s="227" t="s">
        <v>131</v>
      </c>
      <c r="AU179" s="227" t="s">
        <v>85</v>
      </c>
      <c r="AY179" s="20" t="s">
        <v>129</v>
      </c>
      <c r="BE179" s="228">
        <f>IF(N179="základní",J179,0)</f>
        <v>0</v>
      </c>
      <c r="BF179" s="228">
        <f>IF(N179="snížená",J179,0)</f>
        <v>0</v>
      </c>
      <c r="BG179" s="228">
        <f>IF(N179="zákl. přenesená",J179,0)</f>
        <v>0</v>
      </c>
      <c r="BH179" s="228">
        <f>IF(N179="sníž. přenesená",J179,0)</f>
        <v>0</v>
      </c>
      <c r="BI179" s="228">
        <f>IF(N179="nulová",J179,0)</f>
        <v>0</v>
      </c>
      <c r="BJ179" s="20" t="s">
        <v>136</v>
      </c>
      <c r="BK179" s="228">
        <f>ROUND(I179*H179,2)</f>
        <v>0</v>
      </c>
      <c r="BL179" s="20" t="s">
        <v>136</v>
      </c>
      <c r="BM179" s="227" t="s">
        <v>477</v>
      </c>
    </row>
    <row r="180" s="2" customFormat="1">
      <c r="A180" s="41"/>
      <c r="B180" s="42"/>
      <c r="C180" s="43"/>
      <c r="D180" s="229" t="s">
        <v>138</v>
      </c>
      <c r="E180" s="43"/>
      <c r="F180" s="230" t="s">
        <v>478</v>
      </c>
      <c r="G180" s="43"/>
      <c r="H180" s="43"/>
      <c r="I180" s="231"/>
      <c r="J180" s="43"/>
      <c r="K180" s="43"/>
      <c r="L180" s="47"/>
      <c r="M180" s="232"/>
      <c r="N180" s="233"/>
      <c r="O180" s="88"/>
      <c r="P180" s="88"/>
      <c r="Q180" s="88"/>
      <c r="R180" s="88"/>
      <c r="S180" s="88"/>
      <c r="T180" s="89"/>
      <c r="U180" s="41"/>
      <c r="V180" s="41"/>
      <c r="W180" s="41"/>
      <c r="X180" s="41"/>
      <c r="Y180" s="41"/>
      <c r="Z180" s="41"/>
      <c r="AA180" s="41"/>
      <c r="AB180" s="41"/>
      <c r="AC180" s="41"/>
      <c r="AD180" s="41"/>
      <c r="AE180" s="41"/>
      <c r="AT180" s="20" t="s">
        <v>138</v>
      </c>
      <c r="AU180" s="20" t="s">
        <v>85</v>
      </c>
    </row>
    <row r="181" s="2" customFormat="1">
      <c r="A181" s="41"/>
      <c r="B181" s="42"/>
      <c r="C181" s="43"/>
      <c r="D181" s="234" t="s">
        <v>140</v>
      </c>
      <c r="E181" s="43"/>
      <c r="F181" s="235" t="s">
        <v>479</v>
      </c>
      <c r="G181" s="43"/>
      <c r="H181" s="43"/>
      <c r="I181" s="231"/>
      <c r="J181" s="43"/>
      <c r="K181" s="43"/>
      <c r="L181" s="47"/>
      <c r="M181" s="232"/>
      <c r="N181" s="233"/>
      <c r="O181" s="88"/>
      <c r="P181" s="88"/>
      <c r="Q181" s="88"/>
      <c r="R181" s="88"/>
      <c r="S181" s="88"/>
      <c r="T181" s="89"/>
      <c r="U181" s="41"/>
      <c r="V181" s="41"/>
      <c r="W181" s="41"/>
      <c r="X181" s="41"/>
      <c r="Y181" s="41"/>
      <c r="Z181" s="41"/>
      <c r="AA181" s="41"/>
      <c r="AB181" s="41"/>
      <c r="AC181" s="41"/>
      <c r="AD181" s="41"/>
      <c r="AE181" s="41"/>
      <c r="AT181" s="20" t="s">
        <v>140</v>
      </c>
      <c r="AU181" s="20" t="s">
        <v>85</v>
      </c>
    </row>
    <row r="182" s="13" customFormat="1">
      <c r="A182" s="13"/>
      <c r="B182" s="236"/>
      <c r="C182" s="237"/>
      <c r="D182" s="229" t="s">
        <v>142</v>
      </c>
      <c r="E182" s="238" t="s">
        <v>38</v>
      </c>
      <c r="F182" s="239" t="s">
        <v>480</v>
      </c>
      <c r="G182" s="237"/>
      <c r="H182" s="238" t="s">
        <v>38</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142</v>
      </c>
      <c r="AU182" s="245" t="s">
        <v>85</v>
      </c>
      <c r="AV182" s="13" t="s">
        <v>83</v>
      </c>
      <c r="AW182" s="13" t="s">
        <v>36</v>
      </c>
      <c r="AX182" s="13" t="s">
        <v>76</v>
      </c>
      <c r="AY182" s="245" t="s">
        <v>129</v>
      </c>
    </row>
    <row r="183" s="13" customFormat="1">
      <c r="A183" s="13"/>
      <c r="B183" s="236"/>
      <c r="C183" s="237"/>
      <c r="D183" s="229" t="s">
        <v>142</v>
      </c>
      <c r="E183" s="238" t="s">
        <v>38</v>
      </c>
      <c r="F183" s="239" t="s">
        <v>392</v>
      </c>
      <c r="G183" s="237"/>
      <c r="H183" s="238" t="s">
        <v>38</v>
      </c>
      <c r="I183" s="240"/>
      <c r="J183" s="237"/>
      <c r="K183" s="237"/>
      <c r="L183" s="241"/>
      <c r="M183" s="242"/>
      <c r="N183" s="243"/>
      <c r="O183" s="243"/>
      <c r="P183" s="243"/>
      <c r="Q183" s="243"/>
      <c r="R183" s="243"/>
      <c r="S183" s="243"/>
      <c r="T183" s="244"/>
      <c r="U183" s="13"/>
      <c r="V183" s="13"/>
      <c r="W183" s="13"/>
      <c r="X183" s="13"/>
      <c r="Y183" s="13"/>
      <c r="Z183" s="13"/>
      <c r="AA183" s="13"/>
      <c r="AB183" s="13"/>
      <c r="AC183" s="13"/>
      <c r="AD183" s="13"/>
      <c r="AE183" s="13"/>
      <c r="AT183" s="245" t="s">
        <v>142</v>
      </c>
      <c r="AU183" s="245" t="s">
        <v>85</v>
      </c>
      <c r="AV183" s="13" t="s">
        <v>83</v>
      </c>
      <c r="AW183" s="13" t="s">
        <v>36</v>
      </c>
      <c r="AX183" s="13" t="s">
        <v>76</v>
      </c>
      <c r="AY183" s="245" t="s">
        <v>129</v>
      </c>
    </row>
    <row r="184" s="14" customFormat="1">
      <c r="A184" s="14"/>
      <c r="B184" s="246"/>
      <c r="C184" s="247"/>
      <c r="D184" s="229" t="s">
        <v>142</v>
      </c>
      <c r="E184" s="248" t="s">
        <v>38</v>
      </c>
      <c r="F184" s="249" t="s">
        <v>472</v>
      </c>
      <c r="G184" s="247"/>
      <c r="H184" s="250">
        <v>461.89999999999998</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142</v>
      </c>
      <c r="AU184" s="256" t="s">
        <v>85</v>
      </c>
      <c r="AV184" s="14" t="s">
        <v>85</v>
      </c>
      <c r="AW184" s="14" t="s">
        <v>36</v>
      </c>
      <c r="AX184" s="14" t="s">
        <v>76</v>
      </c>
      <c r="AY184" s="256" t="s">
        <v>129</v>
      </c>
    </row>
    <row r="185" s="13" customFormat="1">
      <c r="A185" s="13"/>
      <c r="B185" s="236"/>
      <c r="C185" s="237"/>
      <c r="D185" s="229" t="s">
        <v>142</v>
      </c>
      <c r="E185" s="238" t="s">
        <v>38</v>
      </c>
      <c r="F185" s="239" t="s">
        <v>394</v>
      </c>
      <c r="G185" s="237"/>
      <c r="H185" s="238" t="s">
        <v>38</v>
      </c>
      <c r="I185" s="240"/>
      <c r="J185" s="237"/>
      <c r="K185" s="237"/>
      <c r="L185" s="241"/>
      <c r="M185" s="242"/>
      <c r="N185" s="243"/>
      <c r="O185" s="243"/>
      <c r="P185" s="243"/>
      <c r="Q185" s="243"/>
      <c r="R185" s="243"/>
      <c r="S185" s="243"/>
      <c r="T185" s="244"/>
      <c r="U185" s="13"/>
      <c r="V185" s="13"/>
      <c r="W185" s="13"/>
      <c r="X185" s="13"/>
      <c r="Y185" s="13"/>
      <c r="Z185" s="13"/>
      <c r="AA185" s="13"/>
      <c r="AB185" s="13"/>
      <c r="AC185" s="13"/>
      <c r="AD185" s="13"/>
      <c r="AE185" s="13"/>
      <c r="AT185" s="245" t="s">
        <v>142</v>
      </c>
      <c r="AU185" s="245" t="s">
        <v>85</v>
      </c>
      <c r="AV185" s="13" t="s">
        <v>83</v>
      </c>
      <c r="AW185" s="13" t="s">
        <v>36</v>
      </c>
      <c r="AX185" s="13" t="s">
        <v>76</v>
      </c>
      <c r="AY185" s="245" t="s">
        <v>129</v>
      </c>
    </row>
    <row r="186" s="14" customFormat="1">
      <c r="A186" s="14"/>
      <c r="B186" s="246"/>
      <c r="C186" s="247"/>
      <c r="D186" s="229" t="s">
        <v>142</v>
      </c>
      <c r="E186" s="248" t="s">
        <v>38</v>
      </c>
      <c r="F186" s="249" t="s">
        <v>473</v>
      </c>
      <c r="G186" s="247"/>
      <c r="H186" s="250">
        <v>520.39999999999998</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142</v>
      </c>
      <c r="AU186" s="256" t="s">
        <v>85</v>
      </c>
      <c r="AV186" s="14" t="s">
        <v>85</v>
      </c>
      <c r="AW186" s="14" t="s">
        <v>36</v>
      </c>
      <c r="AX186" s="14" t="s">
        <v>76</v>
      </c>
      <c r="AY186" s="256" t="s">
        <v>129</v>
      </c>
    </row>
    <row r="187" s="15" customFormat="1">
      <c r="A187" s="15"/>
      <c r="B187" s="257"/>
      <c r="C187" s="258"/>
      <c r="D187" s="229" t="s">
        <v>142</v>
      </c>
      <c r="E187" s="259" t="s">
        <v>38</v>
      </c>
      <c r="F187" s="260" t="s">
        <v>150</v>
      </c>
      <c r="G187" s="258"/>
      <c r="H187" s="261">
        <v>982.29999999999995</v>
      </c>
      <c r="I187" s="262"/>
      <c r="J187" s="258"/>
      <c r="K187" s="258"/>
      <c r="L187" s="263"/>
      <c r="M187" s="264"/>
      <c r="N187" s="265"/>
      <c r="O187" s="265"/>
      <c r="P187" s="265"/>
      <c r="Q187" s="265"/>
      <c r="R187" s="265"/>
      <c r="S187" s="265"/>
      <c r="T187" s="266"/>
      <c r="U187" s="15"/>
      <c r="V187" s="15"/>
      <c r="W187" s="15"/>
      <c r="X187" s="15"/>
      <c r="Y187" s="15"/>
      <c r="Z187" s="15"/>
      <c r="AA187" s="15"/>
      <c r="AB187" s="15"/>
      <c r="AC187" s="15"/>
      <c r="AD187" s="15"/>
      <c r="AE187" s="15"/>
      <c r="AT187" s="267" t="s">
        <v>142</v>
      </c>
      <c r="AU187" s="267" t="s">
        <v>85</v>
      </c>
      <c r="AV187" s="15" t="s">
        <v>136</v>
      </c>
      <c r="AW187" s="15" t="s">
        <v>36</v>
      </c>
      <c r="AX187" s="15" t="s">
        <v>83</v>
      </c>
      <c r="AY187" s="267" t="s">
        <v>129</v>
      </c>
    </row>
    <row r="188" s="2" customFormat="1" ht="16.5" customHeight="1">
      <c r="A188" s="41"/>
      <c r="B188" s="42"/>
      <c r="C188" s="216" t="s">
        <v>481</v>
      </c>
      <c r="D188" s="216" t="s">
        <v>131</v>
      </c>
      <c r="E188" s="217" t="s">
        <v>482</v>
      </c>
      <c r="F188" s="218" t="s">
        <v>483</v>
      </c>
      <c r="G188" s="219" t="s">
        <v>216</v>
      </c>
      <c r="H188" s="220">
        <v>15.140000000000001</v>
      </c>
      <c r="I188" s="221"/>
      <c r="J188" s="222">
        <f>ROUND(I188*H188,2)</f>
        <v>0</v>
      </c>
      <c r="K188" s="218" t="s">
        <v>135</v>
      </c>
      <c r="L188" s="47"/>
      <c r="M188" s="223" t="s">
        <v>38</v>
      </c>
      <c r="N188" s="224" t="s">
        <v>49</v>
      </c>
      <c r="O188" s="88"/>
      <c r="P188" s="225">
        <f>O188*H188</f>
        <v>0</v>
      </c>
      <c r="Q188" s="225">
        <v>1.0247999999999999</v>
      </c>
      <c r="R188" s="225">
        <f>Q188*H188</f>
        <v>15.515471999999999</v>
      </c>
      <c r="S188" s="225">
        <v>0</v>
      </c>
      <c r="T188" s="226">
        <f>S188*H188</f>
        <v>0</v>
      </c>
      <c r="U188" s="41"/>
      <c r="V188" s="41"/>
      <c r="W188" s="41"/>
      <c r="X188" s="41"/>
      <c r="Y188" s="41"/>
      <c r="Z188" s="41"/>
      <c r="AA188" s="41"/>
      <c r="AB188" s="41"/>
      <c r="AC188" s="41"/>
      <c r="AD188" s="41"/>
      <c r="AE188" s="41"/>
      <c r="AR188" s="227" t="s">
        <v>136</v>
      </c>
      <c r="AT188" s="227" t="s">
        <v>131</v>
      </c>
      <c r="AU188" s="227" t="s">
        <v>85</v>
      </c>
      <c r="AY188" s="20" t="s">
        <v>129</v>
      </c>
      <c r="BE188" s="228">
        <f>IF(N188="základní",J188,0)</f>
        <v>0</v>
      </c>
      <c r="BF188" s="228">
        <f>IF(N188="snížená",J188,0)</f>
        <v>0</v>
      </c>
      <c r="BG188" s="228">
        <f>IF(N188="zákl. přenesená",J188,0)</f>
        <v>0</v>
      </c>
      <c r="BH188" s="228">
        <f>IF(N188="sníž. přenesená",J188,0)</f>
        <v>0</v>
      </c>
      <c r="BI188" s="228">
        <f>IF(N188="nulová",J188,0)</f>
        <v>0</v>
      </c>
      <c r="BJ188" s="20" t="s">
        <v>136</v>
      </c>
      <c r="BK188" s="228">
        <f>ROUND(I188*H188,2)</f>
        <v>0</v>
      </c>
      <c r="BL188" s="20" t="s">
        <v>136</v>
      </c>
      <c r="BM188" s="227" t="s">
        <v>484</v>
      </c>
    </row>
    <row r="189" s="2" customFormat="1">
      <c r="A189" s="41"/>
      <c r="B189" s="42"/>
      <c r="C189" s="43"/>
      <c r="D189" s="229" t="s">
        <v>138</v>
      </c>
      <c r="E189" s="43"/>
      <c r="F189" s="230" t="s">
        <v>485</v>
      </c>
      <c r="G189" s="43"/>
      <c r="H189" s="43"/>
      <c r="I189" s="231"/>
      <c r="J189" s="43"/>
      <c r="K189" s="43"/>
      <c r="L189" s="47"/>
      <c r="M189" s="232"/>
      <c r="N189" s="233"/>
      <c r="O189" s="88"/>
      <c r="P189" s="88"/>
      <c r="Q189" s="88"/>
      <c r="R189" s="88"/>
      <c r="S189" s="88"/>
      <c r="T189" s="89"/>
      <c r="U189" s="41"/>
      <c r="V189" s="41"/>
      <c r="W189" s="41"/>
      <c r="X189" s="41"/>
      <c r="Y189" s="41"/>
      <c r="Z189" s="41"/>
      <c r="AA189" s="41"/>
      <c r="AB189" s="41"/>
      <c r="AC189" s="41"/>
      <c r="AD189" s="41"/>
      <c r="AE189" s="41"/>
      <c r="AT189" s="20" t="s">
        <v>138</v>
      </c>
      <c r="AU189" s="20" t="s">
        <v>85</v>
      </c>
    </row>
    <row r="190" s="2" customFormat="1">
      <c r="A190" s="41"/>
      <c r="B190" s="42"/>
      <c r="C190" s="43"/>
      <c r="D190" s="234" t="s">
        <v>140</v>
      </c>
      <c r="E190" s="43"/>
      <c r="F190" s="235" t="s">
        <v>486</v>
      </c>
      <c r="G190" s="43"/>
      <c r="H190" s="43"/>
      <c r="I190" s="231"/>
      <c r="J190" s="43"/>
      <c r="K190" s="43"/>
      <c r="L190" s="47"/>
      <c r="M190" s="232"/>
      <c r="N190" s="233"/>
      <c r="O190" s="88"/>
      <c r="P190" s="88"/>
      <c r="Q190" s="88"/>
      <c r="R190" s="88"/>
      <c r="S190" s="88"/>
      <c r="T190" s="89"/>
      <c r="U190" s="41"/>
      <c r="V190" s="41"/>
      <c r="W190" s="41"/>
      <c r="X190" s="41"/>
      <c r="Y190" s="41"/>
      <c r="Z190" s="41"/>
      <c r="AA190" s="41"/>
      <c r="AB190" s="41"/>
      <c r="AC190" s="41"/>
      <c r="AD190" s="41"/>
      <c r="AE190" s="41"/>
      <c r="AT190" s="20" t="s">
        <v>140</v>
      </c>
      <c r="AU190" s="20" t="s">
        <v>85</v>
      </c>
    </row>
    <row r="191" s="13" customFormat="1">
      <c r="A191" s="13"/>
      <c r="B191" s="236"/>
      <c r="C191" s="237"/>
      <c r="D191" s="229" t="s">
        <v>142</v>
      </c>
      <c r="E191" s="238" t="s">
        <v>38</v>
      </c>
      <c r="F191" s="239" t="s">
        <v>487</v>
      </c>
      <c r="G191" s="237"/>
      <c r="H191" s="238" t="s">
        <v>38</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142</v>
      </c>
      <c r="AU191" s="245" t="s">
        <v>85</v>
      </c>
      <c r="AV191" s="13" t="s">
        <v>83</v>
      </c>
      <c r="AW191" s="13" t="s">
        <v>36</v>
      </c>
      <c r="AX191" s="13" t="s">
        <v>76</v>
      </c>
      <c r="AY191" s="245" t="s">
        <v>129</v>
      </c>
    </row>
    <row r="192" s="13" customFormat="1">
      <c r="A192" s="13"/>
      <c r="B192" s="236"/>
      <c r="C192" s="237"/>
      <c r="D192" s="229" t="s">
        <v>142</v>
      </c>
      <c r="E192" s="238" t="s">
        <v>38</v>
      </c>
      <c r="F192" s="239" t="s">
        <v>392</v>
      </c>
      <c r="G192" s="237"/>
      <c r="H192" s="238" t="s">
        <v>38</v>
      </c>
      <c r="I192" s="240"/>
      <c r="J192" s="237"/>
      <c r="K192" s="237"/>
      <c r="L192" s="241"/>
      <c r="M192" s="242"/>
      <c r="N192" s="243"/>
      <c r="O192" s="243"/>
      <c r="P192" s="243"/>
      <c r="Q192" s="243"/>
      <c r="R192" s="243"/>
      <c r="S192" s="243"/>
      <c r="T192" s="244"/>
      <c r="U192" s="13"/>
      <c r="V192" s="13"/>
      <c r="W192" s="13"/>
      <c r="X192" s="13"/>
      <c r="Y192" s="13"/>
      <c r="Z192" s="13"/>
      <c r="AA192" s="13"/>
      <c r="AB192" s="13"/>
      <c r="AC192" s="13"/>
      <c r="AD192" s="13"/>
      <c r="AE192" s="13"/>
      <c r="AT192" s="245" t="s">
        <v>142</v>
      </c>
      <c r="AU192" s="245" t="s">
        <v>85</v>
      </c>
      <c r="AV192" s="13" t="s">
        <v>83</v>
      </c>
      <c r="AW192" s="13" t="s">
        <v>36</v>
      </c>
      <c r="AX192" s="13" t="s">
        <v>76</v>
      </c>
      <c r="AY192" s="245" t="s">
        <v>129</v>
      </c>
    </row>
    <row r="193" s="14" customFormat="1">
      <c r="A193" s="14"/>
      <c r="B193" s="246"/>
      <c r="C193" s="247"/>
      <c r="D193" s="229" t="s">
        <v>142</v>
      </c>
      <c r="E193" s="248" t="s">
        <v>38</v>
      </c>
      <c r="F193" s="249" t="s">
        <v>488</v>
      </c>
      <c r="G193" s="247"/>
      <c r="H193" s="250">
        <v>3.2400000000000002</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142</v>
      </c>
      <c r="AU193" s="256" t="s">
        <v>85</v>
      </c>
      <c r="AV193" s="14" t="s">
        <v>85</v>
      </c>
      <c r="AW193" s="14" t="s">
        <v>36</v>
      </c>
      <c r="AX193" s="14" t="s">
        <v>76</v>
      </c>
      <c r="AY193" s="256" t="s">
        <v>129</v>
      </c>
    </row>
    <row r="194" s="14" customFormat="1">
      <c r="A194" s="14"/>
      <c r="B194" s="246"/>
      <c r="C194" s="247"/>
      <c r="D194" s="229" t="s">
        <v>142</v>
      </c>
      <c r="E194" s="248" t="s">
        <v>38</v>
      </c>
      <c r="F194" s="249" t="s">
        <v>489</v>
      </c>
      <c r="G194" s="247"/>
      <c r="H194" s="250">
        <v>3</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142</v>
      </c>
      <c r="AU194" s="256" t="s">
        <v>85</v>
      </c>
      <c r="AV194" s="14" t="s">
        <v>85</v>
      </c>
      <c r="AW194" s="14" t="s">
        <v>36</v>
      </c>
      <c r="AX194" s="14" t="s">
        <v>76</v>
      </c>
      <c r="AY194" s="256" t="s">
        <v>129</v>
      </c>
    </row>
    <row r="195" s="13" customFormat="1">
      <c r="A195" s="13"/>
      <c r="B195" s="236"/>
      <c r="C195" s="237"/>
      <c r="D195" s="229" t="s">
        <v>142</v>
      </c>
      <c r="E195" s="238" t="s">
        <v>38</v>
      </c>
      <c r="F195" s="239" t="s">
        <v>394</v>
      </c>
      <c r="G195" s="237"/>
      <c r="H195" s="238" t="s">
        <v>38</v>
      </c>
      <c r="I195" s="240"/>
      <c r="J195" s="237"/>
      <c r="K195" s="237"/>
      <c r="L195" s="241"/>
      <c r="M195" s="242"/>
      <c r="N195" s="243"/>
      <c r="O195" s="243"/>
      <c r="P195" s="243"/>
      <c r="Q195" s="243"/>
      <c r="R195" s="243"/>
      <c r="S195" s="243"/>
      <c r="T195" s="244"/>
      <c r="U195" s="13"/>
      <c r="V195" s="13"/>
      <c r="W195" s="13"/>
      <c r="X195" s="13"/>
      <c r="Y195" s="13"/>
      <c r="Z195" s="13"/>
      <c r="AA195" s="13"/>
      <c r="AB195" s="13"/>
      <c r="AC195" s="13"/>
      <c r="AD195" s="13"/>
      <c r="AE195" s="13"/>
      <c r="AT195" s="245" t="s">
        <v>142</v>
      </c>
      <c r="AU195" s="245" t="s">
        <v>85</v>
      </c>
      <c r="AV195" s="13" t="s">
        <v>83</v>
      </c>
      <c r="AW195" s="13" t="s">
        <v>36</v>
      </c>
      <c r="AX195" s="13" t="s">
        <v>76</v>
      </c>
      <c r="AY195" s="245" t="s">
        <v>129</v>
      </c>
    </row>
    <row r="196" s="14" customFormat="1">
      <c r="A196" s="14"/>
      <c r="B196" s="246"/>
      <c r="C196" s="247"/>
      <c r="D196" s="229" t="s">
        <v>142</v>
      </c>
      <c r="E196" s="248" t="s">
        <v>38</v>
      </c>
      <c r="F196" s="249" t="s">
        <v>490</v>
      </c>
      <c r="G196" s="247"/>
      <c r="H196" s="250">
        <v>5.4000000000000004</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142</v>
      </c>
      <c r="AU196" s="256" t="s">
        <v>85</v>
      </c>
      <c r="AV196" s="14" t="s">
        <v>85</v>
      </c>
      <c r="AW196" s="14" t="s">
        <v>36</v>
      </c>
      <c r="AX196" s="14" t="s">
        <v>76</v>
      </c>
      <c r="AY196" s="256" t="s">
        <v>129</v>
      </c>
    </row>
    <row r="197" s="14" customFormat="1">
      <c r="A197" s="14"/>
      <c r="B197" s="246"/>
      <c r="C197" s="247"/>
      <c r="D197" s="229" t="s">
        <v>142</v>
      </c>
      <c r="E197" s="248" t="s">
        <v>38</v>
      </c>
      <c r="F197" s="249" t="s">
        <v>491</v>
      </c>
      <c r="G197" s="247"/>
      <c r="H197" s="250">
        <v>3.5</v>
      </c>
      <c r="I197" s="251"/>
      <c r="J197" s="247"/>
      <c r="K197" s="247"/>
      <c r="L197" s="252"/>
      <c r="M197" s="253"/>
      <c r="N197" s="254"/>
      <c r="O197" s="254"/>
      <c r="P197" s="254"/>
      <c r="Q197" s="254"/>
      <c r="R197" s="254"/>
      <c r="S197" s="254"/>
      <c r="T197" s="255"/>
      <c r="U197" s="14"/>
      <c r="V197" s="14"/>
      <c r="W197" s="14"/>
      <c r="X197" s="14"/>
      <c r="Y197" s="14"/>
      <c r="Z197" s="14"/>
      <c r="AA197" s="14"/>
      <c r="AB197" s="14"/>
      <c r="AC197" s="14"/>
      <c r="AD197" s="14"/>
      <c r="AE197" s="14"/>
      <c r="AT197" s="256" t="s">
        <v>142</v>
      </c>
      <c r="AU197" s="256" t="s">
        <v>85</v>
      </c>
      <c r="AV197" s="14" t="s">
        <v>85</v>
      </c>
      <c r="AW197" s="14" t="s">
        <v>36</v>
      </c>
      <c r="AX197" s="14" t="s">
        <v>76</v>
      </c>
      <c r="AY197" s="256" t="s">
        <v>129</v>
      </c>
    </row>
    <row r="198" s="15" customFormat="1">
      <c r="A198" s="15"/>
      <c r="B198" s="257"/>
      <c r="C198" s="258"/>
      <c r="D198" s="229" t="s">
        <v>142</v>
      </c>
      <c r="E198" s="259" t="s">
        <v>38</v>
      </c>
      <c r="F198" s="260" t="s">
        <v>150</v>
      </c>
      <c r="G198" s="258"/>
      <c r="H198" s="261">
        <v>15.140000000000001</v>
      </c>
      <c r="I198" s="262"/>
      <c r="J198" s="258"/>
      <c r="K198" s="258"/>
      <c r="L198" s="263"/>
      <c r="M198" s="264"/>
      <c r="N198" s="265"/>
      <c r="O198" s="265"/>
      <c r="P198" s="265"/>
      <c r="Q198" s="265"/>
      <c r="R198" s="265"/>
      <c r="S198" s="265"/>
      <c r="T198" s="266"/>
      <c r="U198" s="15"/>
      <c r="V198" s="15"/>
      <c r="W198" s="15"/>
      <c r="X198" s="15"/>
      <c r="Y198" s="15"/>
      <c r="Z198" s="15"/>
      <c r="AA198" s="15"/>
      <c r="AB198" s="15"/>
      <c r="AC198" s="15"/>
      <c r="AD198" s="15"/>
      <c r="AE198" s="15"/>
      <c r="AT198" s="267" t="s">
        <v>142</v>
      </c>
      <c r="AU198" s="267" t="s">
        <v>85</v>
      </c>
      <c r="AV198" s="15" t="s">
        <v>136</v>
      </c>
      <c r="AW198" s="15" t="s">
        <v>36</v>
      </c>
      <c r="AX198" s="15" t="s">
        <v>83</v>
      </c>
      <c r="AY198" s="267" t="s">
        <v>129</v>
      </c>
    </row>
    <row r="199" s="2" customFormat="1" ht="16.5" customHeight="1">
      <c r="A199" s="41"/>
      <c r="B199" s="42"/>
      <c r="C199" s="216" t="s">
        <v>492</v>
      </c>
      <c r="D199" s="216" t="s">
        <v>131</v>
      </c>
      <c r="E199" s="217" t="s">
        <v>493</v>
      </c>
      <c r="F199" s="218" t="s">
        <v>494</v>
      </c>
      <c r="G199" s="219" t="s">
        <v>216</v>
      </c>
      <c r="H199" s="220">
        <v>491.14999999999998</v>
      </c>
      <c r="I199" s="221"/>
      <c r="J199" s="222">
        <f>ROUND(I199*H199,2)</f>
        <v>0</v>
      </c>
      <c r="K199" s="218" t="s">
        <v>135</v>
      </c>
      <c r="L199" s="47"/>
      <c r="M199" s="223" t="s">
        <v>38</v>
      </c>
      <c r="N199" s="224" t="s">
        <v>49</v>
      </c>
      <c r="O199" s="88"/>
      <c r="P199" s="225">
        <f>O199*H199</f>
        <v>0</v>
      </c>
      <c r="Q199" s="225">
        <v>0.93779000000000001</v>
      </c>
      <c r="R199" s="225">
        <f>Q199*H199</f>
        <v>460.59555849999998</v>
      </c>
      <c r="S199" s="225">
        <v>0</v>
      </c>
      <c r="T199" s="226">
        <f>S199*H199</f>
        <v>0</v>
      </c>
      <c r="U199" s="41"/>
      <c r="V199" s="41"/>
      <c r="W199" s="41"/>
      <c r="X199" s="41"/>
      <c r="Y199" s="41"/>
      <c r="Z199" s="41"/>
      <c r="AA199" s="41"/>
      <c r="AB199" s="41"/>
      <c r="AC199" s="41"/>
      <c r="AD199" s="41"/>
      <c r="AE199" s="41"/>
      <c r="AR199" s="227" t="s">
        <v>136</v>
      </c>
      <c r="AT199" s="227" t="s">
        <v>131</v>
      </c>
      <c r="AU199" s="227" t="s">
        <v>85</v>
      </c>
      <c r="AY199" s="20" t="s">
        <v>129</v>
      </c>
      <c r="BE199" s="228">
        <f>IF(N199="základní",J199,0)</f>
        <v>0</v>
      </c>
      <c r="BF199" s="228">
        <f>IF(N199="snížená",J199,0)</f>
        <v>0</v>
      </c>
      <c r="BG199" s="228">
        <f>IF(N199="zákl. přenesená",J199,0)</f>
        <v>0</v>
      </c>
      <c r="BH199" s="228">
        <f>IF(N199="sníž. přenesená",J199,0)</f>
        <v>0</v>
      </c>
      <c r="BI199" s="228">
        <f>IF(N199="nulová",J199,0)</f>
        <v>0</v>
      </c>
      <c r="BJ199" s="20" t="s">
        <v>136</v>
      </c>
      <c r="BK199" s="228">
        <f>ROUND(I199*H199,2)</f>
        <v>0</v>
      </c>
      <c r="BL199" s="20" t="s">
        <v>136</v>
      </c>
      <c r="BM199" s="227" t="s">
        <v>495</v>
      </c>
    </row>
    <row r="200" s="2" customFormat="1">
      <c r="A200" s="41"/>
      <c r="B200" s="42"/>
      <c r="C200" s="43"/>
      <c r="D200" s="229" t="s">
        <v>138</v>
      </c>
      <c r="E200" s="43"/>
      <c r="F200" s="230" t="s">
        <v>496</v>
      </c>
      <c r="G200" s="43"/>
      <c r="H200" s="43"/>
      <c r="I200" s="231"/>
      <c r="J200" s="43"/>
      <c r="K200" s="43"/>
      <c r="L200" s="47"/>
      <c r="M200" s="232"/>
      <c r="N200" s="233"/>
      <c r="O200" s="88"/>
      <c r="P200" s="88"/>
      <c r="Q200" s="88"/>
      <c r="R200" s="88"/>
      <c r="S200" s="88"/>
      <c r="T200" s="89"/>
      <c r="U200" s="41"/>
      <c r="V200" s="41"/>
      <c r="W200" s="41"/>
      <c r="X200" s="41"/>
      <c r="Y200" s="41"/>
      <c r="Z200" s="41"/>
      <c r="AA200" s="41"/>
      <c r="AB200" s="41"/>
      <c r="AC200" s="41"/>
      <c r="AD200" s="41"/>
      <c r="AE200" s="41"/>
      <c r="AT200" s="20" t="s">
        <v>138</v>
      </c>
      <c r="AU200" s="20" t="s">
        <v>85</v>
      </c>
    </row>
    <row r="201" s="2" customFormat="1">
      <c r="A201" s="41"/>
      <c r="B201" s="42"/>
      <c r="C201" s="43"/>
      <c r="D201" s="234" t="s">
        <v>140</v>
      </c>
      <c r="E201" s="43"/>
      <c r="F201" s="235" t="s">
        <v>497</v>
      </c>
      <c r="G201" s="43"/>
      <c r="H201" s="43"/>
      <c r="I201" s="231"/>
      <c r="J201" s="43"/>
      <c r="K201" s="43"/>
      <c r="L201" s="47"/>
      <c r="M201" s="232"/>
      <c r="N201" s="233"/>
      <c r="O201" s="88"/>
      <c r="P201" s="88"/>
      <c r="Q201" s="88"/>
      <c r="R201" s="88"/>
      <c r="S201" s="88"/>
      <c r="T201" s="89"/>
      <c r="U201" s="41"/>
      <c r="V201" s="41"/>
      <c r="W201" s="41"/>
      <c r="X201" s="41"/>
      <c r="Y201" s="41"/>
      <c r="Z201" s="41"/>
      <c r="AA201" s="41"/>
      <c r="AB201" s="41"/>
      <c r="AC201" s="41"/>
      <c r="AD201" s="41"/>
      <c r="AE201" s="41"/>
      <c r="AT201" s="20" t="s">
        <v>140</v>
      </c>
      <c r="AU201" s="20" t="s">
        <v>85</v>
      </c>
    </row>
    <row r="202" s="13" customFormat="1">
      <c r="A202" s="13"/>
      <c r="B202" s="236"/>
      <c r="C202" s="237"/>
      <c r="D202" s="229" t="s">
        <v>142</v>
      </c>
      <c r="E202" s="238" t="s">
        <v>38</v>
      </c>
      <c r="F202" s="239" t="s">
        <v>498</v>
      </c>
      <c r="G202" s="237"/>
      <c r="H202" s="238" t="s">
        <v>38</v>
      </c>
      <c r="I202" s="240"/>
      <c r="J202" s="237"/>
      <c r="K202" s="237"/>
      <c r="L202" s="241"/>
      <c r="M202" s="242"/>
      <c r="N202" s="243"/>
      <c r="O202" s="243"/>
      <c r="P202" s="243"/>
      <c r="Q202" s="243"/>
      <c r="R202" s="243"/>
      <c r="S202" s="243"/>
      <c r="T202" s="244"/>
      <c r="U202" s="13"/>
      <c r="V202" s="13"/>
      <c r="W202" s="13"/>
      <c r="X202" s="13"/>
      <c r="Y202" s="13"/>
      <c r="Z202" s="13"/>
      <c r="AA202" s="13"/>
      <c r="AB202" s="13"/>
      <c r="AC202" s="13"/>
      <c r="AD202" s="13"/>
      <c r="AE202" s="13"/>
      <c r="AT202" s="245" t="s">
        <v>142</v>
      </c>
      <c r="AU202" s="245" t="s">
        <v>85</v>
      </c>
      <c r="AV202" s="13" t="s">
        <v>83</v>
      </c>
      <c r="AW202" s="13" t="s">
        <v>36</v>
      </c>
      <c r="AX202" s="13" t="s">
        <v>76</v>
      </c>
      <c r="AY202" s="245" t="s">
        <v>129</v>
      </c>
    </row>
    <row r="203" s="14" customFormat="1">
      <c r="A203" s="14"/>
      <c r="B203" s="246"/>
      <c r="C203" s="247"/>
      <c r="D203" s="229" t="s">
        <v>142</v>
      </c>
      <c r="E203" s="248" t="s">
        <v>38</v>
      </c>
      <c r="F203" s="249" t="s">
        <v>499</v>
      </c>
      <c r="G203" s="247"/>
      <c r="H203" s="250">
        <v>491.14999999999998</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142</v>
      </c>
      <c r="AU203" s="256" t="s">
        <v>85</v>
      </c>
      <c r="AV203" s="14" t="s">
        <v>85</v>
      </c>
      <c r="AW203" s="14" t="s">
        <v>36</v>
      </c>
      <c r="AX203" s="14" t="s">
        <v>83</v>
      </c>
      <c r="AY203" s="256" t="s">
        <v>129</v>
      </c>
    </row>
    <row r="204" s="2" customFormat="1" ht="21.75" customHeight="1">
      <c r="A204" s="41"/>
      <c r="B204" s="42"/>
      <c r="C204" s="216" t="s">
        <v>500</v>
      </c>
      <c r="D204" s="216" t="s">
        <v>131</v>
      </c>
      <c r="E204" s="217" t="s">
        <v>501</v>
      </c>
      <c r="F204" s="218" t="s">
        <v>502</v>
      </c>
      <c r="G204" s="219" t="s">
        <v>216</v>
      </c>
      <c r="H204" s="220">
        <v>491.14999999999998</v>
      </c>
      <c r="I204" s="221"/>
      <c r="J204" s="222">
        <f>ROUND(I204*H204,2)</f>
        <v>0</v>
      </c>
      <c r="K204" s="218" t="s">
        <v>38</v>
      </c>
      <c r="L204" s="47"/>
      <c r="M204" s="223" t="s">
        <v>38</v>
      </c>
      <c r="N204" s="224" t="s">
        <v>49</v>
      </c>
      <c r="O204" s="88"/>
      <c r="P204" s="225">
        <f>O204*H204</f>
        <v>0</v>
      </c>
      <c r="Q204" s="225">
        <v>0.93778799999999995</v>
      </c>
      <c r="R204" s="225">
        <f>Q204*H204</f>
        <v>460.59457619999995</v>
      </c>
      <c r="S204" s="225">
        <v>0</v>
      </c>
      <c r="T204" s="226">
        <f>S204*H204</f>
        <v>0</v>
      </c>
      <c r="U204" s="41"/>
      <c r="V204" s="41"/>
      <c r="W204" s="41"/>
      <c r="X204" s="41"/>
      <c r="Y204" s="41"/>
      <c r="Z204" s="41"/>
      <c r="AA204" s="41"/>
      <c r="AB204" s="41"/>
      <c r="AC204" s="41"/>
      <c r="AD204" s="41"/>
      <c r="AE204" s="41"/>
      <c r="AR204" s="227" t="s">
        <v>136</v>
      </c>
      <c r="AT204" s="227" t="s">
        <v>131</v>
      </c>
      <c r="AU204" s="227" t="s">
        <v>85</v>
      </c>
      <c r="AY204" s="20" t="s">
        <v>129</v>
      </c>
      <c r="BE204" s="228">
        <f>IF(N204="základní",J204,0)</f>
        <v>0</v>
      </c>
      <c r="BF204" s="228">
        <f>IF(N204="snížená",J204,0)</f>
        <v>0</v>
      </c>
      <c r="BG204" s="228">
        <f>IF(N204="zákl. přenesená",J204,0)</f>
        <v>0</v>
      </c>
      <c r="BH204" s="228">
        <f>IF(N204="sníž. přenesená",J204,0)</f>
        <v>0</v>
      </c>
      <c r="BI204" s="228">
        <f>IF(N204="nulová",J204,0)</f>
        <v>0</v>
      </c>
      <c r="BJ204" s="20" t="s">
        <v>136</v>
      </c>
      <c r="BK204" s="228">
        <f>ROUND(I204*H204,2)</f>
        <v>0</v>
      </c>
      <c r="BL204" s="20" t="s">
        <v>136</v>
      </c>
      <c r="BM204" s="227" t="s">
        <v>503</v>
      </c>
    </row>
    <row r="205" s="2" customFormat="1">
      <c r="A205" s="41"/>
      <c r="B205" s="42"/>
      <c r="C205" s="43"/>
      <c r="D205" s="229" t="s">
        <v>138</v>
      </c>
      <c r="E205" s="43"/>
      <c r="F205" s="230" t="s">
        <v>504</v>
      </c>
      <c r="G205" s="43"/>
      <c r="H205" s="43"/>
      <c r="I205" s="231"/>
      <c r="J205" s="43"/>
      <c r="K205" s="43"/>
      <c r="L205" s="47"/>
      <c r="M205" s="232"/>
      <c r="N205" s="233"/>
      <c r="O205" s="88"/>
      <c r="P205" s="88"/>
      <c r="Q205" s="88"/>
      <c r="R205" s="88"/>
      <c r="S205" s="88"/>
      <c r="T205" s="89"/>
      <c r="U205" s="41"/>
      <c r="V205" s="41"/>
      <c r="W205" s="41"/>
      <c r="X205" s="41"/>
      <c r="Y205" s="41"/>
      <c r="Z205" s="41"/>
      <c r="AA205" s="41"/>
      <c r="AB205" s="41"/>
      <c r="AC205" s="41"/>
      <c r="AD205" s="41"/>
      <c r="AE205" s="41"/>
      <c r="AT205" s="20" t="s">
        <v>138</v>
      </c>
      <c r="AU205" s="20" t="s">
        <v>85</v>
      </c>
    </row>
    <row r="206" s="13" customFormat="1">
      <c r="A206" s="13"/>
      <c r="B206" s="236"/>
      <c r="C206" s="237"/>
      <c r="D206" s="229" t="s">
        <v>142</v>
      </c>
      <c r="E206" s="238" t="s">
        <v>38</v>
      </c>
      <c r="F206" s="239" t="s">
        <v>505</v>
      </c>
      <c r="G206" s="237"/>
      <c r="H206" s="238" t="s">
        <v>38</v>
      </c>
      <c r="I206" s="240"/>
      <c r="J206" s="237"/>
      <c r="K206" s="237"/>
      <c r="L206" s="241"/>
      <c r="M206" s="242"/>
      <c r="N206" s="243"/>
      <c r="O206" s="243"/>
      <c r="P206" s="243"/>
      <c r="Q206" s="243"/>
      <c r="R206" s="243"/>
      <c r="S206" s="243"/>
      <c r="T206" s="244"/>
      <c r="U206" s="13"/>
      <c r="V206" s="13"/>
      <c r="W206" s="13"/>
      <c r="X206" s="13"/>
      <c r="Y206" s="13"/>
      <c r="Z206" s="13"/>
      <c r="AA206" s="13"/>
      <c r="AB206" s="13"/>
      <c r="AC206" s="13"/>
      <c r="AD206" s="13"/>
      <c r="AE206" s="13"/>
      <c r="AT206" s="245" t="s">
        <v>142</v>
      </c>
      <c r="AU206" s="245" t="s">
        <v>85</v>
      </c>
      <c r="AV206" s="13" t="s">
        <v>83</v>
      </c>
      <c r="AW206" s="13" t="s">
        <v>36</v>
      </c>
      <c r="AX206" s="13" t="s">
        <v>76</v>
      </c>
      <c r="AY206" s="245" t="s">
        <v>129</v>
      </c>
    </row>
    <row r="207" s="13" customFormat="1">
      <c r="A207" s="13"/>
      <c r="B207" s="236"/>
      <c r="C207" s="237"/>
      <c r="D207" s="229" t="s">
        <v>142</v>
      </c>
      <c r="E207" s="238" t="s">
        <v>38</v>
      </c>
      <c r="F207" s="239" t="s">
        <v>506</v>
      </c>
      <c r="G207" s="237"/>
      <c r="H207" s="238" t="s">
        <v>38</v>
      </c>
      <c r="I207" s="240"/>
      <c r="J207" s="237"/>
      <c r="K207" s="237"/>
      <c r="L207" s="241"/>
      <c r="M207" s="242"/>
      <c r="N207" s="243"/>
      <c r="O207" s="243"/>
      <c r="P207" s="243"/>
      <c r="Q207" s="243"/>
      <c r="R207" s="243"/>
      <c r="S207" s="243"/>
      <c r="T207" s="244"/>
      <c r="U207" s="13"/>
      <c r="V207" s="13"/>
      <c r="W207" s="13"/>
      <c r="X207" s="13"/>
      <c r="Y207" s="13"/>
      <c r="Z207" s="13"/>
      <c r="AA207" s="13"/>
      <c r="AB207" s="13"/>
      <c r="AC207" s="13"/>
      <c r="AD207" s="13"/>
      <c r="AE207" s="13"/>
      <c r="AT207" s="245" t="s">
        <v>142</v>
      </c>
      <c r="AU207" s="245" t="s">
        <v>85</v>
      </c>
      <c r="AV207" s="13" t="s">
        <v>83</v>
      </c>
      <c r="AW207" s="13" t="s">
        <v>36</v>
      </c>
      <c r="AX207" s="13" t="s">
        <v>76</v>
      </c>
      <c r="AY207" s="245" t="s">
        <v>129</v>
      </c>
    </row>
    <row r="208" s="14" customFormat="1">
      <c r="A208" s="14"/>
      <c r="B208" s="246"/>
      <c r="C208" s="247"/>
      <c r="D208" s="229" t="s">
        <v>142</v>
      </c>
      <c r="E208" s="248" t="s">
        <v>38</v>
      </c>
      <c r="F208" s="249" t="s">
        <v>472</v>
      </c>
      <c r="G208" s="247"/>
      <c r="H208" s="250">
        <v>461.89999999999998</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142</v>
      </c>
      <c r="AU208" s="256" t="s">
        <v>85</v>
      </c>
      <c r="AV208" s="14" t="s">
        <v>85</v>
      </c>
      <c r="AW208" s="14" t="s">
        <v>36</v>
      </c>
      <c r="AX208" s="14" t="s">
        <v>76</v>
      </c>
      <c r="AY208" s="256" t="s">
        <v>129</v>
      </c>
    </row>
    <row r="209" s="13" customFormat="1">
      <c r="A209" s="13"/>
      <c r="B209" s="236"/>
      <c r="C209" s="237"/>
      <c r="D209" s="229" t="s">
        <v>142</v>
      </c>
      <c r="E209" s="238" t="s">
        <v>38</v>
      </c>
      <c r="F209" s="239" t="s">
        <v>394</v>
      </c>
      <c r="G209" s="237"/>
      <c r="H209" s="238" t="s">
        <v>38</v>
      </c>
      <c r="I209" s="240"/>
      <c r="J209" s="237"/>
      <c r="K209" s="237"/>
      <c r="L209" s="241"/>
      <c r="M209" s="242"/>
      <c r="N209" s="243"/>
      <c r="O209" s="243"/>
      <c r="P209" s="243"/>
      <c r="Q209" s="243"/>
      <c r="R209" s="243"/>
      <c r="S209" s="243"/>
      <c r="T209" s="244"/>
      <c r="U209" s="13"/>
      <c r="V209" s="13"/>
      <c r="W209" s="13"/>
      <c r="X209" s="13"/>
      <c r="Y209" s="13"/>
      <c r="Z209" s="13"/>
      <c r="AA209" s="13"/>
      <c r="AB209" s="13"/>
      <c r="AC209" s="13"/>
      <c r="AD209" s="13"/>
      <c r="AE209" s="13"/>
      <c r="AT209" s="245" t="s">
        <v>142</v>
      </c>
      <c r="AU209" s="245" t="s">
        <v>85</v>
      </c>
      <c r="AV209" s="13" t="s">
        <v>83</v>
      </c>
      <c r="AW209" s="13" t="s">
        <v>36</v>
      </c>
      <c r="AX209" s="13" t="s">
        <v>76</v>
      </c>
      <c r="AY209" s="245" t="s">
        <v>129</v>
      </c>
    </row>
    <row r="210" s="14" customFormat="1">
      <c r="A210" s="14"/>
      <c r="B210" s="246"/>
      <c r="C210" s="247"/>
      <c r="D210" s="229" t="s">
        <v>142</v>
      </c>
      <c r="E210" s="248" t="s">
        <v>38</v>
      </c>
      <c r="F210" s="249" t="s">
        <v>473</v>
      </c>
      <c r="G210" s="247"/>
      <c r="H210" s="250">
        <v>520.39999999999998</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142</v>
      </c>
      <c r="AU210" s="256" t="s">
        <v>85</v>
      </c>
      <c r="AV210" s="14" t="s">
        <v>85</v>
      </c>
      <c r="AW210" s="14" t="s">
        <v>36</v>
      </c>
      <c r="AX210" s="14" t="s">
        <v>76</v>
      </c>
      <c r="AY210" s="256" t="s">
        <v>129</v>
      </c>
    </row>
    <row r="211" s="16" customFormat="1">
      <c r="A211" s="16"/>
      <c r="B211" s="286"/>
      <c r="C211" s="287"/>
      <c r="D211" s="229" t="s">
        <v>142</v>
      </c>
      <c r="E211" s="288" t="s">
        <v>38</v>
      </c>
      <c r="F211" s="289" t="s">
        <v>507</v>
      </c>
      <c r="G211" s="287"/>
      <c r="H211" s="290">
        <v>982.29999999999995</v>
      </c>
      <c r="I211" s="291"/>
      <c r="J211" s="287"/>
      <c r="K211" s="287"/>
      <c r="L211" s="292"/>
      <c r="M211" s="293"/>
      <c r="N211" s="294"/>
      <c r="O211" s="294"/>
      <c r="P211" s="294"/>
      <c r="Q211" s="294"/>
      <c r="R211" s="294"/>
      <c r="S211" s="294"/>
      <c r="T211" s="295"/>
      <c r="U211" s="16"/>
      <c r="V211" s="16"/>
      <c r="W211" s="16"/>
      <c r="X211" s="16"/>
      <c r="Y211" s="16"/>
      <c r="Z211" s="16"/>
      <c r="AA211" s="16"/>
      <c r="AB211" s="16"/>
      <c r="AC211" s="16"/>
      <c r="AD211" s="16"/>
      <c r="AE211" s="16"/>
      <c r="AT211" s="296" t="s">
        <v>142</v>
      </c>
      <c r="AU211" s="296" t="s">
        <v>85</v>
      </c>
      <c r="AV211" s="16" t="s">
        <v>159</v>
      </c>
      <c r="AW211" s="16" t="s">
        <v>36</v>
      </c>
      <c r="AX211" s="16" t="s">
        <v>76</v>
      </c>
      <c r="AY211" s="296" t="s">
        <v>129</v>
      </c>
    </row>
    <row r="212" s="13" customFormat="1">
      <c r="A212" s="13"/>
      <c r="B212" s="236"/>
      <c r="C212" s="237"/>
      <c r="D212" s="229" t="s">
        <v>142</v>
      </c>
      <c r="E212" s="238" t="s">
        <v>38</v>
      </c>
      <c r="F212" s="239" t="s">
        <v>508</v>
      </c>
      <c r="G212" s="237"/>
      <c r="H212" s="238" t="s">
        <v>38</v>
      </c>
      <c r="I212" s="240"/>
      <c r="J212" s="237"/>
      <c r="K212" s="237"/>
      <c r="L212" s="241"/>
      <c r="M212" s="242"/>
      <c r="N212" s="243"/>
      <c r="O212" s="243"/>
      <c r="P212" s="243"/>
      <c r="Q212" s="243"/>
      <c r="R212" s="243"/>
      <c r="S212" s="243"/>
      <c r="T212" s="244"/>
      <c r="U212" s="13"/>
      <c r="V212" s="13"/>
      <c r="W212" s="13"/>
      <c r="X212" s="13"/>
      <c r="Y212" s="13"/>
      <c r="Z212" s="13"/>
      <c r="AA212" s="13"/>
      <c r="AB212" s="13"/>
      <c r="AC212" s="13"/>
      <c r="AD212" s="13"/>
      <c r="AE212" s="13"/>
      <c r="AT212" s="245" t="s">
        <v>142</v>
      </c>
      <c r="AU212" s="245" t="s">
        <v>85</v>
      </c>
      <c r="AV212" s="13" t="s">
        <v>83</v>
      </c>
      <c r="AW212" s="13" t="s">
        <v>36</v>
      </c>
      <c r="AX212" s="13" t="s">
        <v>76</v>
      </c>
      <c r="AY212" s="245" t="s">
        <v>129</v>
      </c>
    </row>
    <row r="213" s="14" customFormat="1">
      <c r="A213" s="14"/>
      <c r="B213" s="246"/>
      <c r="C213" s="247"/>
      <c r="D213" s="229" t="s">
        <v>142</v>
      </c>
      <c r="E213" s="248" t="s">
        <v>38</v>
      </c>
      <c r="F213" s="249" t="s">
        <v>509</v>
      </c>
      <c r="G213" s="247"/>
      <c r="H213" s="250">
        <v>-491.14999999999998</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142</v>
      </c>
      <c r="AU213" s="256" t="s">
        <v>85</v>
      </c>
      <c r="AV213" s="14" t="s">
        <v>85</v>
      </c>
      <c r="AW213" s="14" t="s">
        <v>36</v>
      </c>
      <c r="AX213" s="14" t="s">
        <v>76</v>
      </c>
      <c r="AY213" s="256" t="s">
        <v>129</v>
      </c>
    </row>
    <row r="214" s="15" customFormat="1">
      <c r="A214" s="15"/>
      <c r="B214" s="257"/>
      <c r="C214" s="258"/>
      <c r="D214" s="229" t="s">
        <v>142</v>
      </c>
      <c r="E214" s="259" t="s">
        <v>38</v>
      </c>
      <c r="F214" s="260" t="s">
        <v>150</v>
      </c>
      <c r="G214" s="258"/>
      <c r="H214" s="261">
        <v>491.14999999999998</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142</v>
      </c>
      <c r="AU214" s="267" t="s">
        <v>85</v>
      </c>
      <c r="AV214" s="15" t="s">
        <v>136</v>
      </c>
      <c r="AW214" s="15" t="s">
        <v>36</v>
      </c>
      <c r="AX214" s="15" t="s">
        <v>83</v>
      </c>
      <c r="AY214" s="267" t="s">
        <v>129</v>
      </c>
    </row>
    <row r="215" s="12" customFormat="1" ht="22.8" customHeight="1">
      <c r="A215" s="12"/>
      <c r="B215" s="200"/>
      <c r="C215" s="201"/>
      <c r="D215" s="202" t="s">
        <v>75</v>
      </c>
      <c r="E215" s="214" t="s">
        <v>181</v>
      </c>
      <c r="F215" s="214" t="s">
        <v>510</v>
      </c>
      <c r="G215" s="201"/>
      <c r="H215" s="201"/>
      <c r="I215" s="204"/>
      <c r="J215" s="215">
        <f>BK215</f>
        <v>0</v>
      </c>
      <c r="K215" s="201"/>
      <c r="L215" s="206"/>
      <c r="M215" s="207"/>
      <c r="N215" s="208"/>
      <c r="O215" s="208"/>
      <c r="P215" s="209">
        <f>SUM(P216:P220)</f>
        <v>0</v>
      </c>
      <c r="Q215" s="208"/>
      <c r="R215" s="209">
        <f>SUM(R216:R220)</f>
        <v>0.82589999999999997</v>
      </c>
      <c r="S215" s="208"/>
      <c r="T215" s="210">
        <f>SUM(T216:T220)</f>
        <v>0</v>
      </c>
      <c r="U215" s="12"/>
      <c r="V215" s="12"/>
      <c r="W215" s="12"/>
      <c r="X215" s="12"/>
      <c r="Y215" s="12"/>
      <c r="Z215" s="12"/>
      <c r="AA215" s="12"/>
      <c r="AB215" s="12"/>
      <c r="AC215" s="12"/>
      <c r="AD215" s="12"/>
      <c r="AE215" s="12"/>
      <c r="AR215" s="211" t="s">
        <v>83</v>
      </c>
      <c r="AT215" s="212" t="s">
        <v>75</v>
      </c>
      <c r="AU215" s="212" t="s">
        <v>83</v>
      </c>
      <c r="AY215" s="211" t="s">
        <v>129</v>
      </c>
      <c r="BK215" s="213">
        <f>SUM(BK216:BK220)</f>
        <v>0</v>
      </c>
    </row>
    <row r="216" s="2" customFormat="1" ht="16.5" customHeight="1">
      <c r="A216" s="41"/>
      <c r="B216" s="42"/>
      <c r="C216" s="216" t="s">
        <v>511</v>
      </c>
      <c r="D216" s="216" t="s">
        <v>131</v>
      </c>
      <c r="E216" s="217" t="s">
        <v>512</v>
      </c>
      <c r="F216" s="218" t="s">
        <v>513</v>
      </c>
      <c r="G216" s="219" t="s">
        <v>216</v>
      </c>
      <c r="H216" s="220">
        <v>15</v>
      </c>
      <c r="I216" s="221"/>
      <c r="J216" s="222">
        <f>ROUND(I216*H216,2)</f>
        <v>0</v>
      </c>
      <c r="K216" s="218" t="s">
        <v>135</v>
      </c>
      <c r="L216" s="47"/>
      <c r="M216" s="223" t="s">
        <v>38</v>
      </c>
      <c r="N216" s="224" t="s">
        <v>49</v>
      </c>
      <c r="O216" s="88"/>
      <c r="P216" s="225">
        <f>O216*H216</f>
        <v>0</v>
      </c>
      <c r="Q216" s="225">
        <v>0.055059999999999998</v>
      </c>
      <c r="R216" s="225">
        <f>Q216*H216</f>
        <v>0.82589999999999997</v>
      </c>
      <c r="S216" s="225">
        <v>0</v>
      </c>
      <c r="T216" s="226">
        <f>S216*H216</f>
        <v>0</v>
      </c>
      <c r="U216" s="41"/>
      <c r="V216" s="41"/>
      <c r="W216" s="41"/>
      <c r="X216" s="41"/>
      <c r="Y216" s="41"/>
      <c r="Z216" s="41"/>
      <c r="AA216" s="41"/>
      <c r="AB216" s="41"/>
      <c r="AC216" s="41"/>
      <c r="AD216" s="41"/>
      <c r="AE216" s="41"/>
      <c r="AR216" s="227" t="s">
        <v>136</v>
      </c>
      <c r="AT216" s="227" t="s">
        <v>131</v>
      </c>
      <c r="AU216" s="227" t="s">
        <v>85</v>
      </c>
      <c r="AY216" s="20" t="s">
        <v>129</v>
      </c>
      <c r="BE216" s="228">
        <f>IF(N216="základní",J216,0)</f>
        <v>0</v>
      </c>
      <c r="BF216" s="228">
        <f>IF(N216="snížená",J216,0)</f>
        <v>0</v>
      </c>
      <c r="BG216" s="228">
        <f>IF(N216="zákl. přenesená",J216,0)</f>
        <v>0</v>
      </c>
      <c r="BH216" s="228">
        <f>IF(N216="sníž. přenesená",J216,0)</f>
        <v>0</v>
      </c>
      <c r="BI216" s="228">
        <f>IF(N216="nulová",J216,0)</f>
        <v>0</v>
      </c>
      <c r="BJ216" s="20" t="s">
        <v>136</v>
      </c>
      <c r="BK216" s="228">
        <f>ROUND(I216*H216,2)</f>
        <v>0</v>
      </c>
      <c r="BL216" s="20" t="s">
        <v>136</v>
      </c>
      <c r="BM216" s="227" t="s">
        <v>514</v>
      </c>
    </row>
    <row r="217" s="2" customFormat="1">
      <c r="A217" s="41"/>
      <c r="B217" s="42"/>
      <c r="C217" s="43"/>
      <c r="D217" s="229" t="s">
        <v>138</v>
      </c>
      <c r="E217" s="43"/>
      <c r="F217" s="230" t="s">
        <v>515</v>
      </c>
      <c r="G217" s="43"/>
      <c r="H217" s="43"/>
      <c r="I217" s="231"/>
      <c r="J217" s="43"/>
      <c r="K217" s="43"/>
      <c r="L217" s="47"/>
      <c r="M217" s="232"/>
      <c r="N217" s="233"/>
      <c r="O217" s="88"/>
      <c r="P217" s="88"/>
      <c r="Q217" s="88"/>
      <c r="R217" s="88"/>
      <c r="S217" s="88"/>
      <c r="T217" s="89"/>
      <c r="U217" s="41"/>
      <c r="V217" s="41"/>
      <c r="W217" s="41"/>
      <c r="X217" s="41"/>
      <c r="Y217" s="41"/>
      <c r="Z217" s="41"/>
      <c r="AA217" s="41"/>
      <c r="AB217" s="41"/>
      <c r="AC217" s="41"/>
      <c r="AD217" s="41"/>
      <c r="AE217" s="41"/>
      <c r="AT217" s="20" t="s">
        <v>138</v>
      </c>
      <c r="AU217" s="20" t="s">
        <v>85</v>
      </c>
    </row>
    <row r="218" s="2" customFormat="1">
      <c r="A218" s="41"/>
      <c r="B218" s="42"/>
      <c r="C218" s="43"/>
      <c r="D218" s="234" t="s">
        <v>140</v>
      </c>
      <c r="E218" s="43"/>
      <c r="F218" s="235" t="s">
        <v>516</v>
      </c>
      <c r="G218" s="43"/>
      <c r="H218" s="43"/>
      <c r="I218" s="231"/>
      <c r="J218" s="43"/>
      <c r="K218" s="43"/>
      <c r="L218" s="47"/>
      <c r="M218" s="232"/>
      <c r="N218" s="233"/>
      <c r="O218" s="88"/>
      <c r="P218" s="88"/>
      <c r="Q218" s="88"/>
      <c r="R218" s="88"/>
      <c r="S218" s="88"/>
      <c r="T218" s="89"/>
      <c r="U218" s="41"/>
      <c r="V218" s="41"/>
      <c r="W218" s="41"/>
      <c r="X218" s="41"/>
      <c r="Y218" s="41"/>
      <c r="Z218" s="41"/>
      <c r="AA218" s="41"/>
      <c r="AB218" s="41"/>
      <c r="AC218" s="41"/>
      <c r="AD218" s="41"/>
      <c r="AE218" s="41"/>
      <c r="AT218" s="20" t="s">
        <v>140</v>
      </c>
      <c r="AU218" s="20" t="s">
        <v>85</v>
      </c>
    </row>
    <row r="219" s="13" customFormat="1">
      <c r="A219" s="13"/>
      <c r="B219" s="236"/>
      <c r="C219" s="237"/>
      <c r="D219" s="229" t="s">
        <v>142</v>
      </c>
      <c r="E219" s="238" t="s">
        <v>38</v>
      </c>
      <c r="F219" s="239" t="s">
        <v>517</v>
      </c>
      <c r="G219" s="237"/>
      <c r="H219" s="238" t="s">
        <v>38</v>
      </c>
      <c r="I219" s="240"/>
      <c r="J219" s="237"/>
      <c r="K219" s="237"/>
      <c r="L219" s="241"/>
      <c r="M219" s="242"/>
      <c r="N219" s="243"/>
      <c r="O219" s="243"/>
      <c r="P219" s="243"/>
      <c r="Q219" s="243"/>
      <c r="R219" s="243"/>
      <c r="S219" s="243"/>
      <c r="T219" s="244"/>
      <c r="U219" s="13"/>
      <c r="V219" s="13"/>
      <c r="W219" s="13"/>
      <c r="X219" s="13"/>
      <c r="Y219" s="13"/>
      <c r="Z219" s="13"/>
      <c r="AA219" s="13"/>
      <c r="AB219" s="13"/>
      <c r="AC219" s="13"/>
      <c r="AD219" s="13"/>
      <c r="AE219" s="13"/>
      <c r="AT219" s="245" t="s">
        <v>142</v>
      </c>
      <c r="AU219" s="245" t="s">
        <v>85</v>
      </c>
      <c r="AV219" s="13" t="s">
        <v>83</v>
      </c>
      <c r="AW219" s="13" t="s">
        <v>36</v>
      </c>
      <c r="AX219" s="13" t="s">
        <v>76</v>
      </c>
      <c r="AY219" s="245" t="s">
        <v>129</v>
      </c>
    </row>
    <row r="220" s="14" customFormat="1">
      <c r="A220" s="14"/>
      <c r="B220" s="246"/>
      <c r="C220" s="247"/>
      <c r="D220" s="229" t="s">
        <v>142</v>
      </c>
      <c r="E220" s="248" t="s">
        <v>38</v>
      </c>
      <c r="F220" s="249" t="s">
        <v>518</v>
      </c>
      <c r="G220" s="247"/>
      <c r="H220" s="250">
        <v>15</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142</v>
      </c>
      <c r="AU220" s="256" t="s">
        <v>85</v>
      </c>
      <c r="AV220" s="14" t="s">
        <v>85</v>
      </c>
      <c r="AW220" s="14" t="s">
        <v>36</v>
      </c>
      <c r="AX220" s="14" t="s">
        <v>83</v>
      </c>
      <c r="AY220" s="256" t="s">
        <v>129</v>
      </c>
    </row>
    <row r="221" s="12" customFormat="1" ht="22.8" customHeight="1">
      <c r="A221" s="12"/>
      <c r="B221" s="200"/>
      <c r="C221" s="201"/>
      <c r="D221" s="202" t="s">
        <v>75</v>
      </c>
      <c r="E221" s="214" t="s">
        <v>204</v>
      </c>
      <c r="F221" s="214" t="s">
        <v>519</v>
      </c>
      <c r="G221" s="201"/>
      <c r="H221" s="201"/>
      <c r="I221" s="204"/>
      <c r="J221" s="215">
        <f>BK221</f>
        <v>0</v>
      </c>
      <c r="K221" s="201"/>
      <c r="L221" s="206"/>
      <c r="M221" s="207"/>
      <c r="N221" s="208"/>
      <c r="O221" s="208"/>
      <c r="P221" s="209">
        <f>SUM(P222:P226)</f>
        <v>0</v>
      </c>
      <c r="Q221" s="208"/>
      <c r="R221" s="209">
        <f>SUM(R222:R226)</f>
        <v>0</v>
      </c>
      <c r="S221" s="208"/>
      <c r="T221" s="210">
        <f>SUM(T222:T226)</f>
        <v>0.26999999999999996</v>
      </c>
      <c r="U221" s="12"/>
      <c r="V221" s="12"/>
      <c r="W221" s="12"/>
      <c r="X221" s="12"/>
      <c r="Y221" s="12"/>
      <c r="Z221" s="12"/>
      <c r="AA221" s="12"/>
      <c r="AB221" s="12"/>
      <c r="AC221" s="12"/>
      <c r="AD221" s="12"/>
      <c r="AE221" s="12"/>
      <c r="AR221" s="211" t="s">
        <v>83</v>
      </c>
      <c r="AT221" s="212" t="s">
        <v>75</v>
      </c>
      <c r="AU221" s="212" t="s">
        <v>83</v>
      </c>
      <c r="AY221" s="211" t="s">
        <v>129</v>
      </c>
      <c r="BK221" s="213">
        <f>SUM(BK222:BK226)</f>
        <v>0</v>
      </c>
    </row>
    <row r="222" s="2" customFormat="1" ht="16.5" customHeight="1">
      <c r="A222" s="41"/>
      <c r="B222" s="42"/>
      <c r="C222" s="216" t="s">
        <v>520</v>
      </c>
      <c r="D222" s="216" t="s">
        <v>131</v>
      </c>
      <c r="E222" s="217" t="s">
        <v>521</v>
      </c>
      <c r="F222" s="218" t="s">
        <v>522</v>
      </c>
      <c r="G222" s="219" t="s">
        <v>216</v>
      </c>
      <c r="H222" s="220">
        <v>15</v>
      </c>
      <c r="I222" s="221"/>
      <c r="J222" s="222">
        <f>ROUND(I222*H222,2)</f>
        <v>0</v>
      </c>
      <c r="K222" s="218" t="s">
        <v>135</v>
      </c>
      <c r="L222" s="47"/>
      <c r="M222" s="223" t="s">
        <v>38</v>
      </c>
      <c r="N222" s="224" t="s">
        <v>49</v>
      </c>
      <c r="O222" s="88"/>
      <c r="P222" s="225">
        <f>O222*H222</f>
        <v>0</v>
      </c>
      <c r="Q222" s="225">
        <v>0</v>
      </c>
      <c r="R222" s="225">
        <f>Q222*H222</f>
        <v>0</v>
      </c>
      <c r="S222" s="225">
        <v>0.017999999999999999</v>
      </c>
      <c r="T222" s="226">
        <f>S222*H222</f>
        <v>0.26999999999999996</v>
      </c>
      <c r="U222" s="41"/>
      <c r="V222" s="41"/>
      <c r="W222" s="41"/>
      <c r="X222" s="41"/>
      <c r="Y222" s="41"/>
      <c r="Z222" s="41"/>
      <c r="AA222" s="41"/>
      <c r="AB222" s="41"/>
      <c r="AC222" s="41"/>
      <c r="AD222" s="41"/>
      <c r="AE222" s="41"/>
      <c r="AR222" s="227" t="s">
        <v>136</v>
      </c>
      <c r="AT222" s="227" t="s">
        <v>131</v>
      </c>
      <c r="AU222" s="227" t="s">
        <v>85</v>
      </c>
      <c r="AY222" s="20" t="s">
        <v>129</v>
      </c>
      <c r="BE222" s="228">
        <f>IF(N222="základní",J222,0)</f>
        <v>0</v>
      </c>
      <c r="BF222" s="228">
        <f>IF(N222="snížená",J222,0)</f>
        <v>0</v>
      </c>
      <c r="BG222" s="228">
        <f>IF(N222="zákl. přenesená",J222,0)</f>
        <v>0</v>
      </c>
      <c r="BH222" s="228">
        <f>IF(N222="sníž. přenesená",J222,0)</f>
        <v>0</v>
      </c>
      <c r="BI222" s="228">
        <f>IF(N222="nulová",J222,0)</f>
        <v>0</v>
      </c>
      <c r="BJ222" s="20" t="s">
        <v>136</v>
      </c>
      <c r="BK222" s="228">
        <f>ROUND(I222*H222,2)</f>
        <v>0</v>
      </c>
      <c r="BL222" s="20" t="s">
        <v>136</v>
      </c>
      <c r="BM222" s="227" t="s">
        <v>523</v>
      </c>
    </row>
    <row r="223" s="2" customFormat="1">
      <c r="A223" s="41"/>
      <c r="B223" s="42"/>
      <c r="C223" s="43"/>
      <c r="D223" s="229" t="s">
        <v>138</v>
      </c>
      <c r="E223" s="43"/>
      <c r="F223" s="230" t="s">
        <v>524</v>
      </c>
      <c r="G223" s="43"/>
      <c r="H223" s="43"/>
      <c r="I223" s="231"/>
      <c r="J223" s="43"/>
      <c r="K223" s="43"/>
      <c r="L223" s="47"/>
      <c r="M223" s="232"/>
      <c r="N223" s="233"/>
      <c r="O223" s="88"/>
      <c r="P223" s="88"/>
      <c r="Q223" s="88"/>
      <c r="R223" s="88"/>
      <c r="S223" s="88"/>
      <c r="T223" s="89"/>
      <c r="U223" s="41"/>
      <c r="V223" s="41"/>
      <c r="W223" s="41"/>
      <c r="X223" s="41"/>
      <c r="Y223" s="41"/>
      <c r="Z223" s="41"/>
      <c r="AA223" s="41"/>
      <c r="AB223" s="41"/>
      <c r="AC223" s="41"/>
      <c r="AD223" s="41"/>
      <c r="AE223" s="41"/>
      <c r="AT223" s="20" t="s">
        <v>138</v>
      </c>
      <c r="AU223" s="20" t="s">
        <v>85</v>
      </c>
    </row>
    <row r="224" s="2" customFormat="1">
      <c r="A224" s="41"/>
      <c r="B224" s="42"/>
      <c r="C224" s="43"/>
      <c r="D224" s="234" t="s">
        <v>140</v>
      </c>
      <c r="E224" s="43"/>
      <c r="F224" s="235" t="s">
        <v>525</v>
      </c>
      <c r="G224" s="43"/>
      <c r="H224" s="43"/>
      <c r="I224" s="231"/>
      <c r="J224" s="43"/>
      <c r="K224" s="43"/>
      <c r="L224" s="47"/>
      <c r="M224" s="232"/>
      <c r="N224" s="233"/>
      <c r="O224" s="88"/>
      <c r="P224" s="88"/>
      <c r="Q224" s="88"/>
      <c r="R224" s="88"/>
      <c r="S224" s="88"/>
      <c r="T224" s="89"/>
      <c r="U224" s="41"/>
      <c r="V224" s="41"/>
      <c r="W224" s="41"/>
      <c r="X224" s="41"/>
      <c r="Y224" s="41"/>
      <c r="Z224" s="41"/>
      <c r="AA224" s="41"/>
      <c r="AB224" s="41"/>
      <c r="AC224" s="41"/>
      <c r="AD224" s="41"/>
      <c r="AE224" s="41"/>
      <c r="AT224" s="20" t="s">
        <v>140</v>
      </c>
      <c r="AU224" s="20" t="s">
        <v>85</v>
      </c>
    </row>
    <row r="225" s="13" customFormat="1">
      <c r="A225" s="13"/>
      <c r="B225" s="236"/>
      <c r="C225" s="237"/>
      <c r="D225" s="229" t="s">
        <v>142</v>
      </c>
      <c r="E225" s="238" t="s">
        <v>38</v>
      </c>
      <c r="F225" s="239" t="s">
        <v>517</v>
      </c>
      <c r="G225" s="237"/>
      <c r="H225" s="238" t="s">
        <v>38</v>
      </c>
      <c r="I225" s="240"/>
      <c r="J225" s="237"/>
      <c r="K225" s="237"/>
      <c r="L225" s="241"/>
      <c r="M225" s="242"/>
      <c r="N225" s="243"/>
      <c r="O225" s="243"/>
      <c r="P225" s="243"/>
      <c r="Q225" s="243"/>
      <c r="R225" s="243"/>
      <c r="S225" s="243"/>
      <c r="T225" s="244"/>
      <c r="U225" s="13"/>
      <c r="V225" s="13"/>
      <c r="W225" s="13"/>
      <c r="X225" s="13"/>
      <c r="Y225" s="13"/>
      <c r="Z225" s="13"/>
      <c r="AA225" s="13"/>
      <c r="AB225" s="13"/>
      <c r="AC225" s="13"/>
      <c r="AD225" s="13"/>
      <c r="AE225" s="13"/>
      <c r="AT225" s="245" t="s">
        <v>142</v>
      </c>
      <c r="AU225" s="245" t="s">
        <v>85</v>
      </c>
      <c r="AV225" s="13" t="s">
        <v>83</v>
      </c>
      <c r="AW225" s="13" t="s">
        <v>36</v>
      </c>
      <c r="AX225" s="13" t="s">
        <v>76</v>
      </c>
      <c r="AY225" s="245" t="s">
        <v>129</v>
      </c>
    </row>
    <row r="226" s="14" customFormat="1">
      <c r="A226" s="14"/>
      <c r="B226" s="246"/>
      <c r="C226" s="247"/>
      <c r="D226" s="229" t="s">
        <v>142</v>
      </c>
      <c r="E226" s="248" t="s">
        <v>38</v>
      </c>
      <c r="F226" s="249" t="s">
        <v>518</v>
      </c>
      <c r="G226" s="247"/>
      <c r="H226" s="250">
        <v>15</v>
      </c>
      <c r="I226" s="251"/>
      <c r="J226" s="247"/>
      <c r="K226" s="247"/>
      <c r="L226" s="252"/>
      <c r="M226" s="253"/>
      <c r="N226" s="254"/>
      <c r="O226" s="254"/>
      <c r="P226" s="254"/>
      <c r="Q226" s="254"/>
      <c r="R226" s="254"/>
      <c r="S226" s="254"/>
      <c r="T226" s="255"/>
      <c r="U226" s="14"/>
      <c r="V226" s="14"/>
      <c r="W226" s="14"/>
      <c r="X226" s="14"/>
      <c r="Y226" s="14"/>
      <c r="Z226" s="14"/>
      <c r="AA226" s="14"/>
      <c r="AB226" s="14"/>
      <c r="AC226" s="14"/>
      <c r="AD226" s="14"/>
      <c r="AE226" s="14"/>
      <c r="AT226" s="256" t="s">
        <v>142</v>
      </c>
      <c r="AU226" s="256" t="s">
        <v>85</v>
      </c>
      <c r="AV226" s="14" t="s">
        <v>85</v>
      </c>
      <c r="AW226" s="14" t="s">
        <v>36</v>
      </c>
      <c r="AX226" s="14" t="s">
        <v>83</v>
      </c>
      <c r="AY226" s="256" t="s">
        <v>129</v>
      </c>
    </row>
    <row r="227" s="12" customFormat="1" ht="22.8" customHeight="1">
      <c r="A227" s="12"/>
      <c r="B227" s="200"/>
      <c r="C227" s="201"/>
      <c r="D227" s="202" t="s">
        <v>75</v>
      </c>
      <c r="E227" s="214" t="s">
        <v>287</v>
      </c>
      <c r="F227" s="214" t="s">
        <v>288</v>
      </c>
      <c r="G227" s="201"/>
      <c r="H227" s="201"/>
      <c r="I227" s="204"/>
      <c r="J227" s="215">
        <f>BK227</f>
        <v>0</v>
      </c>
      <c r="K227" s="201"/>
      <c r="L227" s="206"/>
      <c r="M227" s="207"/>
      <c r="N227" s="208"/>
      <c r="O227" s="208"/>
      <c r="P227" s="209">
        <f>SUM(P228:P234)</f>
        <v>0</v>
      </c>
      <c r="Q227" s="208"/>
      <c r="R227" s="209">
        <f>SUM(R228:R234)</f>
        <v>0</v>
      </c>
      <c r="S227" s="208"/>
      <c r="T227" s="210">
        <f>SUM(T228:T234)</f>
        <v>0</v>
      </c>
      <c r="U227" s="12"/>
      <c r="V227" s="12"/>
      <c r="W227" s="12"/>
      <c r="X227" s="12"/>
      <c r="Y227" s="12"/>
      <c r="Z227" s="12"/>
      <c r="AA227" s="12"/>
      <c r="AB227" s="12"/>
      <c r="AC227" s="12"/>
      <c r="AD227" s="12"/>
      <c r="AE227" s="12"/>
      <c r="AR227" s="211" t="s">
        <v>83</v>
      </c>
      <c r="AT227" s="212" t="s">
        <v>75</v>
      </c>
      <c r="AU227" s="212" t="s">
        <v>83</v>
      </c>
      <c r="AY227" s="211" t="s">
        <v>129</v>
      </c>
      <c r="BK227" s="213">
        <f>SUM(BK228:BK234)</f>
        <v>0</v>
      </c>
    </row>
    <row r="228" s="2" customFormat="1" ht="16.5" customHeight="1">
      <c r="A228" s="41"/>
      <c r="B228" s="42"/>
      <c r="C228" s="216" t="s">
        <v>289</v>
      </c>
      <c r="D228" s="216" t="s">
        <v>131</v>
      </c>
      <c r="E228" s="217" t="s">
        <v>526</v>
      </c>
      <c r="F228" s="218" t="s">
        <v>527</v>
      </c>
      <c r="G228" s="219" t="s">
        <v>292</v>
      </c>
      <c r="H228" s="220">
        <v>325.20999999999998</v>
      </c>
      <c r="I228" s="221"/>
      <c r="J228" s="222">
        <f>ROUND(I228*H228,2)</f>
        <v>0</v>
      </c>
      <c r="K228" s="218" t="s">
        <v>38</v>
      </c>
      <c r="L228" s="47"/>
      <c r="M228" s="223" t="s">
        <v>38</v>
      </c>
      <c r="N228" s="224" t="s">
        <v>49</v>
      </c>
      <c r="O228" s="88"/>
      <c r="P228" s="225">
        <f>O228*H228</f>
        <v>0</v>
      </c>
      <c r="Q228" s="225">
        <v>0</v>
      </c>
      <c r="R228" s="225">
        <f>Q228*H228</f>
        <v>0</v>
      </c>
      <c r="S228" s="225">
        <v>0</v>
      </c>
      <c r="T228" s="226">
        <f>S228*H228</f>
        <v>0</v>
      </c>
      <c r="U228" s="41"/>
      <c r="V228" s="41"/>
      <c r="W228" s="41"/>
      <c r="X228" s="41"/>
      <c r="Y228" s="41"/>
      <c r="Z228" s="41"/>
      <c r="AA228" s="41"/>
      <c r="AB228" s="41"/>
      <c r="AC228" s="41"/>
      <c r="AD228" s="41"/>
      <c r="AE228" s="41"/>
      <c r="AR228" s="227" t="s">
        <v>136</v>
      </c>
      <c r="AT228" s="227" t="s">
        <v>131</v>
      </c>
      <c r="AU228" s="227" t="s">
        <v>85</v>
      </c>
      <c r="AY228" s="20" t="s">
        <v>129</v>
      </c>
      <c r="BE228" s="228">
        <f>IF(N228="základní",J228,0)</f>
        <v>0</v>
      </c>
      <c r="BF228" s="228">
        <f>IF(N228="snížená",J228,0)</f>
        <v>0</v>
      </c>
      <c r="BG228" s="228">
        <f>IF(N228="zákl. přenesená",J228,0)</f>
        <v>0</v>
      </c>
      <c r="BH228" s="228">
        <f>IF(N228="sníž. přenesená",J228,0)</f>
        <v>0</v>
      </c>
      <c r="BI228" s="228">
        <f>IF(N228="nulová",J228,0)</f>
        <v>0</v>
      </c>
      <c r="BJ228" s="20" t="s">
        <v>136</v>
      </c>
      <c r="BK228" s="228">
        <f>ROUND(I228*H228,2)</f>
        <v>0</v>
      </c>
      <c r="BL228" s="20" t="s">
        <v>136</v>
      </c>
      <c r="BM228" s="227" t="s">
        <v>528</v>
      </c>
    </row>
    <row r="229" s="2" customFormat="1">
      <c r="A229" s="41"/>
      <c r="B229" s="42"/>
      <c r="C229" s="43"/>
      <c r="D229" s="229" t="s">
        <v>138</v>
      </c>
      <c r="E229" s="43"/>
      <c r="F229" s="230" t="s">
        <v>529</v>
      </c>
      <c r="G229" s="43"/>
      <c r="H229" s="43"/>
      <c r="I229" s="231"/>
      <c r="J229" s="43"/>
      <c r="K229" s="43"/>
      <c r="L229" s="47"/>
      <c r="M229" s="232"/>
      <c r="N229" s="233"/>
      <c r="O229" s="88"/>
      <c r="P229" s="88"/>
      <c r="Q229" s="88"/>
      <c r="R229" s="88"/>
      <c r="S229" s="88"/>
      <c r="T229" s="89"/>
      <c r="U229" s="41"/>
      <c r="V229" s="41"/>
      <c r="W229" s="41"/>
      <c r="X229" s="41"/>
      <c r="Y229" s="41"/>
      <c r="Z229" s="41"/>
      <c r="AA229" s="41"/>
      <c r="AB229" s="41"/>
      <c r="AC229" s="41"/>
      <c r="AD229" s="41"/>
      <c r="AE229" s="41"/>
      <c r="AT229" s="20" t="s">
        <v>138</v>
      </c>
      <c r="AU229" s="20" t="s">
        <v>85</v>
      </c>
    </row>
    <row r="230" s="13" customFormat="1">
      <c r="A230" s="13"/>
      <c r="B230" s="236"/>
      <c r="C230" s="237"/>
      <c r="D230" s="229" t="s">
        <v>142</v>
      </c>
      <c r="E230" s="238" t="s">
        <v>38</v>
      </c>
      <c r="F230" s="239" t="s">
        <v>530</v>
      </c>
      <c r="G230" s="237"/>
      <c r="H230" s="238" t="s">
        <v>38</v>
      </c>
      <c r="I230" s="240"/>
      <c r="J230" s="237"/>
      <c r="K230" s="237"/>
      <c r="L230" s="241"/>
      <c r="M230" s="242"/>
      <c r="N230" s="243"/>
      <c r="O230" s="243"/>
      <c r="P230" s="243"/>
      <c r="Q230" s="243"/>
      <c r="R230" s="243"/>
      <c r="S230" s="243"/>
      <c r="T230" s="244"/>
      <c r="U230" s="13"/>
      <c r="V230" s="13"/>
      <c r="W230" s="13"/>
      <c r="X230" s="13"/>
      <c r="Y230" s="13"/>
      <c r="Z230" s="13"/>
      <c r="AA230" s="13"/>
      <c r="AB230" s="13"/>
      <c r="AC230" s="13"/>
      <c r="AD230" s="13"/>
      <c r="AE230" s="13"/>
      <c r="AT230" s="245" t="s">
        <v>142</v>
      </c>
      <c r="AU230" s="245" t="s">
        <v>85</v>
      </c>
      <c r="AV230" s="13" t="s">
        <v>83</v>
      </c>
      <c r="AW230" s="13" t="s">
        <v>36</v>
      </c>
      <c r="AX230" s="13" t="s">
        <v>76</v>
      </c>
      <c r="AY230" s="245" t="s">
        <v>129</v>
      </c>
    </row>
    <row r="231" s="14" customFormat="1">
      <c r="A231" s="14"/>
      <c r="B231" s="246"/>
      <c r="C231" s="247"/>
      <c r="D231" s="229" t="s">
        <v>142</v>
      </c>
      <c r="E231" s="248" t="s">
        <v>38</v>
      </c>
      <c r="F231" s="249" t="s">
        <v>531</v>
      </c>
      <c r="G231" s="247"/>
      <c r="H231" s="250">
        <v>324.94</v>
      </c>
      <c r="I231" s="251"/>
      <c r="J231" s="247"/>
      <c r="K231" s="247"/>
      <c r="L231" s="252"/>
      <c r="M231" s="253"/>
      <c r="N231" s="254"/>
      <c r="O231" s="254"/>
      <c r="P231" s="254"/>
      <c r="Q231" s="254"/>
      <c r="R231" s="254"/>
      <c r="S231" s="254"/>
      <c r="T231" s="255"/>
      <c r="U231" s="14"/>
      <c r="V231" s="14"/>
      <c r="W231" s="14"/>
      <c r="X231" s="14"/>
      <c r="Y231" s="14"/>
      <c r="Z231" s="14"/>
      <c r="AA231" s="14"/>
      <c r="AB231" s="14"/>
      <c r="AC231" s="14"/>
      <c r="AD231" s="14"/>
      <c r="AE231" s="14"/>
      <c r="AT231" s="256" t="s">
        <v>142</v>
      </c>
      <c r="AU231" s="256" t="s">
        <v>85</v>
      </c>
      <c r="AV231" s="14" t="s">
        <v>85</v>
      </c>
      <c r="AW231" s="14" t="s">
        <v>36</v>
      </c>
      <c r="AX231" s="14" t="s">
        <v>76</v>
      </c>
      <c r="AY231" s="256" t="s">
        <v>129</v>
      </c>
    </row>
    <row r="232" s="13" customFormat="1">
      <c r="A232" s="13"/>
      <c r="B232" s="236"/>
      <c r="C232" s="237"/>
      <c r="D232" s="229" t="s">
        <v>142</v>
      </c>
      <c r="E232" s="238" t="s">
        <v>38</v>
      </c>
      <c r="F232" s="239" t="s">
        <v>532</v>
      </c>
      <c r="G232" s="237"/>
      <c r="H232" s="238" t="s">
        <v>38</v>
      </c>
      <c r="I232" s="240"/>
      <c r="J232" s="237"/>
      <c r="K232" s="237"/>
      <c r="L232" s="241"/>
      <c r="M232" s="242"/>
      <c r="N232" s="243"/>
      <c r="O232" s="243"/>
      <c r="P232" s="243"/>
      <c r="Q232" s="243"/>
      <c r="R232" s="243"/>
      <c r="S232" s="243"/>
      <c r="T232" s="244"/>
      <c r="U232" s="13"/>
      <c r="V232" s="13"/>
      <c r="W232" s="13"/>
      <c r="X232" s="13"/>
      <c r="Y232" s="13"/>
      <c r="Z232" s="13"/>
      <c r="AA232" s="13"/>
      <c r="AB232" s="13"/>
      <c r="AC232" s="13"/>
      <c r="AD232" s="13"/>
      <c r="AE232" s="13"/>
      <c r="AT232" s="245" t="s">
        <v>142</v>
      </c>
      <c r="AU232" s="245" t="s">
        <v>85</v>
      </c>
      <c r="AV232" s="13" t="s">
        <v>83</v>
      </c>
      <c r="AW232" s="13" t="s">
        <v>36</v>
      </c>
      <c r="AX232" s="13" t="s">
        <v>76</v>
      </c>
      <c r="AY232" s="245" t="s">
        <v>129</v>
      </c>
    </row>
    <row r="233" s="14" customFormat="1">
      <c r="A233" s="14"/>
      <c r="B233" s="246"/>
      <c r="C233" s="247"/>
      <c r="D233" s="229" t="s">
        <v>142</v>
      </c>
      <c r="E233" s="248" t="s">
        <v>38</v>
      </c>
      <c r="F233" s="249" t="s">
        <v>533</v>
      </c>
      <c r="G233" s="247"/>
      <c r="H233" s="250">
        <v>0.27000000000000002</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142</v>
      </c>
      <c r="AU233" s="256" t="s">
        <v>85</v>
      </c>
      <c r="AV233" s="14" t="s">
        <v>85</v>
      </c>
      <c r="AW233" s="14" t="s">
        <v>36</v>
      </c>
      <c r="AX233" s="14" t="s">
        <v>76</v>
      </c>
      <c r="AY233" s="256" t="s">
        <v>129</v>
      </c>
    </row>
    <row r="234" s="15" customFormat="1">
      <c r="A234" s="15"/>
      <c r="B234" s="257"/>
      <c r="C234" s="258"/>
      <c r="D234" s="229" t="s">
        <v>142</v>
      </c>
      <c r="E234" s="259" t="s">
        <v>38</v>
      </c>
      <c r="F234" s="260" t="s">
        <v>150</v>
      </c>
      <c r="G234" s="258"/>
      <c r="H234" s="261">
        <v>325.20999999999998</v>
      </c>
      <c r="I234" s="262"/>
      <c r="J234" s="258"/>
      <c r="K234" s="258"/>
      <c r="L234" s="263"/>
      <c r="M234" s="264"/>
      <c r="N234" s="265"/>
      <c r="O234" s="265"/>
      <c r="P234" s="265"/>
      <c r="Q234" s="265"/>
      <c r="R234" s="265"/>
      <c r="S234" s="265"/>
      <c r="T234" s="266"/>
      <c r="U234" s="15"/>
      <c r="V234" s="15"/>
      <c r="W234" s="15"/>
      <c r="X234" s="15"/>
      <c r="Y234" s="15"/>
      <c r="Z234" s="15"/>
      <c r="AA234" s="15"/>
      <c r="AB234" s="15"/>
      <c r="AC234" s="15"/>
      <c r="AD234" s="15"/>
      <c r="AE234" s="15"/>
      <c r="AT234" s="267" t="s">
        <v>142</v>
      </c>
      <c r="AU234" s="267" t="s">
        <v>85</v>
      </c>
      <c r="AV234" s="15" t="s">
        <v>136</v>
      </c>
      <c r="AW234" s="15" t="s">
        <v>36</v>
      </c>
      <c r="AX234" s="15" t="s">
        <v>83</v>
      </c>
      <c r="AY234" s="267" t="s">
        <v>129</v>
      </c>
    </row>
    <row r="235" s="12" customFormat="1" ht="22.8" customHeight="1">
      <c r="A235" s="12"/>
      <c r="B235" s="200"/>
      <c r="C235" s="201"/>
      <c r="D235" s="202" t="s">
        <v>75</v>
      </c>
      <c r="E235" s="214" t="s">
        <v>375</v>
      </c>
      <c r="F235" s="214" t="s">
        <v>376</v>
      </c>
      <c r="G235" s="201"/>
      <c r="H235" s="201"/>
      <c r="I235" s="204"/>
      <c r="J235" s="215">
        <f>BK235</f>
        <v>0</v>
      </c>
      <c r="K235" s="201"/>
      <c r="L235" s="206"/>
      <c r="M235" s="207"/>
      <c r="N235" s="208"/>
      <c r="O235" s="208"/>
      <c r="P235" s="209">
        <f>SUM(P236:P238)</f>
        <v>0</v>
      </c>
      <c r="Q235" s="208"/>
      <c r="R235" s="209">
        <f>SUM(R236:R238)</f>
        <v>0</v>
      </c>
      <c r="S235" s="208"/>
      <c r="T235" s="210">
        <f>SUM(T236:T238)</f>
        <v>0</v>
      </c>
      <c r="U235" s="12"/>
      <c r="V235" s="12"/>
      <c r="W235" s="12"/>
      <c r="X235" s="12"/>
      <c r="Y235" s="12"/>
      <c r="Z235" s="12"/>
      <c r="AA235" s="12"/>
      <c r="AB235" s="12"/>
      <c r="AC235" s="12"/>
      <c r="AD235" s="12"/>
      <c r="AE235" s="12"/>
      <c r="AR235" s="211" t="s">
        <v>83</v>
      </c>
      <c r="AT235" s="212" t="s">
        <v>75</v>
      </c>
      <c r="AU235" s="212" t="s">
        <v>83</v>
      </c>
      <c r="AY235" s="211" t="s">
        <v>129</v>
      </c>
      <c r="BK235" s="213">
        <f>SUM(BK236:BK238)</f>
        <v>0</v>
      </c>
    </row>
    <row r="236" s="2" customFormat="1" ht="16.5" customHeight="1">
      <c r="A236" s="41"/>
      <c r="B236" s="42"/>
      <c r="C236" s="216" t="s">
        <v>534</v>
      </c>
      <c r="D236" s="216" t="s">
        <v>131</v>
      </c>
      <c r="E236" s="217" t="s">
        <v>535</v>
      </c>
      <c r="F236" s="218" t="s">
        <v>536</v>
      </c>
      <c r="G236" s="219" t="s">
        <v>292</v>
      </c>
      <c r="H236" s="220">
        <v>1146.3109999999999</v>
      </c>
      <c r="I236" s="221"/>
      <c r="J236" s="222">
        <f>ROUND(I236*H236,2)</f>
        <v>0</v>
      </c>
      <c r="K236" s="218" t="s">
        <v>135</v>
      </c>
      <c r="L236" s="47"/>
      <c r="M236" s="223" t="s">
        <v>38</v>
      </c>
      <c r="N236" s="224" t="s">
        <v>49</v>
      </c>
      <c r="O236" s="88"/>
      <c r="P236" s="225">
        <f>O236*H236</f>
        <v>0</v>
      </c>
      <c r="Q236" s="225">
        <v>0</v>
      </c>
      <c r="R236" s="225">
        <f>Q236*H236</f>
        <v>0</v>
      </c>
      <c r="S236" s="225">
        <v>0</v>
      </c>
      <c r="T236" s="226">
        <f>S236*H236</f>
        <v>0</v>
      </c>
      <c r="U236" s="41"/>
      <c r="V236" s="41"/>
      <c r="W236" s="41"/>
      <c r="X236" s="41"/>
      <c r="Y236" s="41"/>
      <c r="Z236" s="41"/>
      <c r="AA236" s="41"/>
      <c r="AB236" s="41"/>
      <c r="AC236" s="41"/>
      <c r="AD236" s="41"/>
      <c r="AE236" s="41"/>
      <c r="AR236" s="227" t="s">
        <v>136</v>
      </c>
      <c r="AT236" s="227" t="s">
        <v>131</v>
      </c>
      <c r="AU236" s="227" t="s">
        <v>85</v>
      </c>
      <c r="AY236" s="20" t="s">
        <v>129</v>
      </c>
      <c r="BE236" s="228">
        <f>IF(N236="základní",J236,0)</f>
        <v>0</v>
      </c>
      <c r="BF236" s="228">
        <f>IF(N236="snížená",J236,0)</f>
        <v>0</v>
      </c>
      <c r="BG236" s="228">
        <f>IF(N236="zákl. přenesená",J236,0)</f>
        <v>0</v>
      </c>
      <c r="BH236" s="228">
        <f>IF(N236="sníž. přenesená",J236,0)</f>
        <v>0</v>
      </c>
      <c r="BI236" s="228">
        <f>IF(N236="nulová",J236,0)</f>
        <v>0</v>
      </c>
      <c r="BJ236" s="20" t="s">
        <v>136</v>
      </c>
      <c r="BK236" s="228">
        <f>ROUND(I236*H236,2)</f>
        <v>0</v>
      </c>
      <c r="BL236" s="20" t="s">
        <v>136</v>
      </c>
      <c r="BM236" s="227" t="s">
        <v>537</v>
      </c>
    </row>
    <row r="237" s="2" customFormat="1">
      <c r="A237" s="41"/>
      <c r="B237" s="42"/>
      <c r="C237" s="43"/>
      <c r="D237" s="229" t="s">
        <v>138</v>
      </c>
      <c r="E237" s="43"/>
      <c r="F237" s="230" t="s">
        <v>538</v>
      </c>
      <c r="G237" s="43"/>
      <c r="H237" s="43"/>
      <c r="I237" s="231"/>
      <c r="J237" s="43"/>
      <c r="K237" s="43"/>
      <c r="L237" s="47"/>
      <c r="M237" s="232"/>
      <c r="N237" s="233"/>
      <c r="O237" s="88"/>
      <c r="P237" s="88"/>
      <c r="Q237" s="88"/>
      <c r="R237" s="88"/>
      <c r="S237" s="88"/>
      <c r="T237" s="89"/>
      <c r="U237" s="41"/>
      <c r="V237" s="41"/>
      <c r="W237" s="41"/>
      <c r="X237" s="41"/>
      <c r="Y237" s="41"/>
      <c r="Z237" s="41"/>
      <c r="AA237" s="41"/>
      <c r="AB237" s="41"/>
      <c r="AC237" s="41"/>
      <c r="AD237" s="41"/>
      <c r="AE237" s="41"/>
      <c r="AT237" s="20" t="s">
        <v>138</v>
      </c>
      <c r="AU237" s="20" t="s">
        <v>85</v>
      </c>
    </row>
    <row r="238" s="2" customFormat="1">
      <c r="A238" s="41"/>
      <c r="B238" s="42"/>
      <c r="C238" s="43"/>
      <c r="D238" s="234" t="s">
        <v>140</v>
      </c>
      <c r="E238" s="43"/>
      <c r="F238" s="235" t="s">
        <v>539</v>
      </c>
      <c r="G238" s="43"/>
      <c r="H238" s="43"/>
      <c r="I238" s="231"/>
      <c r="J238" s="43"/>
      <c r="K238" s="43"/>
      <c r="L238" s="47"/>
      <c r="M238" s="232"/>
      <c r="N238" s="233"/>
      <c r="O238" s="88"/>
      <c r="P238" s="88"/>
      <c r="Q238" s="88"/>
      <c r="R238" s="88"/>
      <c r="S238" s="88"/>
      <c r="T238" s="89"/>
      <c r="U238" s="41"/>
      <c r="V238" s="41"/>
      <c r="W238" s="41"/>
      <c r="X238" s="41"/>
      <c r="Y238" s="41"/>
      <c r="Z238" s="41"/>
      <c r="AA238" s="41"/>
      <c r="AB238" s="41"/>
      <c r="AC238" s="41"/>
      <c r="AD238" s="41"/>
      <c r="AE238" s="41"/>
      <c r="AT238" s="20" t="s">
        <v>140</v>
      </c>
      <c r="AU238" s="20" t="s">
        <v>85</v>
      </c>
    </row>
    <row r="239" s="12" customFormat="1" ht="22.8" customHeight="1">
      <c r="A239" s="12"/>
      <c r="B239" s="200"/>
      <c r="C239" s="201"/>
      <c r="D239" s="202" t="s">
        <v>75</v>
      </c>
      <c r="E239" s="214" t="s">
        <v>202</v>
      </c>
      <c r="F239" s="214" t="s">
        <v>203</v>
      </c>
      <c r="G239" s="201"/>
      <c r="H239" s="201"/>
      <c r="I239" s="204"/>
      <c r="J239" s="215">
        <f>BK239</f>
        <v>0</v>
      </c>
      <c r="K239" s="201"/>
      <c r="L239" s="206"/>
      <c r="M239" s="207"/>
      <c r="N239" s="208"/>
      <c r="O239" s="208"/>
      <c r="P239" s="209">
        <f>SUM(P240:P243)</f>
        <v>0</v>
      </c>
      <c r="Q239" s="208"/>
      <c r="R239" s="209">
        <f>SUM(R240:R243)</f>
        <v>0</v>
      </c>
      <c r="S239" s="208"/>
      <c r="T239" s="210">
        <f>SUM(T240:T243)</f>
        <v>0</v>
      </c>
      <c r="U239" s="12"/>
      <c r="V239" s="12"/>
      <c r="W239" s="12"/>
      <c r="X239" s="12"/>
      <c r="Y239" s="12"/>
      <c r="Z239" s="12"/>
      <c r="AA239" s="12"/>
      <c r="AB239" s="12"/>
      <c r="AC239" s="12"/>
      <c r="AD239" s="12"/>
      <c r="AE239" s="12"/>
      <c r="AR239" s="211" t="s">
        <v>136</v>
      </c>
      <c r="AT239" s="212" t="s">
        <v>75</v>
      </c>
      <c r="AU239" s="212" t="s">
        <v>83</v>
      </c>
      <c r="AY239" s="211" t="s">
        <v>129</v>
      </c>
      <c r="BK239" s="213">
        <f>SUM(BK240:BK243)</f>
        <v>0</v>
      </c>
    </row>
    <row r="240" s="2" customFormat="1" ht="16.5" customHeight="1">
      <c r="A240" s="41"/>
      <c r="B240" s="42"/>
      <c r="C240" s="216" t="s">
        <v>7</v>
      </c>
      <c r="D240" s="216" t="s">
        <v>131</v>
      </c>
      <c r="E240" s="217" t="s">
        <v>540</v>
      </c>
      <c r="F240" s="218" t="s">
        <v>541</v>
      </c>
      <c r="G240" s="219" t="s">
        <v>153</v>
      </c>
      <c r="H240" s="220">
        <v>-147</v>
      </c>
      <c r="I240" s="221"/>
      <c r="J240" s="222">
        <f>ROUND(I240*H240,2)</f>
        <v>0</v>
      </c>
      <c r="K240" s="218" t="s">
        <v>38</v>
      </c>
      <c r="L240" s="47"/>
      <c r="M240" s="223" t="s">
        <v>38</v>
      </c>
      <c r="N240" s="224" t="s">
        <v>49</v>
      </c>
      <c r="O240" s="88"/>
      <c r="P240" s="225">
        <f>O240*H240</f>
        <v>0</v>
      </c>
      <c r="Q240" s="225">
        <v>0</v>
      </c>
      <c r="R240" s="225">
        <f>Q240*H240</f>
        <v>0</v>
      </c>
      <c r="S240" s="225">
        <v>0</v>
      </c>
      <c r="T240" s="226">
        <f>S240*H240</f>
        <v>0</v>
      </c>
      <c r="U240" s="41"/>
      <c r="V240" s="41"/>
      <c r="W240" s="41"/>
      <c r="X240" s="41"/>
      <c r="Y240" s="41"/>
      <c r="Z240" s="41"/>
      <c r="AA240" s="41"/>
      <c r="AB240" s="41"/>
      <c r="AC240" s="41"/>
      <c r="AD240" s="41"/>
      <c r="AE240" s="41"/>
      <c r="AR240" s="227" t="s">
        <v>136</v>
      </c>
      <c r="AT240" s="227" t="s">
        <v>131</v>
      </c>
      <c r="AU240" s="227" t="s">
        <v>85</v>
      </c>
      <c r="AY240" s="20" t="s">
        <v>129</v>
      </c>
      <c r="BE240" s="228">
        <f>IF(N240="základní",J240,0)</f>
        <v>0</v>
      </c>
      <c r="BF240" s="228">
        <f>IF(N240="snížená",J240,0)</f>
        <v>0</v>
      </c>
      <c r="BG240" s="228">
        <f>IF(N240="zákl. přenesená",J240,0)</f>
        <v>0</v>
      </c>
      <c r="BH240" s="228">
        <f>IF(N240="sníž. přenesená",J240,0)</f>
        <v>0</v>
      </c>
      <c r="BI240" s="228">
        <f>IF(N240="nulová",J240,0)</f>
        <v>0</v>
      </c>
      <c r="BJ240" s="20" t="s">
        <v>136</v>
      </c>
      <c r="BK240" s="228">
        <f>ROUND(I240*H240,2)</f>
        <v>0</v>
      </c>
      <c r="BL240" s="20" t="s">
        <v>136</v>
      </c>
      <c r="BM240" s="227" t="s">
        <v>542</v>
      </c>
    </row>
    <row r="241" s="2" customFormat="1">
      <c r="A241" s="41"/>
      <c r="B241" s="42"/>
      <c r="C241" s="43"/>
      <c r="D241" s="229" t="s">
        <v>138</v>
      </c>
      <c r="E241" s="43"/>
      <c r="F241" s="230" t="s">
        <v>541</v>
      </c>
      <c r="G241" s="43"/>
      <c r="H241" s="43"/>
      <c r="I241" s="231"/>
      <c r="J241" s="43"/>
      <c r="K241" s="43"/>
      <c r="L241" s="47"/>
      <c r="M241" s="232"/>
      <c r="N241" s="233"/>
      <c r="O241" s="88"/>
      <c r="P241" s="88"/>
      <c r="Q241" s="88"/>
      <c r="R241" s="88"/>
      <c r="S241" s="88"/>
      <c r="T241" s="89"/>
      <c r="U241" s="41"/>
      <c r="V241" s="41"/>
      <c r="W241" s="41"/>
      <c r="X241" s="41"/>
      <c r="Y241" s="41"/>
      <c r="Z241" s="41"/>
      <c r="AA241" s="41"/>
      <c r="AB241" s="41"/>
      <c r="AC241" s="41"/>
      <c r="AD241" s="41"/>
      <c r="AE241" s="41"/>
      <c r="AT241" s="20" t="s">
        <v>138</v>
      </c>
      <c r="AU241" s="20" t="s">
        <v>85</v>
      </c>
    </row>
    <row r="242" s="2" customFormat="1">
      <c r="A242" s="41"/>
      <c r="B242" s="42"/>
      <c r="C242" s="43"/>
      <c r="D242" s="229" t="s">
        <v>156</v>
      </c>
      <c r="E242" s="43"/>
      <c r="F242" s="268" t="s">
        <v>543</v>
      </c>
      <c r="G242" s="43"/>
      <c r="H242" s="43"/>
      <c r="I242" s="231"/>
      <c r="J242" s="43"/>
      <c r="K242" s="43"/>
      <c r="L242" s="47"/>
      <c r="M242" s="232"/>
      <c r="N242" s="233"/>
      <c r="O242" s="88"/>
      <c r="P242" s="88"/>
      <c r="Q242" s="88"/>
      <c r="R242" s="88"/>
      <c r="S242" s="88"/>
      <c r="T242" s="89"/>
      <c r="U242" s="41"/>
      <c r="V242" s="41"/>
      <c r="W242" s="41"/>
      <c r="X242" s="41"/>
      <c r="Y242" s="41"/>
      <c r="Z242" s="41"/>
      <c r="AA242" s="41"/>
      <c r="AB242" s="41"/>
      <c r="AC242" s="41"/>
      <c r="AD242" s="41"/>
      <c r="AE242" s="41"/>
      <c r="AT242" s="20" t="s">
        <v>156</v>
      </c>
      <c r="AU242" s="20" t="s">
        <v>85</v>
      </c>
    </row>
    <row r="243" s="14" customFormat="1">
      <c r="A243" s="14"/>
      <c r="B243" s="246"/>
      <c r="C243" s="247"/>
      <c r="D243" s="229" t="s">
        <v>142</v>
      </c>
      <c r="E243" s="248" t="s">
        <v>38</v>
      </c>
      <c r="F243" s="249" t="s">
        <v>544</v>
      </c>
      <c r="G243" s="247"/>
      <c r="H243" s="250">
        <v>-147</v>
      </c>
      <c r="I243" s="251"/>
      <c r="J243" s="247"/>
      <c r="K243" s="247"/>
      <c r="L243" s="252"/>
      <c r="M243" s="269"/>
      <c r="N243" s="270"/>
      <c r="O243" s="270"/>
      <c r="P243" s="270"/>
      <c r="Q243" s="270"/>
      <c r="R243" s="270"/>
      <c r="S243" s="270"/>
      <c r="T243" s="271"/>
      <c r="U243" s="14"/>
      <c r="V243" s="14"/>
      <c r="W243" s="14"/>
      <c r="X243" s="14"/>
      <c r="Y243" s="14"/>
      <c r="Z243" s="14"/>
      <c r="AA243" s="14"/>
      <c r="AB243" s="14"/>
      <c r="AC243" s="14"/>
      <c r="AD243" s="14"/>
      <c r="AE243" s="14"/>
      <c r="AT243" s="256" t="s">
        <v>142</v>
      </c>
      <c r="AU243" s="256" t="s">
        <v>85</v>
      </c>
      <c r="AV243" s="14" t="s">
        <v>85</v>
      </c>
      <c r="AW243" s="14" t="s">
        <v>36</v>
      </c>
      <c r="AX243" s="14" t="s">
        <v>83</v>
      </c>
      <c r="AY243" s="256" t="s">
        <v>129</v>
      </c>
    </row>
    <row r="244" s="2" customFormat="1" ht="6.96" customHeight="1">
      <c r="A244" s="41"/>
      <c r="B244" s="63"/>
      <c r="C244" s="64"/>
      <c r="D244" s="64"/>
      <c r="E244" s="64"/>
      <c r="F244" s="64"/>
      <c r="G244" s="64"/>
      <c r="H244" s="64"/>
      <c r="I244" s="64"/>
      <c r="J244" s="64"/>
      <c r="K244" s="64"/>
      <c r="L244" s="47"/>
      <c r="M244" s="41"/>
      <c r="O244" s="41"/>
      <c r="P244" s="41"/>
      <c r="Q244" s="41"/>
      <c r="R244" s="41"/>
      <c r="S244" s="41"/>
      <c r="T244" s="41"/>
      <c r="U244" s="41"/>
      <c r="V244" s="41"/>
      <c r="W244" s="41"/>
      <c r="X244" s="41"/>
      <c r="Y244" s="41"/>
      <c r="Z244" s="41"/>
      <c r="AA244" s="41"/>
      <c r="AB244" s="41"/>
      <c r="AC244" s="41"/>
      <c r="AD244" s="41"/>
      <c r="AE244" s="41"/>
    </row>
  </sheetData>
  <sheetProtection sheet="1" autoFilter="0" formatColumns="0" formatRows="0" objects="1" scenarios="1" spinCount="100000" saltValue="uaEE26JBw3pAOgqfL7WnZtdkwSHNMT1mxnkY8dPu7Zm19c7zXgqyqfnAM8+txnDNeXo3eMJK34hvplDf4b803w==" hashValue="wZFIp6zX4ArsSAPNrs39ffT0rJx2sYVYtMuqQpJTfAHevAIBqUDaGr9Da3c21EDCNaMy6lDN3iatxN1YIwo+eQ==" algorithmName="SHA-512" password="CC35"/>
  <autoFilter ref="C86:K243"/>
  <mergeCells count="9">
    <mergeCell ref="E7:H7"/>
    <mergeCell ref="E9:H9"/>
    <mergeCell ref="E18:H18"/>
    <mergeCell ref="E27:H27"/>
    <mergeCell ref="E48:H48"/>
    <mergeCell ref="E50:H50"/>
    <mergeCell ref="E77:H77"/>
    <mergeCell ref="E79:H79"/>
    <mergeCell ref="L2:V2"/>
  </mergeCells>
  <hyperlinks>
    <hyperlink ref="F92" r:id="rId1" display="https://podminky.urs.cz/item/CS_URS_2025_02/113107231"/>
    <hyperlink ref="F101" r:id="rId2" display="https://podminky.urs.cz/item/CS_URS_2025_02/114203103"/>
    <hyperlink ref="F110" r:id="rId3" display="https://podminky.urs.cz/item/CS_URS_2025_02/114203202"/>
    <hyperlink ref="F115" r:id="rId4" display="https://podminky.urs.cz/item/CS_URS_2025_02/114203301"/>
    <hyperlink ref="F120" r:id="rId5" display="https://podminky.urs.cz/item/CS_URS_2025_02/162351143"/>
    <hyperlink ref="F129" r:id="rId6" display="https://podminky.urs.cz/item/CS_URS_2025_02/167151113"/>
    <hyperlink ref="F138" r:id="rId7" display="https://podminky.urs.cz/item/CS_URS_2025_02/171251201"/>
    <hyperlink ref="F143" r:id="rId8" display="https://podminky.urs.cz/item/CS_URS_2025_02/181411123"/>
    <hyperlink ref="F157" r:id="rId9" display="https://podminky.urs.cz/item/CS_URS_2025_02/182151111"/>
    <hyperlink ref="F172" r:id="rId10" display="https://podminky.urs.cz/item/CS_URS_2025_02/451316112"/>
    <hyperlink ref="F181" r:id="rId11" display="https://podminky.urs.cz/item/CS_URS_2025_02/451571111"/>
    <hyperlink ref="F190" r:id="rId12" display="https://podminky.urs.cz/item/CS_URS_2025_02/465210123"/>
    <hyperlink ref="F201" r:id="rId13" display="https://podminky.urs.cz/item/CS_URS_2025_02/465513327"/>
    <hyperlink ref="F218" r:id="rId14" display="https://podminky.urs.cz/item/CS_URS_2025_02/636195212"/>
    <hyperlink ref="F224" r:id="rId15" display="https://podminky.urs.cz/item/CS_URS_2025_02/938903111"/>
    <hyperlink ref="F238" r:id="rId16" display="https://podminky.urs.cz/item/CS_URS_2025_02/998332011"/>
  </hyperlinks>
  <pageMargins left="0.39375" right="0.39375" top="0.39375" bottom="0.39375" header="0" footer="0"/>
  <pageSetup paperSize="9" orientation="landscape" blackAndWhite="1" fitToHeight="100"/>
  <headerFooter>
    <oddFooter>&amp;CStrana &amp;P z &amp;N</oddFooter>
  </headerFooter>
  <drawing r:id="rId1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100</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2" customFormat="1" ht="12" customHeight="1">
      <c r="A8" s="41"/>
      <c r="B8" s="47"/>
      <c r="C8" s="41"/>
      <c r="D8" s="146" t="s">
        <v>105</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545</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7" t="s">
        <v>19</v>
      </c>
      <c r="G11" s="41"/>
      <c r="H11" s="41"/>
      <c r="I11" s="146" t="s">
        <v>20</v>
      </c>
      <c r="J11" s="137" t="s">
        <v>38</v>
      </c>
      <c r="K11" s="41"/>
      <c r="L11" s="148"/>
      <c r="S11" s="41"/>
      <c r="T11" s="41"/>
      <c r="U11" s="41"/>
      <c r="V11" s="41"/>
      <c r="W11" s="41"/>
      <c r="X11" s="41"/>
      <c r="Y11" s="41"/>
      <c r="Z11" s="41"/>
      <c r="AA11" s="41"/>
      <c r="AB11" s="41"/>
      <c r="AC11" s="41"/>
      <c r="AD11" s="41"/>
      <c r="AE11" s="41"/>
    </row>
    <row r="12" s="2" customFormat="1" ht="12" customHeight="1">
      <c r="A12" s="41"/>
      <c r="B12" s="47"/>
      <c r="C12" s="41"/>
      <c r="D12" s="146" t="s">
        <v>22</v>
      </c>
      <c r="E12" s="41"/>
      <c r="F12" s="137" t="s">
        <v>23</v>
      </c>
      <c r="G12" s="41"/>
      <c r="H12" s="41"/>
      <c r="I12" s="146" t="s">
        <v>24</v>
      </c>
      <c r="J12" s="150" t="str">
        <f>'Rekapitulace stavby'!AN8</f>
        <v>5. 11. 2025</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26</v>
      </c>
      <c r="E14" s="41"/>
      <c r="F14" s="41"/>
      <c r="G14" s="41"/>
      <c r="H14" s="41"/>
      <c r="I14" s="146" t="s">
        <v>27</v>
      </c>
      <c r="J14" s="137" t="s">
        <v>28</v>
      </c>
      <c r="K14" s="41"/>
      <c r="L14" s="148"/>
      <c r="S14" s="41"/>
      <c r="T14" s="41"/>
      <c r="U14" s="41"/>
      <c r="V14" s="41"/>
      <c r="W14" s="41"/>
      <c r="X14" s="41"/>
      <c r="Y14" s="41"/>
      <c r="Z14" s="41"/>
      <c r="AA14" s="41"/>
      <c r="AB14" s="41"/>
      <c r="AC14" s="41"/>
      <c r="AD14" s="41"/>
      <c r="AE14" s="41"/>
    </row>
    <row r="15" s="2" customFormat="1" ht="18" customHeight="1">
      <c r="A15" s="41"/>
      <c r="B15" s="47"/>
      <c r="C15" s="41"/>
      <c r="D15" s="41"/>
      <c r="E15" s="137" t="s">
        <v>29</v>
      </c>
      <c r="F15" s="41"/>
      <c r="G15" s="41"/>
      <c r="H15" s="41"/>
      <c r="I15" s="146" t="s">
        <v>30</v>
      </c>
      <c r="J15" s="137" t="s">
        <v>31</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32</v>
      </c>
      <c r="E17" s="41"/>
      <c r="F17" s="41"/>
      <c r="G17" s="41"/>
      <c r="H17" s="41"/>
      <c r="I17" s="146" t="s">
        <v>27</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7"/>
      <c r="G18" s="137"/>
      <c r="H18" s="137"/>
      <c r="I18" s="146" t="s">
        <v>30</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34</v>
      </c>
      <c r="E20" s="41"/>
      <c r="F20" s="41"/>
      <c r="G20" s="41"/>
      <c r="H20" s="41"/>
      <c r="I20" s="146" t="s">
        <v>27</v>
      </c>
      <c r="J20" s="137" t="s">
        <v>28</v>
      </c>
      <c r="K20" s="41"/>
      <c r="L20" s="148"/>
      <c r="S20" s="41"/>
      <c r="T20" s="41"/>
      <c r="U20" s="41"/>
      <c r="V20" s="41"/>
      <c r="W20" s="41"/>
      <c r="X20" s="41"/>
      <c r="Y20" s="41"/>
      <c r="Z20" s="41"/>
      <c r="AA20" s="41"/>
      <c r="AB20" s="41"/>
      <c r="AC20" s="41"/>
      <c r="AD20" s="41"/>
      <c r="AE20" s="41"/>
    </row>
    <row r="21" s="2" customFormat="1" ht="18" customHeight="1">
      <c r="A21" s="41"/>
      <c r="B21" s="47"/>
      <c r="C21" s="41"/>
      <c r="D21" s="41"/>
      <c r="E21" s="137" t="s">
        <v>35</v>
      </c>
      <c r="F21" s="41"/>
      <c r="G21" s="41"/>
      <c r="H21" s="41"/>
      <c r="I21" s="146" t="s">
        <v>30</v>
      </c>
      <c r="J21" s="137" t="s">
        <v>31</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37</v>
      </c>
      <c r="E23" s="41"/>
      <c r="F23" s="41"/>
      <c r="G23" s="41"/>
      <c r="H23" s="41"/>
      <c r="I23" s="146" t="s">
        <v>27</v>
      </c>
      <c r="J23" s="137" t="s">
        <v>38</v>
      </c>
      <c r="K23" s="41"/>
      <c r="L23" s="148"/>
      <c r="S23" s="41"/>
      <c r="T23" s="41"/>
      <c r="U23" s="41"/>
      <c r="V23" s="41"/>
      <c r="W23" s="41"/>
      <c r="X23" s="41"/>
      <c r="Y23" s="41"/>
      <c r="Z23" s="41"/>
      <c r="AA23" s="41"/>
      <c r="AB23" s="41"/>
      <c r="AC23" s="41"/>
      <c r="AD23" s="41"/>
      <c r="AE23" s="41"/>
    </row>
    <row r="24" s="2" customFormat="1" ht="18" customHeight="1">
      <c r="A24" s="41"/>
      <c r="B24" s="47"/>
      <c r="C24" s="41"/>
      <c r="D24" s="41"/>
      <c r="E24" s="137" t="s">
        <v>39</v>
      </c>
      <c r="F24" s="41"/>
      <c r="G24" s="41"/>
      <c r="H24" s="41"/>
      <c r="I24" s="146" t="s">
        <v>30</v>
      </c>
      <c r="J24" s="137" t="s">
        <v>38</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40</v>
      </c>
      <c r="E26" s="41"/>
      <c r="F26" s="41"/>
      <c r="G26" s="41"/>
      <c r="H26" s="41"/>
      <c r="I26" s="41"/>
      <c r="J26" s="41"/>
      <c r="K26" s="41"/>
      <c r="L26" s="148"/>
      <c r="S26" s="41"/>
      <c r="T26" s="41"/>
      <c r="U26" s="41"/>
      <c r="V26" s="41"/>
      <c r="W26" s="41"/>
      <c r="X26" s="41"/>
      <c r="Y26" s="41"/>
      <c r="Z26" s="41"/>
      <c r="AA26" s="41"/>
      <c r="AB26" s="41"/>
      <c r="AC26" s="41"/>
      <c r="AD26" s="41"/>
      <c r="AE26" s="41"/>
    </row>
    <row r="27" s="8" customFormat="1" ht="47.25" customHeight="1">
      <c r="A27" s="151"/>
      <c r="B27" s="152"/>
      <c r="C27" s="151"/>
      <c r="D27" s="151"/>
      <c r="E27" s="153" t="s">
        <v>41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42</v>
      </c>
      <c r="E30" s="41"/>
      <c r="F30" s="41"/>
      <c r="G30" s="41"/>
      <c r="H30" s="41"/>
      <c r="I30" s="41"/>
      <c r="J30" s="157">
        <f>ROUND(J84,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44</v>
      </c>
      <c r="G32" s="41"/>
      <c r="H32" s="41"/>
      <c r="I32" s="158" t="s">
        <v>43</v>
      </c>
      <c r="J32" s="158" t="s">
        <v>45</v>
      </c>
      <c r="K32" s="41"/>
      <c r="L32" s="148"/>
      <c r="S32" s="41"/>
      <c r="T32" s="41"/>
      <c r="U32" s="41"/>
      <c r="V32" s="41"/>
      <c r="W32" s="41"/>
      <c r="X32" s="41"/>
      <c r="Y32" s="41"/>
      <c r="Z32" s="41"/>
      <c r="AA32" s="41"/>
      <c r="AB32" s="41"/>
      <c r="AC32" s="41"/>
      <c r="AD32" s="41"/>
      <c r="AE32" s="41"/>
    </row>
    <row r="33" hidden="1" s="2" customFormat="1" ht="14.4" customHeight="1">
      <c r="A33" s="41"/>
      <c r="B33" s="47"/>
      <c r="C33" s="41"/>
      <c r="D33" s="159" t="s">
        <v>46</v>
      </c>
      <c r="E33" s="146" t="s">
        <v>47</v>
      </c>
      <c r="F33" s="160">
        <f>ROUND((SUM(BE84:BE123)),  2)</f>
        <v>0</v>
      </c>
      <c r="G33" s="41"/>
      <c r="H33" s="41"/>
      <c r="I33" s="161">
        <v>0.20999999999999999</v>
      </c>
      <c r="J33" s="160">
        <f>ROUND(((SUM(BE84:BE123))*I33),  2)</f>
        <v>0</v>
      </c>
      <c r="K33" s="41"/>
      <c r="L33" s="148"/>
      <c r="S33" s="41"/>
      <c r="T33" s="41"/>
      <c r="U33" s="41"/>
      <c r="V33" s="41"/>
      <c r="W33" s="41"/>
      <c r="X33" s="41"/>
      <c r="Y33" s="41"/>
      <c r="Z33" s="41"/>
      <c r="AA33" s="41"/>
      <c r="AB33" s="41"/>
      <c r="AC33" s="41"/>
      <c r="AD33" s="41"/>
      <c r="AE33" s="41"/>
    </row>
    <row r="34" hidden="1" s="2" customFormat="1" ht="14.4" customHeight="1">
      <c r="A34" s="41"/>
      <c r="B34" s="47"/>
      <c r="C34" s="41"/>
      <c r="D34" s="41"/>
      <c r="E34" s="146" t="s">
        <v>48</v>
      </c>
      <c r="F34" s="160">
        <f>ROUND((SUM(BF84:BF123)),  2)</f>
        <v>0</v>
      </c>
      <c r="G34" s="41"/>
      <c r="H34" s="41"/>
      <c r="I34" s="161">
        <v>0.12</v>
      </c>
      <c r="J34" s="160">
        <f>ROUND(((SUM(BF84:BF123))*I34),  2)</f>
        <v>0</v>
      </c>
      <c r="K34" s="41"/>
      <c r="L34" s="148"/>
      <c r="S34" s="41"/>
      <c r="T34" s="41"/>
      <c r="U34" s="41"/>
      <c r="V34" s="41"/>
      <c r="W34" s="41"/>
      <c r="X34" s="41"/>
      <c r="Y34" s="41"/>
      <c r="Z34" s="41"/>
      <c r="AA34" s="41"/>
      <c r="AB34" s="41"/>
      <c r="AC34" s="41"/>
      <c r="AD34" s="41"/>
      <c r="AE34" s="41"/>
    </row>
    <row r="35" s="2" customFormat="1" ht="14.4" customHeight="1">
      <c r="A35" s="41"/>
      <c r="B35" s="47"/>
      <c r="C35" s="41"/>
      <c r="D35" s="146" t="s">
        <v>46</v>
      </c>
      <c r="E35" s="146" t="s">
        <v>49</v>
      </c>
      <c r="F35" s="160">
        <f>ROUND((SUM(BG84:BG123)),  2)</f>
        <v>0</v>
      </c>
      <c r="G35" s="41"/>
      <c r="H35" s="41"/>
      <c r="I35" s="161">
        <v>0.20999999999999999</v>
      </c>
      <c r="J35" s="160">
        <f>0</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50</v>
      </c>
      <c r="F36" s="160">
        <f>ROUND((SUM(BH84:BH123)),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51</v>
      </c>
      <c r="F37" s="160">
        <f>ROUND((SUM(BI84:BI123)),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52</v>
      </c>
      <c r="E39" s="164"/>
      <c r="F39" s="164"/>
      <c r="G39" s="165" t="s">
        <v>53</v>
      </c>
      <c r="H39" s="166" t="s">
        <v>54</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107</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16.5" customHeight="1">
      <c r="A48" s="41"/>
      <c r="B48" s="42"/>
      <c r="C48" s="43"/>
      <c r="D48" s="43"/>
      <c r="E48" s="173" t="str">
        <f>E7</f>
        <v>Metuje, Hronov, oprava opevnění koryta, ř. km 45,300 - 45,531</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3" t="str">
        <f>E9</f>
        <v>SO 03 - Záhozová patka</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22</v>
      </c>
      <c r="D52" s="43"/>
      <c r="E52" s="43"/>
      <c r="F52" s="30" t="str">
        <f>F12</f>
        <v>Hronov, Zbečník</v>
      </c>
      <c r="G52" s="43"/>
      <c r="H52" s="43"/>
      <c r="I52" s="35" t="s">
        <v>24</v>
      </c>
      <c r="J52" s="76" t="str">
        <f>IF(J12="","",J12)</f>
        <v>5. 11. 2025</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40.05" customHeight="1">
      <c r="A54" s="41"/>
      <c r="B54" s="42"/>
      <c r="C54" s="35" t="s">
        <v>26</v>
      </c>
      <c r="D54" s="43"/>
      <c r="E54" s="43"/>
      <c r="F54" s="30" t="str">
        <f>E15</f>
        <v>Povodí Labe, státní podnik, Hradec Králové</v>
      </c>
      <c r="G54" s="43"/>
      <c r="H54" s="43"/>
      <c r="I54" s="35" t="s">
        <v>34</v>
      </c>
      <c r="J54" s="39" t="str">
        <f>E21</f>
        <v>Povodí Labe, státní podnik, OIČ, Hradec Králové</v>
      </c>
      <c r="K54" s="43"/>
      <c r="L54" s="148"/>
      <c r="S54" s="41"/>
      <c r="T54" s="41"/>
      <c r="U54" s="41"/>
      <c r="V54" s="41"/>
      <c r="W54" s="41"/>
      <c r="X54" s="41"/>
      <c r="Y54" s="41"/>
      <c r="Z54" s="41"/>
      <c r="AA54" s="41"/>
      <c r="AB54" s="41"/>
      <c r="AC54" s="41"/>
      <c r="AD54" s="41"/>
      <c r="AE54" s="41"/>
    </row>
    <row r="55" s="2" customFormat="1" ht="15.15" customHeight="1">
      <c r="A55" s="41"/>
      <c r="B55" s="42"/>
      <c r="C55" s="35" t="s">
        <v>32</v>
      </c>
      <c r="D55" s="43"/>
      <c r="E55" s="43"/>
      <c r="F55" s="30" t="str">
        <f>IF(E18="","",E18)</f>
        <v>Vyplň údaj</v>
      </c>
      <c r="G55" s="43"/>
      <c r="H55" s="43"/>
      <c r="I55" s="35" t="s">
        <v>37</v>
      </c>
      <c r="J55" s="39" t="str">
        <f>E24</f>
        <v>Ing. Eva Morkesová</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108</v>
      </c>
      <c r="D57" s="175"/>
      <c r="E57" s="175"/>
      <c r="F57" s="175"/>
      <c r="G57" s="175"/>
      <c r="H57" s="175"/>
      <c r="I57" s="175"/>
      <c r="J57" s="176" t="s">
        <v>109</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74</v>
      </c>
      <c r="D59" s="43"/>
      <c r="E59" s="43"/>
      <c r="F59" s="43"/>
      <c r="G59" s="43"/>
      <c r="H59" s="43"/>
      <c r="I59" s="43"/>
      <c r="J59" s="106">
        <f>J84</f>
        <v>0</v>
      </c>
      <c r="K59" s="43"/>
      <c r="L59" s="148"/>
      <c r="S59" s="41"/>
      <c r="T59" s="41"/>
      <c r="U59" s="41"/>
      <c r="V59" s="41"/>
      <c r="W59" s="41"/>
      <c r="X59" s="41"/>
      <c r="Y59" s="41"/>
      <c r="Z59" s="41"/>
      <c r="AA59" s="41"/>
      <c r="AB59" s="41"/>
      <c r="AC59" s="41"/>
      <c r="AD59" s="41"/>
      <c r="AE59" s="41"/>
      <c r="AU59" s="20" t="s">
        <v>110</v>
      </c>
    </row>
    <row r="60" s="9" customFormat="1" ht="24.96" customHeight="1">
      <c r="A60" s="9"/>
      <c r="B60" s="178"/>
      <c r="C60" s="179"/>
      <c r="D60" s="180" t="s">
        <v>111</v>
      </c>
      <c r="E60" s="181"/>
      <c r="F60" s="181"/>
      <c r="G60" s="181"/>
      <c r="H60" s="181"/>
      <c r="I60" s="181"/>
      <c r="J60" s="182">
        <f>J85</f>
        <v>0</v>
      </c>
      <c r="K60" s="179"/>
      <c r="L60" s="183"/>
      <c r="S60" s="9"/>
      <c r="T60" s="9"/>
      <c r="U60" s="9"/>
      <c r="V60" s="9"/>
      <c r="W60" s="9"/>
      <c r="X60" s="9"/>
      <c r="Y60" s="9"/>
      <c r="Z60" s="9"/>
      <c r="AA60" s="9"/>
      <c r="AB60" s="9"/>
      <c r="AC60" s="9"/>
      <c r="AD60" s="9"/>
      <c r="AE60" s="9"/>
    </row>
    <row r="61" s="10" customFormat="1" ht="19.92" customHeight="1">
      <c r="A61" s="10"/>
      <c r="B61" s="184"/>
      <c r="C61" s="129"/>
      <c r="D61" s="185" t="s">
        <v>112</v>
      </c>
      <c r="E61" s="186"/>
      <c r="F61" s="186"/>
      <c r="G61" s="186"/>
      <c r="H61" s="186"/>
      <c r="I61" s="186"/>
      <c r="J61" s="187">
        <f>J86</f>
        <v>0</v>
      </c>
      <c r="K61" s="129"/>
      <c r="L61" s="188"/>
      <c r="S61" s="10"/>
      <c r="T61" s="10"/>
      <c r="U61" s="10"/>
      <c r="V61" s="10"/>
      <c r="W61" s="10"/>
      <c r="X61" s="10"/>
      <c r="Y61" s="10"/>
      <c r="Z61" s="10"/>
      <c r="AA61" s="10"/>
      <c r="AB61" s="10"/>
      <c r="AC61" s="10"/>
      <c r="AD61" s="10"/>
      <c r="AE61" s="10"/>
    </row>
    <row r="62" s="10" customFormat="1" ht="19.92" customHeight="1">
      <c r="A62" s="10"/>
      <c r="B62" s="184"/>
      <c r="C62" s="129"/>
      <c r="D62" s="185" t="s">
        <v>546</v>
      </c>
      <c r="E62" s="186"/>
      <c r="F62" s="186"/>
      <c r="G62" s="186"/>
      <c r="H62" s="186"/>
      <c r="I62" s="186"/>
      <c r="J62" s="187">
        <f>J97</f>
        <v>0</v>
      </c>
      <c r="K62" s="129"/>
      <c r="L62" s="188"/>
      <c r="S62" s="10"/>
      <c r="T62" s="10"/>
      <c r="U62" s="10"/>
      <c r="V62" s="10"/>
      <c r="W62" s="10"/>
      <c r="X62" s="10"/>
      <c r="Y62" s="10"/>
      <c r="Z62" s="10"/>
      <c r="AA62" s="10"/>
      <c r="AB62" s="10"/>
      <c r="AC62" s="10"/>
      <c r="AD62" s="10"/>
      <c r="AE62" s="10"/>
    </row>
    <row r="63" s="10" customFormat="1" ht="19.92" customHeight="1">
      <c r="A63" s="10"/>
      <c r="B63" s="184"/>
      <c r="C63" s="129"/>
      <c r="D63" s="185" t="s">
        <v>383</v>
      </c>
      <c r="E63" s="186"/>
      <c r="F63" s="186"/>
      <c r="G63" s="186"/>
      <c r="H63" s="186"/>
      <c r="I63" s="186"/>
      <c r="J63" s="187">
        <f>J105</f>
        <v>0</v>
      </c>
      <c r="K63" s="129"/>
      <c r="L63" s="188"/>
      <c r="S63" s="10"/>
      <c r="T63" s="10"/>
      <c r="U63" s="10"/>
      <c r="V63" s="10"/>
      <c r="W63" s="10"/>
      <c r="X63" s="10"/>
      <c r="Y63" s="10"/>
      <c r="Z63" s="10"/>
      <c r="AA63" s="10"/>
      <c r="AB63" s="10"/>
      <c r="AC63" s="10"/>
      <c r="AD63" s="10"/>
      <c r="AE63" s="10"/>
    </row>
    <row r="64" s="10" customFormat="1" ht="19.92" customHeight="1">
      <c r="A64" s="10"/>
      <c r="B64" s="184"/>
      <c r="C64" s="129"/>
      <c r="D64" s="185" t="s">
        <v>308</v>
      </c>
      <c r="E64" s="186"/>
      <c r="F64" s="186"/>
      <c r="G64" s="186"/>
      <c r="H64" s="186"/>
      <c r="I64" s="186"/>
      <c r="J64" s="187">
        <f>J120</f>
        <v>0</v>
      </c>
      <c r="K64" s="129"/>
      <c r="L64" s="188"/>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8"/>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8"/>
      <c r="S70" s="41"/>
      <c r="T70" s="41"/>
      <c r="U70" s="41"/>
      <c r="V70" s="41"/>
      <c r="W70" s="41"/>
      <c r="X70" s="41"/>
      <c r="Y70" s="41"/>
      <c r="Z70" s="41"/>
      <c r="AA70" s="41"/>
      <c r="AB70" s="41"/>
      <c r="AC70" s="41"/>
      <c r="AD70" s="41"/>
      <c r="AE70" s="41"/>
    </row>
    <row r="71" s="2" customFormat="1" ht="24.96" customHeight="1">
      <c r="A71" s="41"/>
      <c r="B71" s="42"/>
      <c r="C71" s="26" t="s">
        <v>114</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173" t="str">
        <f>E7</f>
        <v>Metuje, Hronov, oprava opevnění koryta, ř. km 45,300 - 45,531</v>
      </c>
      <c r="F74" s="35"/>
      <c r="G74" s="35"/>
      <c r="H74" s="35"/>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105</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73" t="str">
        <f>E9</f>
        <v>SO 03 - Záhozová patka</v>
      </c>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22</v>
      </c>
      <c r="D78" s="43"/>
      <c r="E78" s="43"/>
      <c r="F78" s="30" t="str">
        <f>F12</f>
        <v>Hronov, Zbečník</v>
      </c>
      <c r="G78" s="43"/>
      <c r="H78" s="43"/>
      <c r="I78" s="35" t="s">
        <v>24</v>
      </c>
      <c r="J78" s="76" t="str">
        <f>IF(J12="","",J12)</f>
        <v>5. 11. 2025</v>
      </c>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40.05" customHeight="1">
      <c r="A80" s="41"/>
      <c r="B80" s="42"/>
      <c r="C80" s="35" t="s">
        <v>26</v>
      </c>
      <c r="D80" s="43"/>
      <c r="E80" s="43"/>
      <c r="F80" s="30" t="str">
        <f>E15</f>
        <v>Povodí Labe, státní podnik, Hradec Králové</v>
      </c>
      <c r="G80" s="43"/>
      <c r="H80" s="43"/>
      <c r="I80" s="35" t="s">
        <v>34</v>
      </c>
      <c r="J80" s="39" t="str">
        <f>E21</f>
        <v>Povodí Labe, státní podnik, OIČ, Hradec Králové</v>
      </c>
      <c r="K80" s="43"/>
      <c r="L80" s="148"/>
      <c r="S80" s="41"/>
      <c r="T80" s="41"/>
      <c r="U80" s="41"/>
      <c r="V80" s="41"/>
      <c r="W80" s="41"/>
      <c r="X80" s="41"/>
      <c r="Y80" s="41"/>
      <c r="Z80" s="41"/>
      <c r="AA80" s="41"/>
      <c r="AB80" s="41"/>
      <c r="AC80" s="41"/>
      <c r="AD80" s="41"/>
      <c r="AE80" s="41"/>
    </row>
    <row r="81" s="2" customFormat="1" ht="15.15" customHeight="1">
      <c r="A81" s="41"/>
      <c r="B81" s="42"/>
      <c r="C81" s="35" t="s">
        <v>32</v>
      </c>
      <c r="D81" s="43"/>
      <c r="E81" s="43"/>
      <c r="F81" s="30" t="str">
        <f>IF(E18="","",E18)</f>
        <v>Vyplň údaj</v>
      </c>
      <c r="G81" s="43"/>
      <c r="H81" s="43"/>
      <c r="I81" s="35" t="s">
        <v>37</v>
      </c>
      <c r="J81" s="39" t="str">
        <f>E24</f>
        <v>Ing. Eva Morkesová</v>
      </c>
      <c r="K81" s="43"/>
      <c r="L81" s="148"/>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11" customFormat="1" ht="29.28" customHeight="1">
      <c r="A83" s="189"/>
      <c r="B83" s="190"/>
      <c r="C83" s="191" t="s">
        <v>115</v>
      </c>
      <c r="D83" s="192" t="s">
        <v>61</v>
      </c>
      <c r="E83" s="192" t="s">
        <v>57</v>
      </c>
      <c r="F83" s="192" t="s">
        <v>58</v>
      </c>
      <c r="G83" s="192" t="s">
        <v>116</v>
      </c>
      <c r="H83" s="192" t="s">
        <v>117</v>
      </c>
      <c r="I83" s="192" t="s">
        <v>118</v>
      </c>
      <c r="J83" s="192" t="s">
        <v>109</v>
      </c>
      <c r="K83" s="193" t="s">
        <v>119</v>
      </c>
      <c r="L83" s="194"/>
      <c r="M83" s="96" t="s">
        <v>38</v>
      </c>
      <c r="N83" s="97" t="s">
        <v>46</v>
      </c>
      <c r="O83" s="97" t="s">
        <v>120</v>
      </c>
      <c r="P83" s="97" t="s">
        <v>121</v>
      </c>
      <c r="Q83" s="97" t="s">
        <v>122</v>
      </c>
      <c r="R83" s="97" t="s">
        <v>123</v>
      </c>
      <c r="S83" s="97" t="s">
        <v>124</v>
      </c>
      <c r="T83" s="98" t="s">
        <v>125</v>
      </c>
      <c r="U83" s="189"/>
      <c r="V83" s="189"/>
      <c r="W83" s="189"/>
      <c r="X83" s="189"/>
      <c r="Y83" s="189"/>
      <c r="Z83" s="189"/>
      <c r="AA83" s="189"/>
      <c r="AB83" s="189"/>
      <c r="AC83" s="189"/>
      <c r="AD83" s="189"/>
      <c r="AE83" s="189"/>
    </row>
    <row r="84" s="2" customFormat="1" ht="22.8" customHeight="1">
      <c r="A84" s="41"/>
      <c r="B84" s="42"/>
      <c r="C84" s="103" t="s">
        <v>126</v>
      </c>
      <c r="D84" s="43"/>
      <c r="E84" s="43"/>
      <c r="F84" s="43"/>
      <c r="G84" s="43"/>
      <c r="H84" s="43"/>
      <c r="I84" s="43"/>
      <c r="J84" s="195">
        <f>BK84</f>
        <v>0</v>
      </c>
      <c r="K84" s="43"/>
      <c r="L84" s="47"/>
      <c r="M84" s="99"/>
      <c r="N84" s="196"/>
      <c r="O84" s="100"/>
      <c r="P84" s="197">
        <f>P85</f>
        <v>0</v>
      </c>
      <c r="Q84" s="100"/>
      <c r="R84" s="197">
        <f>R85</f>
        <v>1500.367522</v>
      </c>
      <c r="S84" s="100"/>
      <c r="T84" s="198">
        <f>T85</f>
        <v>0</v>
      </c>
      <c r="U84" s="41"/>
      <c r="V84" s="41"/>
      <c r="W84" s="41"/>
      <c r="X84" s="41"/>
      <c r="Y84" s="41"/>
      <c r="Z84" s="41"/>
      <c r="AA84" s="41"/>
      <c r="AB84" s="41"/>
      <c r="AC84" s="41"/>
      <c r="AD84" s="41"/>
      <c r="AE84" s="41"/>
      <c r="AT84" s="20" t="s">
        <v>75</v>
      </c>
      <c r="AU84" s="20" t="s">
        <v>110</v>
      </c>
      <c r="BK84" s="199">
        <f>BK85</f>
        <v>0</v>
      </c>
    </row>
    <row r="85" s="12" customFormat="1" ht="25.92" customHeight="1">
      <c r="A85" s="12"/>
      <c r="B85" s="200"/>
      <c r="C85" s="201"/>
      <c r="D85" s="202" t="s">
        <v>75</v>
      </c>
      <c r="E85" s="203" t="s">
        <v>127</v>
      </c>
      <c r="F85" s="203" t="s">
        <v>128</v>
      </c>
      <c r="G85" s="201"/>
      <c r="H85" s="201"/>
      <c r="I85" s="204"/>
      <c r="J85" s="205">
        <f>BK85</f>
        <v>0</v>
      </c>
      <c r="K85" s="201"/>
      <c r="L85" s="206"/>
      <c r="M85" s="207"/>
      <c r="N85" s="208"/>
      <c r="O85" s="208"/>
      <c r="P85" s="209">
        <f>P86+P97+P105+P120</f>
        <v>0</v>
      </c>
      <c r="Q85" s="208"/>
      <c r="R85" s="209">
        <f>R86+R97+R105+R120</f>
        <v>1500.367522</v>
      </c>
      <c r="S85" s="208"/>
      <c r="T85" s="210">
        <f>T86+T97+T105+T120</f>
        <v>0</v>
      </c>
      <c r="U85" s="12"/>
      <c r="V85" s="12"/>
      <c r="W85" s="12"/>
      <c r="X85" s="12"/>
      <c r="Y85" s="12"/>
      <c r="Z85" s="12"/>
      <c r="AA85" s="12"/>
      <c r="AB85" s="12"/>
      <c r="AC85" s="12"/>
      <c r="AD85" s="12"/>
      <c r="AE85" s="12"/>
      <c r="AR85" s="211" t="s">
        <v>83</v>
      </c>
      <c r="AT85" s="212" t="s">
        <v>75</v>
      </c>
      <c r="AU85" s="212" t="s">
        <v>76</v>
      </c>
      <c r="AY85" s="211" t="s">
        <v>129</v>
      </c>
      <c r="BK85" s="213">
        <f>BK86+BK97+BK105+BK120</f>
        <v>0</v>
      </c>
    </row>
    <row r="86" s="12" customFormat="1" ht="22.8" customHeight="1">
      <c r="A86" s="12"/>
      <c r="B86" s="200"/>
      <c r="C86" s="201"/>
      <c r="D86" s="202" t="s">
        <v>75</v>
      </c>
      <c r="E86" s="214" t="s">
        <v>83</v>
      </c>
      <c r="F86" s="214" t="s">
        <v>130</v>
      </c>
      <c r="G86" s="201"/>
      <c r="H86" s="201"/>
      <c r="I86" s="204"/>
      <c r="J86" s="215">
        <f>BK86</f>
        <v>0</v>
      </c>
      <c r="K86" s="201"/>
      <c r="L86" s="206"/>
      <c r="M86" s="207"/>
      <c r="N86" s="208"/>
      <c r="O86" s="208"/>
      <c r="P86" s="209">
        <f>SUM(P87:P96)</f>
        <v>0</v>
      </c>
      <c r="Q86" s="208"/>
      <c r="R86" s="209">
        <f>SUM(R87:R96)</f>
        <v>0</v>
      </c>
      <c r="S86" s="208"/>
      <c r="T86" s="210">
        <f>SUM(T87:T96)</f>
        <v>0</v>
      </c>
      <c r="U86" s="12"/>
      <c r="V86" s="12"/>
      <c r="W86" s="12"/>
      <c r="X86" s="12"/>
      <c r="Y86" s="12"/>
      <c r="Z86" s="12"/>
      <c r="AA86" s="12"/>
      <c r="AB86" s="12"/>
      <c r="AC86" s="12"/>
      <c r="AD86" s="12"/>
      <c r="AE86" s="12"/>
      <c r="AR86" s="211" t="s">
        <v>83</v>
      </c>
      <c r="AT86" s="212" t="s">
        <v>75</v>
      </c>
      <c r="AU86" s="212" t="s">
        <v>83</v>
      </c>
      <c r="AY86" s="211" t="s">
        <v>129</v>
      </c>
      <c r="BK86" s="213">
        <f>SUM(BK87:BK96)</f>
        <v>0</v>
      </c>
    </row>
    <row r="87" s="2" customFormat="1" ht="16.5" customHeight="1">
      <c r="A87" s="41"/>
      <c r="B87" s="42"/>
      <c r="C87" s="216" t="s">
        <v>83</v>
      </c>
      <c r="D87" s="216" t="s">
        <v>131</v>
      </c>
      <c r="E87" s="217" t="s">
        <v>547</v>
      </c>
      <c r="F87" s="218" t="s">
        <v>548</v>
      </c>
      <c r="G87" s="219" t="s">
        <v>153</v>
      </c>
      <c r="H87" s="220">
        <v>246.59999999999999</v>
      </c>
      <c r="I87" s="221"/>
      <c r="J87" s="222">
        <f>ROUND(I87*H87,2)</f>
        <v>0</v>
      </c>
      <c r="K87" s="218" t="s">
        <v>135</v>
      </c>
      <c r="L87" s="47"/>
      <c r="M87" s="223" t="s">
        <v>38</v>
      </c>
      <c r="N87" s="224" t="s">
        <v>49</v>
      </c>
      <c r="O87" s="88"/>
      <c r="P87" s="225">
        <f>O87*H87</f>
        <v>0</v>
      </c>
      <c r="Q87" s="225">
        <v>0</v>
      </c>
      <c r="R87" s="225">
        <f>Q87*H87</f>
        <v>0</v>
      </c>
      <c r="S87" s="225">
        <v>0</v>
      </c>
      <c r="T87" s="226">
        <f>S87*H87</f>
        <v>0</v>
      </c>
      <c r="U87" s="41"/>
      <c r="V87" s="41"/>
      <c r="W87" s="41"/>
      <c r="X87" s="41"/>
      <c r="Y87" s="41"/>
      <c r="Z87" s="41"/>
      <c r="AA87" s="41"/>
      <c r="AB87" s="41"/>
      <c r="AC87" s="41"/>
      <c r="AD87" s="41"/>
      <c r="AE87" s="41"/>
      <c r="AR87" s="227" t="s">
        <v>136</v>
      </c>
      <c r="AT87" s="227" t="s">
        <v>131</v>
      </c>
      <c r="AU87" s="227" t="s">
        <v>85</v>
      </c>
      <c r="AY87" s="20" t="s">
        <v>129</v>
      </c>
      <c r="BE87" s="228">
        <f>IF(N87="základní",J87,0)</f>
        <v>0</v>
      </c>
      <c r="BF87" s="228">
        <f>IF(N87="snížená",J87,0)</f>
        <v>0</v>
      </c>
      <c r="BG87" s="228">
        <f>IF(N87="zákl. přenesená",J87,0)</f>
        <v>0</v>
      </c>
      <c r="BH87" s="228">
        <f>IF(N87="sníž. přenesená",J87,0)</f>
        <v>0</v>
      </c>
      <c r="BI87" s="228">
        <f>IF(N87="nulová",J87,0)</f>
        <v>0</v>
      </c>
      <c r="BJ87" s="20" t="s">
        <v>136</v>
      </c>
      <c r="BK87" s="228">
        <f>ROUND(I87*H87,2)</f>
        <v>0</v>
      </c>
      <c r="BL87" s="20" t="s">
        <v>136</v>
      </c>
      <c r="BM87" s="227" t="s">
        <v>549</v>
      </c>
    </row>
    <row r="88" s="2" customFormat="1">
      <c r="A88" s="41"/>
      <c r="B88" s="42"/>
      <c r="C88" s="43"/>
      <c r="D88" s="229" t="s">
        <v>138</v>
      </c>
      <c r="E88" s="43"/>
      <c r="F88" s="230" t="s">
        <v>550</v>
      </c>
      <c r="G88" s="43"/>
      <c r="H88" s="43"/>
      <c r="I88" s="231"/>
      <c r="J88" s="43"/>
      <c r="K88" s="43"/>
      <c r="L88" s="47"/>
      <c r="M88" s="232"/>
      <c r="N88" s="233"/>
      <c r="O88" s="88"/>
      <c r="P88" s="88"/>
      <c r="Q88" s="88"/>
      <c r="R88" s="88"/>
      <c r="S88" s="88"/>
      <c r="T88" s="89"/>
      <c r="U88" s="41"/>
      <c r="V88" s="41"/>
      <c r="W88" s="41"/>
      <c r="X88" s="41"/>
      <c r="Y88" s="41"/>
      <c r="Z88" s="41"/>
      <c r="AA88" s="41"/>
      <c r="AB88" s="41"/>
      <c r="AC88" s="41"/>
      <c r="AD88" s="41"/>
      <c r="AE88" s="41"/>
      <c r="AT88" s="20" t="s">
        <v>138</v>
      </c>
      <c r="AU88" s="20" t="s">
        <v>85</v>
      </c>
    </row>
    <row r="89" s="2" customFormat="1">
      <c r="A89" s="41"/>
      <c r="B89" s="42"/>
      <c r="C89" s="43"/>
      <c r="D89" s="234" t="s">
        <v>140</v>
      </c>
      <c r="E89" s="43"/>
      <c r="F89" s="235" t="s">
        <v>551</v>
      </c>
      <c r="G89" s="43"/>
      <c r="H89" s="43"/>
      <c r="I89" s="231"/>
      <c r="J89" s="43"/>
      <c r="K89" s="43"/>
      <c r="L89" s="47"/>
      <c r="M89" s="232"/>
      <c r="N89" s="233"/>
      <c r="O89" s="88"/>
      <c r="P89" s="88"/>
      <c r="Q89" s="88"/>
      <c r="R89" s="88"/>
      <c r="S89" s="88"/>
      <c r="T89" s="89"/>
      <c r="U89" s="41"/>
      <c r="V89" s="41"/>
      <c r="W89" s="41"/>
      <c r="X89" s="41"/>
      <c r="Y89" s="41"/>
      <c r="Z89" s="41"/>
      <c r="AA89" s="41"/>
      <c r="AB89" s="41"/>
      <c r="AC89" s="41"/>
      <c r="AD89" s="41"/>
      <c r="AE89" s="41"/>
      <c r="AT89" s="20" t="s">
        <v>140</v>
      </c>
      <c r="AU89" s="20" t="s">
        <v>85</v>
      </c>
    </row>
    <row r="90" s="13" customFormat="1">
      <c r="A90" s="13"/>
      <c r="B90" s="236"/>
      <c r="C90" s="237"/>
      <c r="D90" s="229" t="s">
        <v>142</v>
      </c>
      <c r="E90" s="238" t="s">
        <v>38</v>
      </c>
      <c r="F90" s="239" t="s">
        <v>552</v>
      </c>
      <c r="G90" s="237"/>
      <c r="H90" s="238" t="s">
        <v>38</v>
      </c>
      <c r="I90" s="240"/>
      <c r="J90" s="237"/>
      <c r="K90" s="237"/>
      <c r="L90" s="241"/>
      <c r="M90" s="242"/>
      <c r="N90" s="243"/>
      <c r="O90" s="243"/>
      <c r="P90" s="243"/>
      <c r="Q90" s="243"/>
      <c r="R90" s="243"/>
      <c r="S90" s="243"/>
      <c r="T90" s="244"/>
      <c r="U90" s="13"/>
      <c r="V90" s="13"/>
      <c r="W90" s="13"/>
      <c r="X90" s="13"/>
      <c r="Y90" s="13"/>
      <c r="Z90" s="13"/>
      <c r="AA90" s="13"/>
      <c r="AB90" s="13"/>
      <c r="AC90" s="13"/>
      <c r="AD90" s="13"/>
      <c r="AE90" s="13"/>
      <c r="AT90" s="245" t="s">
        <v>142</v>
      </c>
      <c r="AU90" s="245" t="s">
        <v>85</v>
      </c>
      <c r="AV90" s="13" t="s">
        <v>83</v>
      </c>
      <c r="AW90" s="13" t="s">
        <v>36</v>
      </c>
      <c r="AX90" s="13" t="s">
        <v>76</v>
      </c>
      <c r="AY90" s="245" t="s">
        <v>129</v>
      </c>
    </row>
    <row r="91" s="14" customFormat="1">
      <c r="A91" s="14"/>
      <c r="B91" s="246"/>
      <c r="C91" s="247"/>
      <c r="D91" s="229" t="s">
        <v>142</v>
      </c>
      <c r="E91" s="248" t="s">
        <v>38</v>
      </c>
      <c r="F91" s="249" t="s">
        <v>553</v>
      </c>
      <c r="G91" s="247"/>
      <c r="H91" s="250">
        <v>246.59999999999999</v>
      </c>
      <c r="I91" s="251"/>
      <c r="J91" s="247"/>
      <c r="K91" s="247"/>
      <c r="L91" s="252"/>
      <c r="M91" s="253"/>
      <c r="N91" s="254"/>
      <c r="O91" s="254"/>
      <c r="P91" s="254"/>
      <c r="Q91" s="254"/>
      <c r="R91" s="254"/>
      <c r="S91" s="254"/>
      <c r="T91" s="255"/>
      <c r="U91" s="14"/>
      <c r="V91" s="14"/>
      <c r="W91" s="14"/>
      <c r="X91" s="14"/>
      <c r="Y91" s="14"/>
      <c r="Z91" s="14"/>
      <c r="AA91" s="14"/>
      <c r="AB91" s="14"/>
      <c r="AC91" s="14"/>
      <c r="AD91" s="14"/>
      <c r="AE91" s="14"/>
      <c r="AT91" s="256" t="s">
        <v>142</v>
      </c>
      <c r="AU91" s="256" t="s">
        <v>85</v>
      </c>
      <c r="AV91" s="14" t="s">
        <v>85</v>
      </c>
      <c r="AW91" s="14" t="s">
        <v>36</v>
      </c>
      <c r="AX91" s="14" t="s">
        <v>83</v>
      </c>
      <c r="AY91" s="256" t="s">
        <v>129</v>
      </c>
    </row>
    <row r="92" s="2" customFormat="1" ht="16.5" customHeight="1">
      <c r="A92" s="41"/>
      <c r="B92" s="42"/>
      <c r="C92" s="216" t="s">
        <v>85</v>
      </c>
      <c r="D92" s="216" t="s">
        <v>131</v>
      </c>
      <c r="E92" s="217" t="s">
        <v>427</v>
      </c>
      <c r="F92" s="218" t="s">
        <v>428</v>
      </c>
      <c r="G92" s="219" t="s">
        <v>153</v>
      </c>
      <c r="H92" s="220">
        <v>246.59999999999999</v>
      </c>
      <c r="I92" s="221"/>
      <c r="J92" s="222">
        <f>ROUND(I92*H92,2)</f>
        <v>0</v>
      </c>
      <c r="K92" s="218" t="s">
        <v>135</v>
      </c>
      <c r="L92" s="47"/>
      <c r="M92" s="223" t="s">
        <v>38</v>
      </c>
      <c r="N92" s="224" t="s">
        <v>49</v>
      </c>
      <c r="O92" s="88"/>
      <c r="P92" s="225">
        <f>O92*H92</f>
        <v>0</v>
      </c>
      <c r="Q92" s="225">
        <v>0</v>
      </c>
      <c r="R92" s="225">
        <f>Q92*H92</f>
        <v>0</v>
      </c>
      <c r="S92" s="225">
        <v>0</v>
      </c>
      <c r="T92" s="226">
        <f>S92*H92</f>
        <v>0</v>
      </c>
      <c r="U92" s="41"/>
      <c r="V92" s="41"/>
      <c r="W92" s="41"/>
      <c r="X92" s="41"/>
      <c r="Y92" s="41"/>
      <c r="Z92" s="41"/>
      <c r="AA92" s="41"/>
      <c r="AB92" s="41"/>
      <c r="AC92" s="41"/>
      <c r="AD92" s="41"/>
      <c r="AE92" s="41"/>
      <c r="AR92" s="227" t="s">
        <v>136</v>
      </c>
      <c r="AT92" s="227" t="s">
        <v>131</v>
      </c>
      <c r="AU92" s="227" t="s">
        <v>85</v>
      </c>
      <c r="AY92" s="20" t="s">
        <v>129</v>
      </c>
      <c r="BE92" s="228">
        <f>IF(N92="základní",J92,0)</f>
        <v>0</v>
      </c>
      <c r="BF92" s="228">
        <f>IF(N92="snížená",J92,0)</f>
        <v>0</v>
      </c>
      <c r="BG92" s="228">
        <f>IF(N92="zákl. přenesená",J92,0)</f>
        <v>0</v>
      </c>
      <c r="BH92" s="228">
        <f>IF(N92="sníž. přenesená",J92,0)</f>
        <v>0</v>
      </c>
      <c r="BI92" s="228">
        <f>IF(N92="nulová",J92,0)</f>
        <v>0</v>
      </c>
      <c r="BJ92" s="20" t="s">
        <v>136</v>
      </c>
      <c r="BK92" s="228">
        <f>ROUND(I92*H92,2)</f>
        <v>0</v>
      </c>
      <c r="BL92" s="20" t="s">
        <v>136</v>
      </c>
      <c r="BM92" s="227" t="s">
        <v>429</v>
      </c>
    </row>
    <row r="93" s="2" customFormat="1">
      <c r="A93" s="41"/>
      <c r="B93" s="42"/>
      <c r="C93" s="43"/>
      <c r="D93" s="229" t="s">
        <v>138</v>
      </c>
      <c r="E93" s="43"/>
      <c r="F93" s="230" t="s">
        <v>430</v>
      </c>
      <c r="G93" s="43"/>
      <c r="H93" s="43"/>
      <c r="I93" s="231"/>
      <c r="J93" s="43"/>
      <c r="K93" s="43"/>
      <c r="L93" s="47"/>
      <c r="M93" s="232"/>
      <c r="N93" s="233"/>
      <c r="O93" s="88"/>
      <c r="P93" s="88"/>
      <c r="Q93" s="88"/>
      <c r="R93" s="88"/>
      <c r="S93" s="88"/>
      <c r="T93" s="89"/>
      <c r="U93" s="41"/>
      <c r="V93" s="41"/>
      <c r="W93" s="41"/>
      <c r="X93" s="41"/>
      <c r="Y93" s="41"/>
      <c r="Z93" s="41"/>
      <c r="AA93" s="41"/>
      <c r="AB93" s="41"/>
      <c r="AC93" s="41"/>
      <c r="AD93" s="41"/>
      <c r="AE93" s="41"/>
      <c r="AT93" s="20" t="s">
        <v>138</v>
      </c>
      <c r="AU93" s="20" t="s">
        <v>85</v>
      </c>
    </row>
    <row r="94" s="2" customFormat="1">
      <c r="A94" s="41"/>
      <c r="B94" s="42"/>
      <c r="C94" s="43"/>
      <c r="D94" s="234" t="s">
        <v>140</v>
      </c>
      <c r="E94" s="43"/>
      <c r="F94" s="235" t="s">
        <v>431</v>
      </c>
      <c r="G94" s="43"/>
      <c r="H94" s="43"/>
      <c r="I94" s="231"/>
      <c r="J94" s="43"/>
      <c r="K94" s="43"/>
      <c r="L94" s="47"/>
      <c r="M94" s="232"/>
      <c r="N94" s="233"/>
      <c r="O94" s="88"/>
      <c r="P94" s="88"/>
      <c r="Q94" s="88"/>
      <c r="R94" s="88"/>
      <c r="S94" s="88"/>
      <c r="T94" s="89"/>
      <c r="U94" s="41"/>
      <c r="V94" s="41"/>
      <c r="W94" s="41"/>
      <c r="X94" s="41"/>
      <c r="Y94" s="41"/>
      <c r="Z94" s="41"/>
      <c r="AA94" s="41"/>
      <c r="AB94" s="41"/>
      <c r="AC94" s="41"/>
      <c r="AD94" s="41"/>
      <c r="AE94" s="41"/>
      <c r="AT94" s="20" t="s">
        <v>140</v>
      </c>
      <c r="AU94" s="20" t="s">
        <v>85</v>
      </c>
    </row>
    <row r="95" s="13" customFormat="1">
      <c r="A95" s="13"/>
      <c r="B95" s="236"/>
      <c r="C95" s="237"/>
      <c r="D95" s="229" t="s">
        <v>142</v>
      </c>
      <c r="E95" s="238" t="s">
        <v>38</v>
      </c>
      <c r="F95" s="239" t="s">
        <v>554</v>
      </c>
      <c r="G95" s="237"/>
      <c r="H95" s="238" t="s">
        <v>38</v>
      </c>
      <c r="I95" s="240"/>
      <c r="J95" s="237"/>
      <c r="K95" s="237"/>
      <c r="L95" s="241"/>
      <c r="M95" s="242"/>
      <c r="N95" s="243"/>
      <c r="O95" s="243"/>
      <c r="P95" s="243"/>
      <c r="Q95" s="243"/>
      <c r="R95" s="243"/>
      <c r="S95" s="243"/>
      <c r="T95" s="244"/>
      <c r="U95" s="13"/>
      <c r="V95" s="13"/>
      <c r="W95" s="13"/>
      <c r="X95" s="13"/>
      <c r="Y95" s="13"/>
      <c r="Z95" s="13"/>
      <c r="AA95" s="13"/>
      <c r="AB95" s="13"/>
      <c r="AC95" s="13"/>
      <c r="AD95" s="13"/>
      <c r="AE95" s="13"/>
      <c r="AT95" s="245" t="s">
        <v>142</v>
      </c>
      <c r="AU95" s="245" t="s">
        <v>85</v>
      </c>
      <c r="AV95" s="13" t="s">
        <v>83</v>
      </c>
      <c r="AW95" s="13" t="s">
        <v>36</v>
      </c>
      <c r="AX95" s="13" t="s">
        <v>76</v>
      </c>
      <c r="AY95" s="245" t="s">
        <v>129</v>
      </c>
    </row>
    <row r="96" s="14" customFormat="1">
      <c r="A96" s="14"/>
      <c r="B96" s="246"/>
      <c r="C96" s="247"/>
      <c r="D96" s="229" t="s">
        <v>142</v>
      </c>
      <c r="E96" s="248" t="s">
        <v>38</v>
      </c>
      <c r="F96" s="249" t="s">
        <v>553</v>
      </c>
      <c r="G96" s="247"/>
      <c r="H96" s="250">
        <v>246.59999999999999</v>
      </c>
      <c r="I96" s="251"/>
      <c r="J96" s="247"/>
      <c r="K96" s="247"/>
      <c r="L96" s="252"/>
      <c r="M96" s="253"/>
      <c r="N96" s="254"/>
      <c r="O96" s="254"/>
      <c r="P96" s="254"/>
      <c r="Q96" s="254"/>
      <c r="R96" s="254"/>
      <c r="S96" s="254"/>
      <c r="T96" s="255"/>
      <c r="U96" s="14"/>
      <c r="V96" s="14"/>
      <c r="W96" s="14"/>
      <c r="X96" s="14"/>
      <c r="Y96" s="14"/>
      <c r="Z96" s="14"/>
      <c r="AA96" s="14"/>
      <c r="AB96" s="14"/>
      <c r="AC96" s="14"/>
      <c r="AD96" s="14"/>
      <c r="AE96" s="14"/>
      <c r="AT96" s="256" t="s">
        <v>142</v>
      </c>
      <c r="AU96" s="256" t="s">
        <v>85</v>
      </c>
      <c r="AV96" s="14" t="s">
        <v>85</v>
      </c>
      <c r="AW96" s="14" t="s">
        <v>36</v>
      </c>
      <c r="AX96" s="14" t="s">
        <v>83</v>
      </c>
      <c r="AY96" s="256" t="s">
        <v>129</v>
      </c>
    </row>
    <row r="97" s="12" customFormat="1" ht="22.8" customHeight="1">
      <c r="A97" s="12"/>
      <c r="B97" s="200"/>
      <c r="C97" s="201"/>
      <c r="D97" s="202" t="s">
        <v>75</v>
      </c>
      <c r="E97" s="214" t="s">
        <v>85</v>
      </c>
      <c r="F97" s="214" t="s">
        <v>555</v>
      </c>
      <c r="G97" s="201"/>
      <c r="H97" s="201"/>
      <c r="I97" s="204"/>
      <c r="J97" s="215">
        <f>BK97</f>
        <v>0</v>
      </c>
      <c r="K97" s="201"/>
      <c r="L97" s="206"/>
      <c r="M97" s="207"/>
      <c r="N97" s="208"/>
      <c r="O97" s="208"/>
      <c r="P97" s="209">
        <f>SUM(P98:P104)</f>
        <v>0</v>
      </c>
      <c r="Q97" s="208"/>
      <c r="R97" s="209">
        <f>SUM(R98:R104)</f>
        <v>0.00060999999999999997</v>
      </c>
      <c r="S97" s="208"/>
      <c r="T97" s="210">
        <f>SUM(T98:T104)</f>
        <v>0</v>
      </c>
      <c r="U97" s="12"/>
      <c r="V97" s="12"/>
      <c r="W97" s="12"/>
      <c r="X97" s="12"/>
      <c r="Y97" s="12"/>
      <c r="Z97" s="12"/>
      <c r="AA97" s="12"/>
      <c r="AB97" s="12"/>
      <c r="AC97" s="12"/>
      <c r="AD97" s="12"/>
      <c r="AE97" s="12"/>
      <c r="AR97" s="211" t="s">
        <v>83</v>
      </c>
      <c r="AT97" s="212" t="s">
        <v>75</v>
      </c>
      <c r="AU97" s="212" t="s">
        <v>83</v>
      </c>
      <c r="AY97" s="211" t="s">
        <v>129</v>
      </c>
      <c r="BK97" s="213">
        <f>SUM(BK98:BK104)</f>
        <v>0</v>
      </c>
    </row>
    <row r="98" s="2" customFormat="1" ht="16.5" customHeight="1">
      <c r="A98" s="41"/>
      <c r="B98" s="42"/>
      <c r="C98" s="272" t="s">
        <v>159</v>
      </c>
      <c r="D98" s="272" t="s">
        <v>321</v>
      </c>
      <c r="E98" s="273" t="s">
        <v>556</v>
      </c>
      <c r="F98" s="274" t="s">
        <v>557</v>
      </c>
      <c r="G98" s="275" t="s">
        <v>198</v>
      </c>
      <c r="H98" s="276">
        <v>1</v>
      </c>
      <c r="I98" s="277"/>
      <c r="J98" s="278">
        <f>ROUND(I98*H98,2)</f>
        <v>0</v>
      </c>
      <c r="K98" s="274" t="s">
        <v>38</v>
      </c>
      <c r="L98" s="279"/>
      <c r="M98" s="280" t="s">
        <v>38</v>
      </c>
      <c r="N98" s="281" t="s">
        <v>49</v>
      </c>
      <c r="O98" s="88"/>
      <c r="P98" s="225">
        <f>O98*H98</f>
        <v>0</v>
      </c>
      <c r="Q98" s="225">
        <v>0.00060999999999999997</v>
      </c>
      <c r="R98" s="225">
        <f>Q98*H98</f>
        <v>0.00060999999999999997</v>
      </c>
      <c r="S98" s="225">
        <v>0</v>
      </c>
      <c r="T98" s="226">
        <f>S98*H98</f>
        <v>0</v>
      </c>
      <c r="U98" s="41"/>
      <c r="V98" s="41"/>
      <c r="W98" s="41"/>
      <c r="X98" s="41"/>
      <c r="Y98" s="41"/>
      <c r="Z98" s="41"/>
      <c r="AA98" s="41"/>
      <c r="AB98" s="41"/>
      <c r="AC98" s="41"/>
      <c r="AD98" s="41"/>
      <c r="AE98" s="41"/>
      <c r="AR98" s="227" t="s">
        <v>195</v>
      </c>
      <c r="AT98" s="227" t="s">
        <v>321</v>
      </c>
      <c r="AU98" s="227" t="s">
        <v>85</v>
      </c>
      <c r="AY98" s="20" t="s">
        <v>129</v>
      </c>
      <c r="BE98" s="228">
        <f>IF(N98="základní",J98,0)</f>
        <v>0</v>
      </c>
      <c r="BF98" s="228">
        <f>IF(N98="snížená",J98,0)</f>
        <v>0</v>
      </c>
      <c r="BG98" s="228">
        <f>IF(N98="zákl. přenesená",J98,0)</f>
        <v>0</v>
      </c>
      <c r="BH98" s="228">
        <f>IF(N98="sníž. přenesená",J98,0)</f>
        <v>0</v>
      </c>
      <c r="BI98" s="228">
        <f>IF(N98="nulová",J98,0)</f>
        <v>0</v>
      </c>
      <c r="BJ98" s="20" t="s">
        <v>136</v>
      </c>
      <c r="BK98" s="228">
        <f>ROUND(I98*H98,2)</f>
        <v>0</v>
      </c>
      <c r="BL98" s="20" t="s">
        <v>136</v>
      </c>
      <c r="BM98" s="227" t="s">
        <v>558</v>
      </c>
    </row>
    <row r="99" s="2" customFormat="1">
      <c r="A99" s="41"/>
      <c r="B99" s="42"/>
      <c r="C99" s="43"/>
      <c r="D99" s="229" t="s">
        <v>138</v>
      </c>
      <c r="E99" s="43"/>
      <c r="F99" s="230" t="s">
        <v>557</v>
      </c>
      <c r="G99" s="43"/>
      <c r="H99" s="43"/>
      <c r="I99" s="231"/>
      <c r="J99" s="43"/>
      <c r="K99" s="43"/>
      <c r="L99" s="47"/>
      <c r="M99" s="232"/>
      <c r="N99" s="233"/>
      <c r="O99" s="88"/>
      <c r="P99" s="88"/>
      <c r="Q99" s="88"/>
      <c r="R99" s="88"/>
      <c r="S99" s="88"/>
      <c r="T99" s="89"/>
      <c r="U99" s="41"/>
      <c r="V99" s="41"/>
      <c r="W99" s="41"/>
      <c r="X99" s="41"/>
      <c r="Y99" s="41"/>
      <c r="Z99" s="41"/>
      <c r="AA99" s="41"/>
      <c r="AB99" s="41"/>
      <c r="AC99" s="41"/>
      <c r="AD99" s="41"/>
      <c r="AE99" s="41"/>
      <c r="AT99" s="20" t="s">
        <v>138</v>
      </c>
      <c r="AU99" s="20" t="s">
        <v>85</v>
      </c>
    </row>
    <row r="100" s="13" customFormat="1">
      <c r="A100" s="13"/>
      <c r="B100" s="236"/>
      <c r="C100" s="237"/>
      <c r="D100" s="229" t="s">
        <v>142</v>
      </c>
      <c r="E100" s="238" t="s">
        <v>38</v>
      </c>
      <c r="F100" s="239" t="s">
        <v>559</v>
      </c>
      <c r="G100" s="237"/>
      <c r="H100" s="238" t="s">
        <v>38</v>
      </c>
      <c r="I100" s="240"/>
      <c r="J100" s="237"/>
      <c r="K100" s="237"/>
      <c r="L100" s="241"/>
      <c r="M100" s="242"/>
      <c r="N100" s="243"/>
      <c r="O100" s="243"/>
      <c r="P100" s="243"/>
      <c r="Q100" s="243"/>
      <c r="R100" s="243"/>
      <c r="S100" s="243"/>
      <c r="T100" s="244"/>
      <c r="U100" s="13"/>
      <c r="V100" s="13"/>
      <c r="W100" s="13"/>
      <c r="X100" s="13"/>
      <c r="Y100" s="13"/>
      <c r="Z100" s="13"/>
      <c r="AA100" s="13"/>
      <c r="AB100" s="13"/>
      <c r="AC100" s="13"/>
      <c r="AD100" s="13"/>
      <c r="AE100" s="13"/>
      <c r="AT100" s="245" t="s">
        <v>142</v>
      </c>
      <c r="AU100" s="245" t="s">
        <v>85</v>
      </c>
      <c r="AV100" s="13" t="s">
        <v>83</v>
      </c>
      <c r="AW100" s="13" t="s">
        <v>36</v>
      </c>
      <c r="AX100" s="13" t="s">
        <v>76</v>
      </c>
      <c r="AY100" s="245" t="s">
        <v>129</v>
      </c>
    </row>
    <row r="101" s="13" customFormat="1">
      <c r="A101" s="13"/>
      <c r="B101" s="236"/>
      <c r="C101" s="237"/>
      <c r="D101" s="229" t="s">
        <v>142</v>
      </c>
      <c r="E101" s="238" t="s">
        <v>38</v>
      </c>
      <c r="F101" s="239" t="s">
        <v>560</v>
      </c>
      <c r="G101" s="237"/>
      <c r="H101" s="238" t="s">
        <v>38</v>
      </c>
      <c r="I101" s="240"/>
      <c r="J101" s="237"/>
      <c r="K101" s="237"/>
      <c r="L101" s="241"/>
      <c r="M101" s="242"/>
      <c r="N101" s="243"/>
      <c r="O101" s="243"/>
      <c r="P101" s="243"/>
      <c r="Q101" s="243"/>
      <c r="R101" s="243"/>
      <c r="S101" s="243"/>
      <c r="T101" s="244"/>
      <c r="U101" s="13"/>
      <c r="V101" s="13"/>
      <c r="W101" s="13"/>
      <c r="X101" s="13"/>
      <c r="Y101" s="13"/>
      <c r="Z101" s="13"/>
      <c r="AA101" s="13"/>
      <c r="AB101" s="13"/>
      <c r="AC101" s="13"/>
      <c r="AD101" s="13"/>
      <c r="AE101" s="13"/>
      <c r="AT101" s="245" t="s">
        <v>142</v>
      </c>
      <c r="AU101" s="245" t="s">
        <v>85</v>
      </c>
      <c r="AV101" s="13" t="s">
        <v>83</v>
      </c>
      <c r="AW101" s="13" t="s">
        <v>36</v>
      </c>
      <c r="AX101" s="13" t="s">
        <v>76</v>
      </c>
      <c r="AY101" s="245" t="s">
        <v>129</v>
      </c>
    </row>
    <row r="102" s="13" customFormat="1">
      <c r="A102" s="13"/>
      <c r="B102" s="236"/>
      <c r="C102" s="237"/>
      <c r="D102" s="229" t="s">
        <v>142</v>
      </c>
      <c r="E102" s="238" t="s">
        <v>38</v>
      </c>
      <c r="F102" s="239" t="s">
        <v>561</v>
      </c>
      <c r="G102" s="237"/>
      <c r="H102" s="238" t="s">
        <v>38</v>
      </c>
      <c r="I102" s="240"/>
      <c r="J102" s="237"/>
      <c r="K102" s="237"/>
      <c r="L102" s="241"/>
      <c r="M102" s="242"/>
      <c r="N102" s="243"/>
      <c r="O102" s="243"/>
      <c r="P102" s="243"/>
      <c r="Q102" s="243"/>
      <c r="R102" s="243"/>
      <c r="S102" s="243"/>
      <c r="T102" s="244"/>
      <c r="U102" s="13"/>
      <c r="V102" s="13"/>
      <c r="W102" s="13"/>
      <c r="X102" s="13"/>
      <c r="Y102" s="13"/>
      <c r="Z102" s="13"/>
      <c r="AA102" s="13"/>
      <c r="AB102" s="13"/>
      <c r="AC102" s="13"/>
      <c r="AD102" s="13"/>
      <c r="AE102" s="13"/>
      <c r="AT102" s="245" t="s">
        <v>142</v>
      </c>
      <c r="AU102" s="245" t="s">
        <v>85</v>
      </c>
      <c r="AV102" s="13" t="s">
        <v>83</v>
      </c>
      <c r="AW102" s="13" t="s">
        <v>36</v>
      </c>
      <c r="AX102" s="13" t="s">
        <v>76</v>
      </c>
      <c r="AY102" s="245" t="s">
        <v>129</v>
      </c>
    </row>
    <row r="103" s="13" customFormat="1">
      <c r="A103" s="13"/>
      <c r="B103" s="236"/>
      <c r="C103" s="237"/>
      <c r="D103" s="229" t="s">
        <v>142</v>
      </c>
      <c r="E103" s="238" t="s">
        <v>38</v>
      </c>
      <c r="F103" s="239" t="s">
        <v>562</v>
      </c>
      <c r="G103" s="237"/>
      <c r="H103" s="238" t="s">
        <v>38</v>
      </c>
      <c r="I103" s="240"/>
      <c r="J103" s="237"/>
      <c r="K103" s="237"/>
      <c r="L103" s="241"/>
      <c r="M103" s="242"/>
      <c r="N103" s="243"/>
      <c r="O103" s="243"/>
      <c r="P103" s="243"/>
      <c r="Q103" s="243"/>
      <c r="R103" s="243"/>
      <c r="S103" s="243"/>
      <c r="T103" s="244"/>
      <c r="U103" s="13"/>
      <c r="V103" s="13"/>
      <c r="W103" s="13"/>
      <c r="X103" s="13"/>
      <c r="Y103" s="13"/>
      <c r="Z103" s="13"/>
      <c r="AA103" s="13"/>
      <c r="AB103" s="13"/>
      <c r="AC103" s="13"/>
      <c r="AD103" s="13"/>
      <c r="AE103" s="13"/>
      <c r="AT103" s="245" t="s">
        <v>142</v>
      </c>
      <c r="AU103" s="245" t="s">
        <v>85</v>
      </c>
      <c r="AV103" s="13" t="s">
        <v>83</v>
      </c>
      <c r="AW103" s="13" t="s">
        <v>36</v>
      </c>
      <c r="AX103" s="13" t="s">
        <v>76</v>
      </c>
      <c r="AY103" s="245" t="s">
        <v>129</v>
      </c>
    </row>
    <row r="104" s="14" customFormat="1">
      <c r="A104" s="14"/>
      <c r="B104" s="246"/>
      <c r="C104" s="247"/>
      <c r="D104" s="229" t="s">
        <v>142</v>
      </c>
      <c r="E104" s="248" t="s">
        <v>38</v>
      </c>
      <c r="F104" s="249" t="s">
        <v>83</v>
      </c>
      <c r="G104" s="247"/>
      <c r="H104" s="250">
        <v>1</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142</v>
      </c>
      <c r="AU104" s="256" t="s">
        <v>85</v>
      </c>
      <c r="AV104" s="14" t="s">
        <v>85</v>
      </c>
      <c r="AW104" s="14" t="s">
        <v>36</v>
      </c>
      <c r="AX104" s="14" t="s">
        <v>83</v>
      </c>
      <c r="AY104" s="256" t="s">
        <v>129</v>
      </c>
    </row>
    <row r="105" s="12" customFormat="1" ht="22.8" customHeight="1">
      <c r="A105" s="12"/>
      <c r="B105" s="200"/>
      <c r="C105" s="201"/>
      <c r="D105" s="202" t="s">
        <v>75</v>
      </c>
      <c r="E105" s="214" t="s">
        <v>136</v>
      </c>
      <c r="F105" s="214" t="s">
        <v>465</v>
      </c>
      <c r="G105" s="201"/>
      <c r="H105" s="201"/>
      <c r="I105" s="204"/>
      <c r="J105" s="215">
        <f>BK105</f>
        <v>0</v>
      </c>
      <c r="K105" s="201"/>
      <c r="L105" s="206"/>
      <c r="M105" s="207"/>
      <c r="N105" s="208"/>
      <c r="O105" s="208"/>
      <c r="P105" s="209">
        <f>SUM(P106:P119)</f>
        <v>0</v>
      </c>
      <c r="Q105" s="208"/>
      <c r="R105" s="209">
        <f>SUM(R106:R119)</f>
        <v>1500.366912</v>
      </c>
      <c r="S105" s="208"/>
      <c r="T105" s="210">
        <f>SUM(T106:T119)</f>
        <v>0</v>
      </c>
      <c r="U105" s="12"/>
      <c r="V105" s="12"/>
      <c r="W105" s="12"/>
      <c r="X105" s="12"/>
      <c r="Y105" s="12"/>
      <c r="Z105" s="12"/>
      <c r="AA105" s="12"/>
      <c r="AB105" s="12"/>
      <c r="AC105" s="12"/>
      <c r="AD105" s="12"/>
      <c r="AE105" s="12"/>
      <c r="AR105" s="211" t="s">
        <v>83</v>
      </c>
      <c r="AT105" s="212" t="s">
        <v>75</v>
      </c>
      <c r="AU105" s="212" t="s">
        <v>83</v>
      </c>
      <c r="AY105" s="211" t="s">
        <v>129</v>
      </c>
      <c r="BK105" s="213">
        <f>SUM(BK106:BK119)</f>
        <v>0</v>
      </c>
    </row>
    <row r="106" s="2" customFormat="1" ht="16.5" customHeight="1">
      <c r="A106" s="41"/>
      <c r="B106" s="42"/>
      <c r="C106" s="216" t="s">
        <v>136</v>
      </c>
      <c r="D106" s="216" t="s">
        <v>131</v>
      </c>
      <c r="E106" s="217" t="s">
        <v>563</v>
      </c>
      <c r="F106" s="218" t="s">
        <v>564</v>
      </c>
      <c r="G106" s="219" t="s">
        <v>153</v>
      </c>
      <c r="H106" s="220">
        <v>369.80000000000001</v>
      </c>
      <c r="I106" s="221"/>
      <c r="J106" s="222">
        <f>ROUND(I106*H106,2)</f>
        <v>0</v>
      </c>
      <c r="K106" s="218" t="s">
        <v>135</v>
      </c>
      <c r="L106" s="47"/>
      <c r="M106" s="223" t="s">
        <v>38</v>
      </c>
      <c r="N106" s="224" t="s">
        <v>49</v>
      </c>
      <c r="O106" s="88"/>
      <c r="P106" s="225">
        <f>O106*H106</f>
        <v>0</v>
      </c>
      <c r="Q106" s="225">
        <v>2.4340799999999998</v>
      </c>
      <c r="R106" s="225">
        <f>Q106*H106</f>
        <v>900.12278399999991</v>
      </c>
      <c r="S106" s="225">
        <v>0</v>
      </c>
      <c r="T106" s="226">
        <f>S106*H106</f>
        <v>0</v>
      </c>
      <c r="U106" s="41"/>
      <c r="V106" s="41"/>
      <c r="W106" s="41"/>
      <c r="X106" s="41"/>
      <c r="Y106" s="41"/>
      <c r="Z106" s="41"/>
      <c r="AA106" s="41"/>
      <c r="AB106" s="41"/>
      <c r="AC106" s="41"/>
      <c r="AD106" s="41"/>
      <c r="AE106" s="41"/>
      <c r="AR106" s="227" t="s">
        <v>136</v>
      </c>
      <c r="AT106" s="227" t="s">
        <v>131</v>
      </c>
      <c r="AU106" s="227" t="s">
        <v>85</v>
      </c>
      <c r="AY106" s="20" t="s">
        <v>129</v>
      </c>
      <c r="BE106" s="228">
        <f>IF(N106="základní",J106,0)</f>
        <v>0</v>
      </c>
      <c r="BF106" s="228">
        <f>IF(N106="snížená",J106,0)</f>
        <v>0</v>
      </c>
      <c r="BG106" s="228">
        <f>IF(N106="zákl. přenesená",J106,0)</f>
        <v>0</v>
      </c>
      <c r="BH106" s="228">
        <f>IF(N106="sníž. přenesená",J106,0)</f>
        <v>0</v>
      </c>
      <c r="BI106" s="228">
        <f>IF(N106="nulová",J106,0)</f>
        <v>0</v>
      </c>
      <c r="BJ106" s="20" t="s">
        <v>136</v>
      </c>
      <c r="BK106" s="228">
        <f>ROUND(I106*H106,2)</f>
        <v>0</v>
      </c>
      <c r="BL106" s="20" t="s">
        <v>136</v>
      </c>
      <c r="BM106" s="227" t="s">
        <v>565</v>
      </c>
    </row>
    <row r="107" s="2" customFormat="1">
      <c r="A107" s="41"/>
      <c r="B107" s="42"/>
      <c r="C107" s="43"/>
      <c r="D107" s="229" t="s">
        <v>138</v>
      </c>
      <c r="E107" s="43"/>
      <c r="F107" s="230" t="s">
        <v>566</v>
      </c>
      <c r="G107" s="43"/>
      <c r="H107" s="43"/>
      <c r="I107" s="231"/>
      <c r="J107" s="43"/>
      <c r="K107" s="43"/>
      <c r="L107" s="47"/>
      <c r="M107" s="232"/>
      <c r="N107" s="233"/>
      <c r="O107" s="88"/>
      <c r="P107" s="88"/>
      <c r="Q107" s="88"/>
      <c r="R107" s="88"/>
      <c r="S107" s="88"/>
      <c r="T107" s="89"/>
      <c r="U107" s="41"/>
      <c r="V107" s="41"/>
      <c r="W107" s="41"/>
      <c r="X107" s="41"/>
      <c r="Y107" s="41"/>
      <c r="Z107" s="41"/>
      <c r="AA107" s="41"/>
      <c r="AB107" s="41"/>
      <c r="AC107" s="41"/>
      <c r="AD107" s="41"/>
      <c r="AE107" s="41"/>
      <c r="AT107" s="20" t="s">
        <v>138</v>
      </c>
      <c r="AU107" s="20" t="s">
        <v>85</v>
      </c>
    </row>
    <row r="108" s="2" customFormat="1">
      <c r="A108" s="41"/>
      <c r="B108" s="42"/>
      <c r="C108" s="43"/>
      <c r="D108" s="234" t="s">
        <v>140</v>
      </c>
      <c r="E108" s="43"/>
      <c r="F108" s="235" t="s">
        <v>567</v>
      </c>
      <c r="G108" s="43"/>
      <c r="H108" s="43"/>
      <c r="I108" s="231"/>
      <c r="J108" s="43"/>
      <c r="K108" s="43"/>
      <c r="L108" s="47"/>
      <c r="M108" s="232"/>
      <c r="N108" s="233"/>
      <c r="O108" s="88"/>
      <c r="P108" s="88"/>
      <c r="Q108" s="88"/>
      <c r="R108" s="88"/>
      <c r="S108" s="88"/>
      <c r="T108" s="89"/>
      <c r="U108" s="41"/>
      <c r="V108" s="41"/>
      <c r="W108" s="41"/>
      <c r="X108" s="41"/>
      <c r="Y108" s="41"/>
      <c r="Z108" s="41"/>
      <c r="AA108" s="41"/>
      <c r="AB108" s="41"/>
      <c r="AC108" s="41"/>
      <c r="AD108" s="41"/>
      <c r="AE108" s="41"/>
      <c r="AT108" s="20" t="s">
        <v>140</v>
      </c>
      <c r="AU108" s="20" t="s">
        <v>85</v>
      </c>
    </row>
    <row r="109" s="13" customFormat="1">
      <c r="A109" s="13"/>
      <c r="B109" s="236"/>
      <c r="C109" s="237"/>
      <c r="D109" s="229" t="s">
        <v>142</v>
      </c>
      <c r="E109" s="238" t="s">
        <v>38</v>
      </c>
      <c r="F109" s="239" t="s">
        <v>568</v>
      </c>
      <c r="G109" s="237"/>
      <c r="H109" s="238" t="s">
        <v>38</v>
      </c>
      <c r="I109" s="240"/>
      <c r="J109" s="237"/>
      <c r="K109" s="237"/>
      <c r="L109" s="241"/>
      <c r="M109" s="242"/>
      <c r="N109" s="243"/>
      <c r="O109" s="243"/>
      <c r="P109" s="243"/>
      <c r="Q109" s="243"/>
      <c r="R109" s="243"/>
      <c r="S109" s="243"/>
      <c r="T109" s="244"/>
      <c r="U109" s="13"/>
      <c r="V109" s="13"/>
      <c r="W109" s="13"/>
      <c r="X109" s="13"/>
      <c r="Y109" s="13"/>
      <c r="Z109" s="13"/>
      <c r="AA109" s="13"/>
      <c r="AB109" s="13"/>
      <c r="AC109" s="13"/>
      <c r="AD109" s="13"/>
      <c r="AE109" s="13"/>
      <c r="AT109" s="245" t="s">
        <v>142</v>
      </c>
      <c r="AU109" s="245" t="s">
        <v>85</v>
      </c>
      <c r="AV109" s="13" t="s">
        <v>83</v>
      </c>
      <c r="AW109" s="13" t="s">
        <v>36</v>
      </c>
      <c r="AX109" s="13" t="s">
        <v>76</v>
      </c>
      <c r="AY109" s="245" t="s">
        <v>129</v>
      </c>
    </row>
    <row r="110" s="14" customFormat="1">
      <c r="A110" s="14"/>
      <c r="B110" s="246"/>
      <c r="C110" s="247"/>
      <c r="D110" s="229" t="s">
        <v>142</v>
      </c>
      <c r="E110" s="248" t="s">
        <v>38</v>
      </c>
      <c r="F110" s="249" t="s">
        <v>569</v>
      </c>
      <c r="G110" s="247"/>
      <c r="H110" s="250">
        <v>369.80000000000001</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142</v>
      </c>
      <c r="AU110" s="256" t="s">
        <v>85</v>
      </c>
      <c r="AV110" s="14" t="s">
        <v>85</v>
      </c>
      <c r="AW110" s="14" t="s">
        <v>36</v>
      </c>
      <c r="AX110" s="14" t="s">
        <v>83</v>
      </c>
      <c r="AY110" s="256" t="s">
        <v>129</v>
      </c>
    </row>
    <row r="111" s="2" customFormat="1" ht="16.5" customHeight="1">
      <c r="A111" s="41"/>
      <c r="B111" s="42"/>
      <c r="C111" s="216" t="s">
        <v>171</v>
      </c>
      <c r="D111" s="216" t="s">
        <v>131</v>
      </c>
      <c r="E111" s="217" t="s">
        <v>570</v>
      </c>
      <c r="F111" s="218" t="s">
        <v>571</v>
      </c>
      <c r="G111" s="219" t="s">
        <v>153</v>
      </c>
      <c r="H111" s="220">
        <v>246.59999999999999</v>
      </c>
      <c r="I111" s="221"/>
      <c r="J111" s="222">
        <f>ROUND(I111*H111,2)</f>
        <v>0</v>
      </c>
      <c r="K111" s="218" t="s">
        <v>38</v>
      </c>
      <c r="L111" s="47"/>
      <c r="M111" s="223" t="s">
        <v>38</v>
      </c>
      <c r="N111" s="224" t="s">
        <v>49</v>
      </c>
      <c r="O111" s="88"/>
      <c r="P111" s="225">
        <f>O111*H111</f>
        <v>0</v>
      </c>
      <c r="Q111" s="225">
        <v>2.4340799999999998</v>
      </c>
      <c r="R111" s="225">
        <f>Q111*H111</f>
        <v>600.24412799999993</v>
      </c>
      <c r="S111" s="225">
        <v>0</v>
      </c>
      <c r="T111" s="226">
        <f>S111*H111</f>
        <v>0</v>
      </c>
      <c r="U111" s="41"/>
      <c r="V111" s="41"/>
      <c r="W111" s="41"/>
      <c r="X111" s="41"/>
      <c r="Y111" s="41"/>
      <c r="Z111" s="41"/>
      <c r="AA111" s="41"/>
      <c r="AB111" s="41"/>
      <c r="AC111" s="41"/>
      <c r="AD111" s="41"/>
      <c r="AE111" s="41"/>
      <c r="AR111" s="227" t="s">
        <v>136</v>
      </c>
      <c r="AT111" s="227" t="s">
        <v>131</v>
      </c>
      <c r="AU111" s="227" t="s">
        <v>85</v>
      </c>
      <c r="AY111" s="20" t="s">
        <v>129</v>
      </c>
      <c r="BE111" s="228">
        <f>IF(N111="základní",J111,0)</f>
        <v>0</v>
      </c>
      <c r="BF111" s="228">
        <f>IF(N111="snížená",J111,0)</f>
        <v>0</v>
      </c>
      <c r="BG111" s="228">
        <f>IF(N111="zákl. přenesená",J111,0)</f>
        <v>0</v>
      </c>
      <c r="BH111" s="228">
        <f>IF(N111="sníž. přenesená",J111,0)</f>
        <v>0</v>
      </c>
      <c r="BI111" s="228">
        <f>IF(N111="nulová",J111,0)</f>
        <v>0</v>
      </c>
      <c r="BJ111" s="20" t="s">
        <v>136</v>
      </c>
      <c r="BK111" s="228">
        <f>ROUND(I111*H111,2)</f>
        <v>0</v>
      </c>
      <c r="BL111" s="20" t="s">
        <v>136</v>
      </c>
      <c r="BM111" s="227" t="s">
        <v>572</v>
      </c>
    </row>
    <row r="112" s="2" customFormat="1">
      <c r="A112" s="41"/>
      <c r="B112" s="42"/>
      <c r="C112" s="43"/>
      <c r="D112" s="229" t="s">
        <v>138</v>
      </c>
      <c r="E112" s="43"/>
      <c r="F112" s="230" t="s">
        <v>573</v>
      </c>
      <c r="G112" s="43"/>
      <c r="H112" s="43"/>
      <c r="I112" s="231"/>
      <c r="J112" s="43"/>
      <c r="K112" s="43"/>
      <c r="L112" s="47"/>
      <c r="M112" s="232"/>
      <c r="N112" s="233"/>
      <c r="O112" s="88"/>
      <c r="P112" s="88"/>
      <c r="Q112" s="88"/>
      <c r="R112" s="88"/>
      <c r="S112" s="88"/>
      <c r="T112" s="89"/>
      <c r="U112" s="41"/>
      <c r="V112" s="41"/>
      <c r="W112" s="41"/>
      <c r="X112" s="41"/>
      <c r="Y112" s="41"/>
      <c r="Z112" s="41"/>
      <c r="AA112" s="41"/>
      <c r="AB112" s="41"/>
      <c r="AC112" s="41"/>
      <c r="AD112" s="41"/>
      <c r="AE112" s="41"/>
      <c r="AT112" s="20" t="s">
        <v>138</v>
      </c>
      <c r="AU112" s="20" t="s">
        <v>85</v>
      </c>
    </row>
    <row r="113" s="13" customFormat="1">
      <c r="A113" s="13"/>
      <c r="B113" s="236"/>
      <c r="C113" s="237"/>
      <c r="D113" s="229" t="s">
        <v>142</v>
      </c>
      <c r="E113" s="238" t="s">
        <v>38</v>
      </c>
      <c r="F113" s="239" t="s">
        <v>552</v>
      </c>
      <c r="G113" s="237"/>
      <c r="H113" s="238" t="s">
        <v>38</v>
      </c>
      <c r="I113" s="240"/>
      <c r="J113" s="237"/>
      <c r="K113" s="237"/>
      <c r="L113" s="241"/>
      <c r="M113" s="242"/>
      <c r="N113" s="243"/>
      <c r="O113" s="243"/>
      <c r="P113" s="243"/>
      <c r="Q113" s="243"/>
      <c r="R113" s="243"/>
      <c r="S113" s="243"/>
      <c r="T113" s="244"/>
      <c r="U113" s="13"/>
      <c r="V113" s="13"/>
      <c r="W113" s="13"/>
      <c r="X113" s="13"/>
      <c r="Y113" s="13"/>
      <c r="Z113" s="13"/>
      <c r="AA113" s="13"/>
      <c r="AB113" s="13"/>
      <c r="AC113" s="13"/>
      <c r="AD113" s="13"/>
      <c r="AE113" s="13"/>
      <c r="AT113" s="245" t="s">
        <v>142</v>
      </c>
      <c r="AU113" s="245" t="s">
        <v>85</v>
      </c>
      <c r="AV113" s="13" t="s">
        <v>83</v>
      </c>
      <c r="AW113" s="13" t="s">
        <v>36</v>
      </c>
      <c r="AX113" s="13" t="s">
        <v>76</v>
      </c>
      <c r="AY113" s="245" t="s">
        <v>129</v>
      </c>
    </row>
    <row r="114" s="14" customFormat="1">
      <c r="A114" s="14"/>
      <c r="B114" s="246"/>
      <c r="C114" s="247"/>
      <c r="D114" s="229" t="s">
        <v>142</v>
      </c>
      <c r="E114" s="248" t="s">
        <v>38</v>
      </c>
      <c r="F114" s="249" t="s">
        <v>553</v>
      </c>
      <c r="G114" s="247"/>
      <c r="H114" s="250">
        <v>246.59999999999999</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142</v>
      </c>
      <c r="AU114" s="256" t="s">
        <v>85</v>
      </c>
      <c r="AV114" s="14" t="s">
        <v>85</v>
      </c>
      <c r="AW114" s="14" t="s">
        <v>36</v>
      </c>
      <c r="AX114" s="14" t="s">
        <v>83</v>
      </c>
      <c r="AY114" s="256" t="s">
        <v>129</v>
      </c>
    </row>
    <row r="115" s="2" customFormat="1" ht="16.5" customHeight="1">
      <c r="A115" s="41"/>
      <c r="B115" s="42"/>
      <c r="C115" s="216" t="s">
        <v>181</v>
      </c>
      <c r="D115" s="216" t="s">
        <v>131</v>
      </c>
      <c r="E115" s="217" t="s">
        <v>574</v>
      </c>
      <c r="F115" s="218" t="s">
        <v>575</v>
      </c>
      <c r="G115" s="219" t="s">
        <v>216</v>
      </c>
      <c r="H115" s="220">
        <v>1100</v>
      </c>
      <c r="I115" s="221"/>
      <c r="J115" s="222">
        <f>ROUND(I115*H115,2)</f>
        <v>0</v>
      </c>
      <c r="K115" s="218" t="s">
        <v>135</v>
      </c>
      <c r="L115" s="47"/>
      <c r="M115" s="223" t="s">
        <v>38</v>
      </c>
      <c r="N115" s="224" t="s">
        <v>49</v>
      </c>
      <c r="O115" s="88"/>
      <c r="P115" s="225">
        <f>O115*H115</f>
        <v>0</v>
      </c>
      <c r="Q115" s="225">
        <v>0</v>
      </c>
      <c r="R115" s="225">
        <f>Q115*H115</f>
        <v>0</v>
      </c>
      <c r="S115" s="225">
        <v>0</v>
      </c>
      <c r="T115" s="226">
        <f>S115*H115</f>
        <v>0</v>
      </c>
      <c r="U115" s="41"/>
      <c r="V115" s="41"/>
      <c r="W115" s="41"/>
      <c r="X115" s="41"/>
      <c r="Y115" s="41"/>
      <c r="Z115" s="41"/>
      <c r="AA115" s="41"/>
      <c r="AB115" s="41"/>
      <c r="AC115" s="41"/>
      <c r="AD115" s="41"/>
      <c r="AE115" s="41"/>
      <c r="AR115" s="227" t="s">
        <v>136</v>
      </c>
      <c r="AT115" s="227" t="s">
        <v>131</v>
      </c>
      <c r="AU115" s="227" t="s">
        <v>85</v>
      </c>
      <c r="AY115" s="20" t="s">
        <v>129</v>
      </c>
      <c r="BE115" s="228">
        <f>IF(N115="základní",J115,0)</f>
        <v>0</v>
      </c>
      <c r="BF115" s="228">
        <f>IF(N115="snížená",J115,0)</f>
        <v>0</v>
      </c>
      <c r="BG115" s="228">
        <f>IF(N115="zákl. přenesená",J115,0)</f>
        <v>0</v>
      </c>
      <c r="BH115" s="228">
        <f>IF(N115="sníž. přenesená",J115,0)</f>
        <v>0</v>
      </c>
      <c r="BI115" s="228">
        <f>IF(N115="nulová",J115,0)</f>
        <v>0</v>
      </c>
      <c r="BJ115" s="20" t="s">
        <v>136</v>
      </c>
      <c r="BK115" s="228">
        <f>ROUND(I115*H115,2)</f>
        <v>0</v>
      </c>
      <c r="BL115" s="20" t="s">
        <v>136</v>
      </c>
      <c r="BM115" s="227" t="s">
        <v>576</v>
      </c>
    </row>
    <row r="116" s="2" customFormat="1">
      <c r="A116" s="41"/>
      <c r="B116" s="42"/>
      <c r="C116" s="43"/>
      <c r="D116" s="229" t="s">
        <v>138</v>
      </c>
      <c r="E116" s="43"/>
      <c r="F116" s="230" t="s">
        <v>577</v>
      </c>
      <c r="G116" s="43"/>
      <c r="H116" s="43"/>
      <c r="I116" s="231"/>
      <c r="J116" s="43"/>
      <c r="K116" s="43"/>
      <c r="L116" s="47"/>
      <c r="M116" s="232"/>
      <c r="N116" s="233"/>
      <c r="O116" s="88"/>
      <c r="P116" s="88"/>
      <c r="Q116" s="88"/>
      <c r="R116" s="88"/>
      <c r="S116" s="88"/>
      <c r="T116" s="89"/>
      <c r="U116" s="41"/>
      <c r="V116" s="41"/>
      <c r="W116" s="41"/>
      <c r="X116" s="41"/>
      <c r="Y116" s="41"/>
      <c r="Z116" s="41"/>
      <c r="AA116" s="41"/>
      <c r="AB116" s="41"/>
      <c r="AC116" s="41"/>
      <c r="AD116" s="41"/>
      <c r="AE116" s="41"/>
      <c r="AT116" s="20" t="s">
        <v>138</v>
      </c>
      <c r="AU116" s="20" t="s">
        <v>85</v>
      </c>
    </row>
    <row r="117" s="2" customFormat="1">
      <c r="A117" s="41"/>
      <c r="B117" s="42"/>
      <c r="C117" s="43"/>
      <c r="D117" s="234" t="s">
        <v>140</v>
      </c>
      <c r="E117" s="43"/>
      <c r="F117" s="235" t="s">
        <v>578</v>
      </c>
      <c r="G117" s="43"/>
      <c r="H117" s="43"/>
      <c r="I117" s="231"/>
      <c r="J117" s="43"/>
      <c r="K117" s="43"/>
      <c r="L117" s="47"/>
      <c r="M117" s="232"/>
      <c r="N117" s="233"/>
      <c r="O117" s="88"/>
      <c r="P117" s="88"/>
      <c r="Q117" s="88"/>
      <c r="R117" s="88"/>
      <c r="S117" s="88"/>
      <c r="T117" s="89"/>
      <c r="U117" s="41"/>
      <c r="V117" s="41"/>
      <c r="W117" s="41"/>
      <c r="X117" s="41"/>
      <c r="Y117" s="41"/>
      <c r="Z117" s="41"/>
      <c r="AA117" s="41"/>
      <c r="AB117" s="41"/>
      <c r="AC117" s="41"/>
      <c r="AD117" s="41"/>
      <c r="AE117" s="41"/>
      <c r="AT117" s="20" t="s">
        <v>140</v>
      </c>
      <c r="AU117" s="20" t="s">
        <v>85</v>
      </c>
    </row>
    <row r="118" s="13" customFormat="1">
      <c r="A118" s="13"/>
      <c r="B118" s="236"/>
      <c r="C118" s="237"/>
      <c r="D118" s="229" t="s">
        <v>142</v>
      </c>
      <c r="E118" s="238" t="s">
        <v>38</v>
      </c>
      <c r="F118" s="239" t="s">
        <v>579</v>
      </c>
      <c r="G118" s="237"/>
      <c r="H118" s="238" t="s">
        <v>38</v>
      </c>
      <c r="I118" s="240"/>
      <c r="J118" s="237"/>
      <c r="K118" s="237"/>
      <c r="L118" s="241"/>
      <c r="M118" s="242"/>
      <c r="N118" s="243"/>
      <c r="O118" s="243"/>
      <c r="P118" s="243"/>
      <c r="Q118" s="243"/>
      <c r="R118" s="243"/>
      <c r="S118" s="243"/>
      <c r="T118" s="244"/>
      <c r="U118" s="13"/>
      <c r="V118" s="13"/>
      <c r="W118" s="13"/>
      <c r="X118" s="13"/>
      <c r="Y118" s="13"/>
      <c r="Z118" s="13"/>
      <c r="AA118" s="13"/>
      <c r="AB118" s="13"/>
      <c r="AC118" s="13"/>
      <c r="AD118" s="13"/>
      <c r="AE118" s="13"/>
      <c r="AT118" s="245" t="s">
        <v>142</v>
      </c>
      <c r="AU118" s="245" t="s">
        <v>85</v>
      </c>
      <c r="AV118" s="13" t="s">
        <v>83</v>
      </c>
      <c r="AW118" s="13" t="s">
        <v>36</v>
      </c>
      <c r="AX118" s="13" t="s">
        <v>76</v>
      </c>
      <c r="AY118" s="245" t="s">
        <v>129</v>
      </c>
    </row>
    <row r="119" s="14" customFormat="1">
      <c r="A119" s="14"/>
      <c r="B119" s="246"/>
      <c r="C119" s="247"/>
      <c r="D119" s="229" t="s">
        <v>142</v>
      </c>
      <c r="E119" s="248" t="s">
        <v>38</v>
      </c>
      <c r="F119" s="249" t="s">
        <v>580</v>
      </c>
      <c r="G119" s="247"/>
      <c r="H119" s="250">
        <v>1100</v>
      </c>
      <c r="I119" s="251"/>
      <c r="J119" s="247"/>
      <c r="K119" s="247"/>
      <c r="L119" s="252"/>
      <c r="M119" s="253"/>
      <c r="N119" s="254"/>
      <c r="O119" s="254"/>
      <c r="P119" s="254"/>
      <c r="Q119" s="254"/>
      <c r="R119" s="254"/>
      <c r="S119" s="254"/>
      <c r="T119" s="255"/>
      <c r="U119" s="14"/>
      <c r="V119" s="14"/>
      <c r="W119" s="14"/>
      <c r="X119" s="14"/>
      <c r="Y119" s="14"/>
      <c r="Z119" s="14"/>
      <c r="AA119" s="14"/>
      <c r="AB119" s="14"/>
      <c r="AC119" s="14"/>
      <c r="AD119" s="14"/>
      <c r="AE119" s="14"/>
      <c r="AT119" s="256" t="s">
        <v>142</v>
      </c>
      <c r="AU119" s="256" t="s">
        <v>85</v>
      </c>
      <c r="AV119" s="14" t="s">
        <v>85</v>
      </c>
      <c r="AW119" s="14" t="s">
        <v>36</v>
      </c>
      <c r="AX119" s="14" t="s">
        <v>83</v>
      </c>
      <c r="AY119" s="256" t="s">
        <v>129</v>
      </c>
    </row>
    <row r="120" s="12" customFormat="1" ht="22.8" customHeight="1">
      <c r="A120" s="12"/>
      <c r="B120" s="200"/>
      <c r="C120" s="201"/>
      <c r="D120" s="202" t="s">
        <v>75</v>
      </c>
      <c r="E120" s="214" t="s">
        <v>375</v>
      </c>
      <c r="F120" s="214" t="s">
        <v>376</v>
      </c>
      <c r="G120" s="201"/>
      <c r="H120" s="201"/>
      <c r="I120" s="204"/>
      <c r="J120" s="215">
        <f>BK120</f>
        <v>0</v>
      </c>
      <c r="K120" s="201"/>
      <c r="L120" s="206"/>
      <c r="M120" s="207"/>
      <c r="N120" s="208"/>
      <c r="O120" s="208"/>
      <c r="P120" s="209">
        <f>SUM(P121:P123)</f>
        <v>0</v>
      </c>
      <c r="Q120" s="208"/>
      <c r="R120" s="209">
        <f>SUM(R121:R123)</f>
        <v>0</v>
      </c>
      <c r="S120" s="208"/>
      <c r="T120" s="210">
        <f>SUM(T121:T123)</f>
        <v>0</v>
      </c>
      <c r="U120" s="12"/>
      <c r="V120" s="12"/>
      <c r="W120" s="12"/>
      <c r="X120" s="12"/>
      <c r="Y120" s="12"/>
      <c r="Z120" s="12"/>
      <c r="AA120" s="12"/>
      <c r="AB120" s="12"/>
      <c r="AC120" s="12"/>
      <c r="AD120" s="12"/>
      <c r="AE120" s="12"/>
      <c r="AR120" s="211" t="s">
        <v>83</v>
      </c>
      <c r="AT120" s="212" t="s">
        <v>75</v>
      </c>
      <c r="AU120" s="212" t="s">
        <v>83</v>
      </c>
      <c r="AY120" s="211" t="s">
        <v>129</v>
      </c>
      <c r="BK120" s="213">
        <f>SUM(BK121:BK123)</f>
        <v>0</v>
      </c>
    </row>
    <row r="121" s="2" customFormat="1" ht="16.5" customHeight="1">
      <c r="A121" s="41"/>
      <c r="B121" s="42"/>
      <c r="C121" s="216" t="s">
        <v>188</v>
      </c>
      <c r="D121" s="216" t="s">
        <v>131</v>
      </c>
      <c r="E121" s="217" t="s">
        <v>535</v>
      </c>
      <c r="F121" s="218" t="s">
        <v>536</v>
      </c>
      <c r="G121" s="219" t="s">
        <v>292</v>
      </c>
      <c r="H121" s="220">
        <v>1500.3679999999999</v>
      </c>
      <c r="I121" s="221"/>
      <c r="J121" s="222">
        <f>ROUND(I121*H121,2)</f>
        <v>0</v>
      </c>
      <c r="K121" s="218" t="s">
        <v>135</v>
      </c>
      <c r="L121" s="47"/>
      <c r="M121" s="223" t="s">
        <v>38</v>
      </c>
      <c r="N121" s="224" t="s">
        <v>49</v>
      </c>
      <c r="O121" s="88"/>
      <c r="P121" s="225">
        <f>O121*H121</f>
        <v>0</v>
      </c>
      <c r="Q121" s="225">
        <v>0</v>
      </c>
      <c r="R121" s="225">
        <f>Q121*H121</f>
        <v>0</v>
      </c>
      <c r="S121" s="225">
        <v>0</v>
      </c>
      <c r="T121" s="226">
        <f>S121*H121</f>
        <v>0</v>
      </c>
      <c r="U121" s="41"/>
      <c r="V121" s="41"/>
      <c r="W121" s="41"/>
      <c r="X121" s="41"/>
      <c r="Y121" s="41"/>
      <c r="Z121" s="41"/>
      <c r="AA121" s="41"/>
      <c r="AB121" s="41"/>
      <c r="AC121" s="41"/>
      <c r="AD121" s="41"/>
      <c r="AE121" s="41"/>
      <c r="AR121" s="227" t="s">
        <v>136</v>
      </c>
      <c r="AT121" s="227" t="s">
        <v>131</v>
      </c>
      <c r="AU121" s="227" t="s">
        <v>85</v>
      </c>
      <c r="AY121" s="20" t="s">
        <v>129</v>
      </c>
      <c r="BE121" s="228">
        <f>IF(N121="základní",J121,0)</f>
        <v>0</v>
      </c>
      <c r="BF121" s="228">
        <f>IF(N121="snížená",J121,0)</f>
        <v>0</v>
      </c>
      <c r="BG121" s="228">
        <f>IF(N121="zákl. přenesená",J121,0)</f>
        <v>0</v>
      </c>
      <c r="BH121" s="228">
        <f>IF(N121="sníž. přenesená",J121,0)</f>
        <v>0</v>
      </c>
      <c r="BI121" s="228">
        <f>IF(N121="nulová",J121,0)</f>
        <v>0</v>
      </c>
      <c r="BJ121" s="20" t="s">
        <v>136</v>
      </c>
      <c r="BK121" s="228">
        <f>ROUND(I121*H121,2)</f>
        <v>0</v>
      </c>
      <c r="BL121" s="20" t="s">
        <v>136</v>
      </c>
      <c r="BM121" s="227" t="s">
        <v>537</v>
      </c>
    </row>
    <row r="122" s="2" customFormat="1">
      <c r="A122" s="41"/>
      <c r="B122" s="42"/>
      <c r="C122" s="43"/>
      <c r="D122" s="229" t="s">
        <v>138</v>
      </c>
      <c r="E122" s="43"/>
      <c r="F122" s="230" t="s">
        <v>538</v>
      </c>
      <c r="G122" s="43"/>
      <c r="H122" s="43"/>
      <c r="I122" s="231"/>
      <c r="J122" s="43"/>
      <c r="K122" s="43"/>
      <c r="L122" s="47"/>
      <c r="M122" s="232"/>
      <c r="N122" s="233"/>
      <c r="O122" s="88"/>
      <c r="P122" s="88"/>
      <c r="Q122" s="88"/>
      <c r="R122" s="88"/>
      <c r="S122" s="88"/>
      <c r="T122" s="89"/>
      <c r="U122" s="41"/>
      <c r="V122" s="41"/>
      <c r="W122" s="41"/>
      <c r="X122" s="41"/>
      <c r="Y122" s="41"/>
      <c r="Z122" s="41"/>
      <c r="AA122" s="41"/>
      <c r="AB122" s="41"/>
      <c r="AC122" s="41"/>
      <c r="AD122" s="41"/>
      <c r="AE122" s="41"/>
      <c r="AT122" s="20" t="s">
        <v>138</v>
      </c>
      <c r="AU122" s="20" t="s">
        <v>85</v>
      </c>
    </row>
    <row r="123" s="2" customFormat="1">
      <c r="A123" s="41"/>
      <c r="B123" s="42"/>
      <c r="C123" s="43"/>
      <c r="D123" s="234" t="s">
        <v>140</v>
      </c>
      <c r="E123" s="43"/>
      <c r="F123" s="235" t="s">
        <v>539</v>
      </c>
      <c r="G123" s="43"/>
      <c r="H123" s="43"/>
      <c r="I123" s="231"/>
      <c r="J123" s="43"/>
      <c r="K123" s="43"/>
      <c r="L123" s="47"/>
      <c r="M123" s="282"/>
      <c r="N123" s="283"/>
      <c r="O123" s="284"/>
      <c r="P123" s="284"/>
      <c r="Q123" s="284"/>
      <c r="R123" s="284"/>
      <c r="S123" s="284"/>
      <c r="T123" s="285"/>
      <c r="U123" s="41"/>
      <c r="V123" s="41"/>
      <c r="W123" s="41"/>
      <c r="X123" s="41"/>
      <c r="Y123" s="41"/>
      <c r="Z123" s="41"/>
      <c r="AA123" s="41"/>
      <c r="AB123" s="41"/>
      <c r="AC123" s="41"/>
      <c r="AD123" s="41"/>
      <c r="AE123" s="41"/>
      <c r="AT123" s="20" t="s">
        <v>140</v>
      </c>
      <c r="AU123" s="20" t="s">
        <v>85</v>
      </c>
    </row>
    <row r="124" s="2" customFormat="1" ht="6.96" customHeight="1">
      <c r="A124" s="41"/>
      <c r="B124" s="63"/>
      <c r="C124" s="64"/>
      <c r="D124" s="64"/>
      <c r="E124" s="64"/>
      <c r="F124" s="64"/>
      <c r="G124" s="64"/>
      <c r="H124" s="64"/>
      <c r="I124" s="64"/>
      <c r="J124" s="64"/>
      <c r="K124" s="64"/>
      <c r="L124" s="47"/>
      <c r="M124" s="41"/>
      <c r="O124" s="41"/>
      <c r="P124" s="41"/>
      <c r="Q124" s="41"/>
      <c r="R124" s="41"/>
      <c r="S124" s="41"/>
      <c r="T124" s="41"/>
      <c r="U124" s="41"/>
      <c r="V124" s="41"/>
      <c r="W124" s="41"/>
      <c r="X124" s="41"/>
      <c r="Y124" s="41"/>
      <c r="Z124" s="41"/>
      <c r="AA124" s="41"/>
      <c r="AB124" s="41"/>
      <c r="AC124" s="41"/>
      <c r="AD124" s="41"/>
      <c r="AE124" s="41"/>
    </row>
  </sheetData>
  <sheetProtection sheet="1" autoFilter="0" formatColumns="0" formatRows="0" objects="1" scenarios="1" spinCount="100000" saltValue="wKRNeYlIGDm8WxK5zllIIRtvqoF4lkVV0NUabnNWGsucUINgbEV5RALNBdCspNGnlU9VPtBZzrg3Y9rDb/LqvA==" hashValue="bGZIfek3BiYwgpz1b5C8AWeh0c/dtAl+RDHaaKJDsZfrspkP8PVHRQd1ze8FOYNh0U/e8rQW4mRCljrA/lNHow=="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9" r:id="rId1" display="https://podminky.urs.cz/item/CS_URS_2025_02/162251141"/>
    <hyperlink ref="F94" r:id="rId2" display="https://podminky.urs.cz/item/CS_URS_2025_02/167151113"/>
    <hyperlink ref="F108" r:id="rId3" display="https://podminky.urs.cz/item/CS_URS_2025_02/462512370"/>
    <hyperlink ref="F117" r:id="rId4" display="https://podminky.urs.cz/item/CS_URS_2025_02/462519003"/>
    <hyperlink ref="F123" r:id="rId5" display="https://podminky.urs.cz/item/CS_URS_2025_02/998332011"/>
  </hyperlinks>
  <pageMargins left="0.39375" right="0.39375" top="0.39375" bottom="0.39375" header="0" footer="0"/>
  <pageSetup paperSize="9" orientation="landscape" blackAndWhite="1" fitToHeight="100"/>
  <headerFooter>
    <oddFooter>&amp;CStrana &amp;P z &amp;N</oddFooter>
  </headerFooter>
  <drawing r:id="rId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103</v>
      </c>
    </row>
    <row r="3" s="1" customFormat="1" ht="6.96" customHeight="1">
      <c r="B3" s="142"/>
      <c r="C3" s="143"/>
      <c r="D3" s="143"/>
      <c r="E3" s="143"/>
      <c r="F3" s="143"/>
      <c r="G3" s="143"/>
      <c r="H3" s="143"/>
      <c r="I3" s="143"/>
      <c r="J3" s="143"/>
      <c r="K3" s="143"/>
      <c r="L3" s="23"/>
      <c r="AT3" s="20" t="s">
        <v>85</v>
      </c>
    </row>
    <row r="4" s="1" customFormat="1" ht="24.96" customHeight="1">
      <c r="B4" s="23"/>
      <c r="D4" s="144" t="s">
        <v>104</v>
      </c>
      <c r="L4" s="23"/>
      <c r="M4" s="145" t="s">
        <v>10</v>
      </c>
      <c r="AT4" s="20" t="s">
        <v>36</v>
      </c>
    </row>
    <row r="5" s="1" customFormat="1" ht="6.96" customHeight="1">
      <c r="B5" s="23"/>
      <c r="L5" s="23"/>
    </row>
    <row r="6" s="1" customFormat="1" ht="12" customHeight="1">
      <c r="B6" s="23"/>
      <c r="D6" s="146" t="s">
        <v>16</v>
      </c>
      <c r="L6" s="23"/>
    </row>
    <row r="7" s="1" customFormat="1" ht="16.5" customHeight="1">
      <c r="B7" s="23"/>
      <c r="E7" s="147" t="str">
        <f>'Rekapitulace stavby'!K6</f>
        <v>Metuje, Hronov, oprava opevnění koryta, ř. km 45,300 - 45,531</v>
      </c>
      <c r="F7" s="146"/>
      <c r="G7" s="146"/>
      <c r="H7" s="146"/>
      <c r="L7" s="23"/>
    </row>
    <row r="8" s="2" customFormat="1" ht="12" customHeight="1">
      <c r="A8" s="41"/>
      <c r="B8" s="47"/>
      <c r="C8" s="41"/>
      <c r="D8" s="146" t="s">
        <v>105</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581</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7" t="s">
        <v>38</v>
      </c>
      <c r="G11" s="41"/>
      <c r="H11" s="41"/>
      <c r="I11" s="146" t="s">
        <v>20</v>
      </c>
      <c r="J11" s="137" t="s">
        <v>21</v>
      </c>
      <c r="K11" s="41"/>
      <c r="L11" s="148"/>
      <c r="S11" s="41"/>
      <c r="T11" s="41"/>
      <c r="U11" s="41"/>
      <c r="V11" s="41"/>
      <c r="W11" s="41"/>
      <c r="X11" s="41"/>
      <c r="Y11" s="41"/>
      <c r="Z11" s="41"/>
      <c r="AA11" s="41"/>
      <c r="AB11" s="41"/>
      <c r="AC11" s="41"/>
      <c r="AD11" s="41"/>
      <c r="AE11" s="41"/>
    </row>
    <row r="12" s="2" customFormat="1" ht="12" customHeight="1">
      <c r="A12" s="41"/>
      <c r="B12" s="47"/>
      <c r="C12" s="41"/>
      <c r="D12" s="146" t="s">
        <v>22</v>
      </c>
      <c r="E12" s="41"/>
      <c r="F12" s="137" t="s">
        <v>23</v>
      </c>
      <c r="G12" s="41"/>
      <c r="H12" s="41"/>
      <c r="I12" s="146" t="s">
        <v>24</v>
      </c>
      <c r="J12" s="150" t="str">
        <f>'Rekapitulace stavby'!AN8</f>
        <v>5. 11. 2025</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26</v>
      </c>
      <c r="E14" s="41"/>
      <c r="F14" s="41"/>
      <c r="G14" s="41"/>
      <c r="H14" s="41"/>
      <c r="I14" s="146" t="s">
        <v>27</v>
      </c>
      <c r="J14" s="137" t="s">
        <v>28</v>
      </c>
      <c r="K14" s="41"/>
      <c r="L14" s="148"/>
      <c r="S14" s="41"/>
      <c r="T14" s="41"/>
      <c r="U14" s="41"/>
      <c r="V14" s="41"/>
      <c r="W14" s="41"/>
      <c r="X14" s="41"/>
      <c r="Y14" s="41"/>
      <c r="Z14" s="41"/>
      <c r="AA14" s="41"/>
      <c r="AB14" s="41"/>
      <c r="AC14" s="41"/>
      <c r="AD14" s="41"/>
      <c r="AE14" s="41"/>
    </row>
    <row r="15" s="2" customFormat="1" ht="18" customHeight="1">
      <c r="A15" s="41"/>
      <c r="B15" s="47"/>
      <c r="C15" s="41"/>
      <c r="D15" s="41"/>
      <c r="E15" s="137" t="s">
        <v>29</v>
      </c>
      <c r="F15" s="41"/>
      <c r="G15" s="41"/>
      <c r="H15" s="41"/>
      <c r="I15" s="146" t="s">
        <v>30</v>
      </c>
      <c r="J15" s="137" t="s">
        <v>31</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32</v>
      </c>
      <c r="E17" s="41"/>
      <c r="F17" s="41"/>
      <c r="G17" s="41"/>
      <c r="H17" s="41"/>
      <c r="I17" s="146" t="s">
        <v>27</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7"/>
      <c r="G18" s="137"/>
      <c r="H18" s="137"/>
      <c r="I18" s="146" t="s">
        <v>30</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34</v>
      </c>
      <c r="E20" s="41"/>
      <c r="F20" s="41"/>
      <c r="G20" s="41"/>
      <c r="H20" s="41"/>
      <c r="I20" s="146" t="s">
        <v>27</v>
      </c>
      <c r="J20" s="137" t="s">
        <v>28</v>
      </c>
      <c r="K20" s="41"/>
      <c r="L20" s="148"/>
      <c r="S20" s="41"/>
      <c r="T20" s="41"/>
      <c r="U20" s="41"/>
      <c r="V20" s="41"/>
      <c r="W20" s="41"/>
      <c r="X20" s="41"/>
      <c r="Y20" s="41"/>
      <c r="Z20" s="41"/>
      <c r="AA20" s="41"/>
      <c r="AB20" s="41"/>
      <c r="AC20" s="41"/>
      <c r="AD20" s="41"/>
      <c r="AE20" s="41"/>
    </row>
    <row r="21" s="2" customFormat="1" ht="18" customHeight="1">
      <c r="A21" s="41"/>
      <c r="B21" s="47"/>
      <c r="C21" s="41"/>
      <c r="D21" s="41"/>
      <c r="E21" s="137" t="s">
        <v>35</v>
      </c>
      <c r="F21" s="41"/>
      <c r="G21" s="41"/>
      <c r="H21" s="41"/>
      <c r="I21" s="146" t="s">
        <v>30</v>
      </c>
      <c r="J21" s="137" t="s">
        <v>31</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37</v>
      </c>
      <c r="E23" s="41"/>
      <c r="F23" s="41"/>
      <c r="G23" s="41"/>
      <c r="H23" s="41"/>
      <c r="I23" s="146" t="s">
        <v>27</v>
      </c>
      <c r="J23" s="137" t="s">
        <v>38</v>
      </c>
      <c r="K23" s="41"/>
      <c r="L23" s="148"/>
      <c r="S23" s="41"/>
      <c r="T23" s="41"/>
      <c r="U23" s="41"/>
      <c r="V23" s="41"/>
      <c r="W23" s="41"/>
      <c r="X23" s="41"/>
      <c r="Y23" s="41"/>
      <c r="Z23" s="41"/>
      <c r="AA23" s="41"/>
      <c r="AB23" s="41"/>
      <c r="AC23" s="41"/>
      <c r="AD23" s="41"/>
      <c r="AE23" s="41"/>
    </row>
    <row r="24" s="2" customFormat="1" ht="18" customHeight="1">
      <c r="A24" s="41"/>
      <c r="B24" s="47"/>
      <c r="C24" s="41"/>
      <c r="D24" s="41"/>
      <c r="E24" s="137" t="s">
        <v>39</v>
      </c>
      <c r="F24" s="41"/>
      <c r="G24" s="41"/>
      <c r="H24" s="41"/>
      <c r="I24" s="146" t="s">
        <v>30</v>
      </c>
      <c r="J24" s="137" t="s">
        <v>38</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40</v>
      </c>
      <c r="E26" s="41"/>
      <c r="F26" s="41"/>
      <c r="G26" s="41"/>
      <c r="H26" s="41"/>
      <c r="I26" s="41"/>
      <c r="J26" s="41"/>
      <c r="K26" s="41"/>
      <c r="L26" s="148"/>
      <c r="S26" s="41"/>
      <c r="T26" s="41"/>
      <c r="U26" s="41"/>
      <c r="V26" s="41"/>
      <c r="W26" s="41"/>
      <c r="X26" s="41"/>
      <c r="Y26" s="41"/>
      <c r="Z26" s="41"/>
      <c r="AA26" s="41"/>
      <c r="AB26" s="41"/>
      <c r="AC26" s="41"/>
      <c r="AD26" s="41"/>
      <c r="AE26" s="41"/>
    </row>
    <row r="27" s="8" customFormat="1" ht="47.25" customHeight="1">
      <c r="A27" s="151"/>
      <c r="B27" s="152"/>
      <c r="C27" s="151"/>
      <c r="D27" s="151"/>
      <c r="E27" s="153" t="s">
        <v>41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42</v>
      </c>
      <c r="E30" s="41"/>
      <c r="F30" s="41"/>
      <c r="G30" s="41"/>
      <c r="H30" s="41"/>
      <c r="I30" s="41"/>
      <c r="J30" s="157">
        <f>ROUND(J84,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44</v>
      </c>
      <c r="G32" s="41"/>
      <c r="H32" s="41"/>
      <c r="I32" s="158" t="s">
        <v>43</v>
      </c>
      <c r="J32" s="158" t="s">
        <v>45</v>
      </c>
      <c r="K32" s="41"/>
      <c r="L32" s="148"/>
      <c r="S32" s="41"/>
      <c r="T32" s="41"/>
      <c r="U32" s="41"/>
      <c r="V32" s="41"/>
      <c r="W32" s="41"/>
      <c r="X32" s="41"/>
      <c r="Y32" s="41"/>
      <c r="Z32" s="41"/>
      <c r="AA32" s="41"/>
      <c r="AB32" s="41"/>
      <c r="AC32" s="41"/>
      <c r="AD32" s="41"/>
      <c r="AE32" s="41"/>
    </row>
    <row r="33" hidden="1" s="2" customFormat="1" ht="14.4" customHeight="1">
      <c r="A33" s="41"/>
      <c r="B33" s="47"/>
      <c r="C33" s="41"/>
      <c r="D33" s="159" t="s">
        <v>46</v>
      </c>
      <c r="E33" s="146" t="s">
        <v>47</v>
      </c>
      <c r="F33" s="160">
        <f>ROUND((SUM(BE84:BE194)),  2)</f>
        <v>0</v>
      </c>
      <c r="G33" s="41"/>
      <c r="H33" s="41"/>
      <c r="I33" s="161">
        <v>0.20999999999999999</v>
      </c>
      <c r="J33" s="160">
        <f>ROUND(((SUM(BE84:BE194))*I33),  2)</f>
        <v>0</v>
      </c>
      <c r="K33" s="41"/>
      <c r="L33" s="148"/>
      <c r="S33" s="41"/>
      <c r="T33" s="41"/>
      <c r="U33" s="41"/>
      <c r="V33" s="41"/>
      <c r="W33" s="41"/>
      <c r="X33" s="41"/>
      <c r="Y33" s="41"/>
      <c r="Z33" s="41"/>
      <c r="AA33" s="41"/>
      <c r="AB33" s="41"/>
      <c r="AC33" s="41"/>
      <c r="AD33" s="41"/>
      <c r="AE33" s="41"/>
    </row>
    <row r="34" hidden="1" s="2" customFormat="1" ht="14.4" customHeight="1">
      <c r="A34" s="41"/>
      <c r="B34" s="47"/>
      <c r="C34" s="41"/>
      <c r="D34" s="41"/>
      <c r="E34" s="146" t="s">
        <v>48</v>
      </c>
      <c r="F34" s="160">
        <f>ROUND((SUM(BF84:BF194)),  2)</f>
        <v>0</v>
      </c>
      <c r="G34" s="41"/>
      <c r="H34" s="41"/>
      <c r="I34" s="161">
        <v>0.12</v>
      </c>
      <c r="J34" s="160">
        <f>ROUND(((SUM(BF84:BF194))*I34),  2)</f>
        <v>0</v>
      </c>
      <c r="K34" s="41"/>
      <c r="L34" s="148"/>
      <c r="S34" s="41"/>
      <c r="T34" s="41"/>
      <c r="U34" s="41"/>
      <c r="V34" s="41"/>
      <c r="W34" s="41"/>
      <c r="X34" s="41"/>
      <c r="Y34" s="41"/>
      <c r="Z34" s="41"/>
      <c r="AA34" s="41"/>
      <c r="AB34" s="41"/>
      <c r="AC34" s="41"/>
      <c r="AD34" s="41"/>
      <c r="AE34" s="41"/>
    </row>
    <row r="35" s="2" customFormat="1" ht="14.4" customHeight="1">
      <c r="A35" s="41"/>
      <c r="B35" s="47"/>
      <c r="C35" s="41"/>
      <c r="D35" s="146" t="s">
        <v>46</v>
      </c>
      <c r="E35" s="146" t="s">
        <v>49</v>
      </c>
      <c r="F35" s="160">
        <f>ROUND((SUM(BG84:BG194)),  2)</f>
        <v>0</v>
      </c>
      <c r="G35" s="41"/>
      <c r="H35" s="41"/>
      <c r="I35" s="161">
        <v>0.20999999999999999</v>
      </c>
      <c r="J35" s="160">
        <f>0</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50</v>
      </c>
      <c r="F36" s="160">
        <f>ROUND((SUM(BH84:BH194)),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51</v>
      </c>
      <c r="F37" s="160">
        <f>ROUND((SUM(BI84:BI194)),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52</v>
      </c>
      <c r="E39" s="164"/>
      <c r="F39" s="164"/>
      <c r="G39" s="165" t="s">
        <v>53</v>
      </c>
      <c r="H39" s="166" t="s">
        <v>54</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107</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16.5" customHeight="1">
      <c r="A48" s="41"/>
      <c r="B48" s="42"/>
      <c r="C48" s="43"/>
      <c r="D48" s="43"/>
      <c r="E48" s="173" t="str">
        <f>E7</f>
        <v>Metuje, Hronov, oprava opevnění koryta, ř. km 45,300 - 45,531</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3" t="str">
        <f>E9</f>
        <v>VON - Vedlejší a ostatní náklady</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22</v>
      </c>
      <c r="D52" s="43"/>
      <c r="E52" s="43"/>
      <c r="F52" s="30" t="str">
        <f>F12</f>
        <v>Hronov, Zbečník</v>
      </c>
      <c r="G52" s="43"/>
      <c r="H52" s="43"/>
      <c r="I52" s="35" t="s">
        <v>24</v>
      </c>
      <c r="J52" s="76" t="str">
        <f>IF(J12="","",J12)</f>
        <v>5. 11. 2025</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40.05" customHeight="1">
      <c r="A54" s="41"/>
      <c r="B54" s="42"/>
      <c r="C54" s="35" t="s">
        <v>26</v>
      </c>
      <c r="D54" s="43"/>
      <c r="E54" s="43"/>
      <c r="F54" s="30" t="str">
        <f>E15</f>
        <v>Povodí Labe, státní podnik, Hradec Králové</v>
      </c>
      <c r="G54" s="43"/>
      <c r="H54" s="43"/>
      <c r="I54" s="35" t="s">
        <v>34</v>
      </c>
      <c r="J54" s="39" t="str">
        <f>E21</f>
        <v>Povodí Labe, státní podnik, OIČ, Hradec Králové</v>
      </c>
      <c r="K54" s="43"/>
      <c r="L54" s="148"/>
      <c r="S54" s="41"/>
      <c r="T54" s="41"/>
      <c r="U54" s="41"/>
      <c r="V54" s="41"/>
      <c r="W54" s="41"/>
      <c r="X54" s="41"/>
      <c r="Y54" s="41"/>
      <c r="Z54" s="41"/>
      <c r="AA54" s="41"/>
      <c r="AB54" s="41"/>
      <c r="AC54" s="41"/>
      <c r="AD54" s="41"/>
      <c r="AE54" s="41"/>
    </row>
    <row r="55" s="2" customFormat="1" ht="15.15" customHeight="1">
      <c r="A55" s="41"/>
      <c r="B55" s="42"/>
      <c r="C55" s="35" t="s">
        <v>32</v>
      </c>
      <c r="D55" s="43"/>
      <c r="E55" s="43"/>
      <c r="F55" s="30" t="str">
        <f>IF(E18="","",E18)</f>
        <v>Vyplň údaj</v>
      </c>
      <c r="G55" s="43"/>
      <c r="H55" s="43"/>
      <c r="I55" s="35" t="s">
        <v>37</v>
      </c>
      <c r="J55" s="39" t="str">
        <f>E24</f>
        <v>Ing. Eva Morkesová</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108</v>
      </c>
      <c r="D57" s="175"/>
      <c r="E57" s="175"/>
      <c r="F57" s="175"/>
      <c r="G57" s="175"/>
      <c r="H57" s="175"/>
      <c r="I57" s="175"/>
      <c r="J57" s="176" t="s">
        <v>109</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74</v>
      </c>
      <c r="D59" s="43"/>
      <c r="E59" s="43"/>
      <c r="F59" s="43"/>
      <c r="G59" s="43"/>
      <c r="H59" s="43"/>
      <c r="I59" s="43"/>
      <c r="J59" s="106">
        <f>J84</f>
        <v>0</v>
      </c>
      <c r="K59" s="43"/>
      <c r="L59" s="148"/>
      <c r="S59" s="41"/>
      <c r="T59" s="41"/>
      <c r="U59" s="41"/>
      <c r="V59" s="41"/>
      <c r="W59" s="41"/>
      <c r="X59" s="41"/>
      <c r="Y59" s="41"/>
      <c r="Z59" s="41"/>
      <c r="AA59" s="41"/>
      <c r="AB59" s="41"/>
      <c r="AC59" s="41"/>
      <c r="AD59" s="41"/>
      <c r="AE59" s="41"/>
      <c r="AU59" s="20" t="s">
        <v>110</v>
      </c>
    </row>
    <row r="60" s="9" customFormat="1" ht="24.96" customHeight="1">
      <c r="A60" s="9"/>
      <c r="B60" s="178"/>
      <c r="C60" s="179"/>
      <c r="D60" s="180" t="s">
        <v>582</v>
      </c>
      <c r="E60" s="181"/>
      <c r="F60" s="181"/>
      <c r="G60" s="181"/>
      <c r="H60" s="181"/>
      <c r="I60" s="181"/>
      <c r="J60" s="182">
        <f>J85</f>
        <v>0</v>
      </c>
      <c r="K60" s="179"/>
      <c r="L60" s="183"/>
      <c r="S60" s="9"/>
      <c r="T60" s="9"/>
      <c r="U60" s="9"/>
      <c r="V60" s="9"/>
      <c r="W60" s="9"/>
      <c r="X60" s="9"/>
      <c r="Y60" s="9"/>
      <c r="Z60" s="9"/>
      <c r="AA60" s="9"/>
      <c r="AB60" s="9"/>
      <c r="AC60" s="9"/>
      <c r="AD60" s="9"/>
      <c r="AE60" s="9"/>
    </row>
    <row r="61" s="10" customFormat="1" ht="19.92" customHeight="1">
      <c r="A61" s="10"/>
      <c r="B61" s="184"/>
      <c r="C61" s="129"/>
      <c r="D61" s="185" t="s">
        <v>583</v>
      </c>
      <c r="E61" s="186"/>
      <c r="F61" s="186"/>
      <c r="G61" s="186"/>
      <c r="H61" s="186"/>
      <c r="I61" s="186"/>
      <c r="J61" s="187">
        <f>J86</f>
        <v>0</v>
      </c>
      <c r="K61" s="129"/>
      <c r="L61" s="188"/>
      <c r="S61" s="10"/>
      <c r="T61" s="10"/>
      <c r="U61" s="10"/>
      <c r="V61" s="10"/>
      <c r="W61" s="10"/>
      <c r="X61" s="10"/>
      <c r="Y61" s="10"/>
      <c r="Z61" s="10"/>
      <c r="AA61" s="10"/>
      <c r="AB61" s="10"/>
      <c r="AC61" s="10"/>
      <c r="AD61" s="10"/>
      <c r="AE61" s="10"/>
    </row>
    <row r="62" s="10" customFormat="1" ht="19.92" customHeight="1">
      <c r="A62" s="10"/>
      <c r="B62" s="184"/>
      <c r="C62" s="129"/>
      <c r="D62" s="185" t="s">
        <v>584</v>
      </c>
      <c r="E62" s="186"/>
      <c r="F62" s="186"/>
      <c r="G62" s="186"/>
      <c r="H62" s="186"/>
      <c r="I62" s="186"/>
      <c r="J62" s="187">
        <f>J116</f>
        <v>0</v>
      </c>
      <c r="K62" s="129"/>
      <c r="L62" s="188"/>
      <c r="S62" s="10"/>
      <c r="T62" s="10"/>
      <c r="U62" s="10"/>
      <c r="V62" s="10"/>
      <c r="W62" s="10"/>
      <c r="X62" s="10"/>
      <c r="Y62" s="10"/>
      <c r="Z62" s="10"/>
      <c r="AA62" s="10"/>
      <c r="AB62" s="10"/>
      <c r="AC62" s="10"/>
      <c r="AD62" s="10"/>
      <c r="AE62" s="10"/>
    </row>
    <row r="63" s="10" customFormat="1" ht="19.92" customHeight="1">
      <c r="A63" s="10"/>
      <c r="B63" s="184"/>
      <c r="C63" s="129"/>
      <c r="D63" s="185" t="s">
        <v>585</v>
      </c>
      <c r="E63" s="186"/>
      <c r="F63" s="186"/>
      <c r="G63" s="186"/>
      <c r="H63" s="186"/>
      <c r="I63" s="186"/>
      <c r="J63" s="187">
        <f>J125</f>
        <v>0</v>
      </c>
      <c r="K63" s="129"/>
      <c r="L63" s="188"/>
      <c r="S63" s="10"/>
      <c r="T63" s="10"/>
      <c r="U63" s="10"/>
      <c r="V63" s="10"/>
      <c r="W63" s="10"/>
      <c r="X63" s="10"/>
      <c r="Y63" s="10"/>
      <c r="Z63" s="10"/>
      <c r="AA63" s="10"/>
      <c r="AB63" s="10"/>
      <c r="AC63" s="10"/>
      <c r="AD63" s="10"/>
      <c r="AE63" s="10"/>
    </row>
    <row r="64" s="10" customFormat="1" ht="19.92" customHeight="1">
      <c r="A64" s="10"/>
      <c r="B64" s="184"/>
      <c r="C64" s="129"/>
      <c r="D64" s="185" t="s">
        <v>586</v>
      </c>
      <c r="E64" s="186"/>
      <c r="F64" s="186"/>
      <c r="G64" s="186"/>
      <c r="H64" s="186"/>
      <c r="I64" s="186"/>
      <c r="J64" s="187">
        <f>J136</f>
        <v>0</v>
      </c>
      <c r="K64" s="129"/>
      <c r="L64" s="188"/>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8"/>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8"/>
      <c r="S70" s="41"/>
      <c r="T70" s="41"/>
      <c r="U70" s="41"/>
      <c r="V70" s="41"/>
      <c r="W70" s="41"/>
      <c r="X70" s="41"/>
      <c r="Y70" s="41"/>
      <c r="Z70" s="41"/>
      <c r="AA70" s="41"/>
      <c r="AB70" s="41"/>
      <c r="AC70" s="41"/>
      <c r="AD70" s="41"/>
      <c r="AE70" s="41"/>
    </row>
    <row r="71" s="2" customFormat="1" ht="24.96" customHeight="1">
      <c r="A71" s="41"/>
      <c r="B71" s="42"/>
      <c r="C71" s="26" t="s">
        <v>114</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173" t="str">
        <f>E7</f>
        <v>Metuje, Hronov, oprava opevnění koryta, ř. km 45,300 - 45,531</v>
      </c>
      <c r="F74" s="35"/>
      <c r="G74" s="35"/>
      <c r="H74" s="35"/>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105</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73" t="str">
        <f>E9</f>
        <v>VON - Vedlejší a ostatní náklady</v>
      </c>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22</v>
      </c>
      <c r="D78" s="43"/>
      <c r="E78" s="43"/>
      <c r="F78" s="30" t="str">
        <f>F12</f>
        <v>Hronov, Zbečník</v>
      </c>
      <c r="G78" s="43"/>
      <c r="H78" s="43"/>
      <c r="I78" s="35" t="s">
        <v>24</v>
      </c>
      <c r="J78" s="76" t="str">
        <f>IF(J12="","",J12)</f>
        <v>5. 11. 2025</v>
      </c>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40.05" customHeight="1">
      <c r="A80" s="41"/>
      <c r="B80" s="42"/>
      <c r="C80" s="35" t="s">
        <v>26</v>
      </c>
      <c r="D80" s="43"/>
      <c r="E80" s="43"/>
      <c r="F80" s="30" t="str">
        <f>E15</f>
        <v>Povodí Labe, státní podnik, Hradec Králové</v>
      </c>
      <c r="G80" s="43"/>
      <c r="H80" s="43"/>
      <c r="I80" s="35" t="s">
        <v>34</v>
      </c>
      <c r="J80" s="39" t="str">
        <f>E21</f>
        <v>Povodí Labe, státní podnik, OIČ, Hradec Králové</v>
      </c>
      <c r="K80" s="43"/>
      <c r="L80" s="148"/>
      <c r="S80" s="41"/>
      <c r="T80" s="41"/>
      <c r="U80" s="41"/>
      <c r="V80" s="41"/>
      <c r="W80" s="41"/>
      <c r="X80" s="41"/>
      <c r="Y80" s="41"/>
      <c r="Z80" s="41"/>
      <c r="AA80" s="41"/>
      <c r="AB80" s="41"/>
      <c r="AC80" s="41"/>
      <c r="AD80" s="41"/>
      <c r="AE80" s="41"/>
    </row>
    <row r="81" s="2" customFormat="1" ht="15.15" customHeight="1">
      <c r="A81" s="41"/>
      <c r="B81" s="42"/>
      <c r="C81" s="35" t="s">
        <v>32</v>
      </c>
      <c r="D81" s="43"/>
      <c r="E81" s="43"/>
      <c r="F81" s="30" t="str">
        <f>IF(E18="","",E18)</f>
        <v>Vyplň údaj</v>
      </c>
      <c r="G81" s="43"/>
      <c r="H81" s="43"/>
      <c r="I81" s="35" t="s">
        <v>37</v>
      </c>
      <c r="J81" s="39" t="str">
        <f>E24</f>
        <v>Ing. Eva Morkesová</v>
      </c>
      <c r="K81" s="43"/>
      <c r="L81" s="148"/>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11" customFormat="1" ht="29.28" customHeight="1">
      <c r="A83" s="189"/>
      <c r="B83" s="190"/>
      <c r="C83" s="191" t="s">
        <v>115</v>
      </c>
      <c r="D83" s="192" t="s">
        <v>61</v>
      </c>
      <c r="E83" s="192" t="s">
        <v>57</v>
      </c>
      <c r="F83" s="192" t="s">
        <v>58</v>
      </c>
      <c r="G83" s="192" t="s">
        <v>116</v>
      </c>
      <c r="H83" s="192" t="s">
        <v>117</v>
      </c>
      <c r="I83" s="192" t="s">
        <v>118</v>
      </c>
      <c r="J83" s="192" t="s">
        <v>109</v>
      </c>
      <c r="K83" s="193" t="s">
        <v>119</v>
      </c>
      <c r="L83" s="194"/>
      <c r="M83" s="96" t="s">
        <v>38</v>
      </c>
      <c r="N83" s="97" t="s">
        <v>46</v>
      </c>
      <c r="O83" s="97" t="s">
        <v>120</v>
      </c>
      <c r="P83" s="97" t="s">
        <v>121</v>
      </c>
      <c r="Q83" s="97" t="s">
        <v>122</v>
      </c>
      <c r="R83" s="97" t="s">
        <v>123</v>
      </c>
      <c r="S83" s="97" t="s">
        <v>124</v>
      </c>
      <c r="T83" s="98" t="s">
        <v>125</v>
      </c>
      <c r="U83" s="189"/>
      <c r="V83" s="189"/>
      <c r="W83" s="189"/>
      <c r="X83" s="189"/>
      <c r="Y83" s="189"/>
      <c r="Z83" s="189"/>
      <c r="AA83" s="189"/>
      <c r="AB83" s="189"/>
      <c r="AC83" s="189"/>
      <c r="AD83" s="189"/>
      <c r="AE83" s="189"/>
    </row>
    <row r="84" s="2" customFormat="1" ht="22.8" customHeight="1">
      <c r="A84" s="41"/>
      <c r="B84" s="42"/>
      <c r="C84" s="103" t="s">
        <v>126</v>
      </c>
      <c r="D84" s="43"/>
      <c r="E84" s="43"/>
      <c r="F84" s="43"/>
      <c r="G84" s="43"/>
      <c r="H84" s="43"/>
      <c r="I84" s="43"/>
      <c r="J84" s="195">
        <f>BK84</f>
        <v>0</v>
      </c>
      <c r="K84" s="43"/>
      <c r="L84" s="47"/>
      <c r="M84" s="99"/>
      <c r="N84" s="196"/>
      <c r="O84" s="100"/>
      <c r="P84" s="197">
        <f>P85</f>
        <v>0</v>
      </c>
      <c r="Q84" s="100"/>
      <c r="R84" s="197">
        <f>R85</f>
        <v>0</v>
      </c>
      <c r="S84" s="100"/>
      <c r="T84" s="198">
        <f>T85</f>
        <v>0</v>
      </c>
      <c r="U84" s="41"/>
      <c r="V84" s="41"/>
      <c r="W84" s="41"/>
      <c r="X84" s="41"/>
      <c r="Y84" s="41"/>
      <c r="Z84" s="41"/>
      <c r="AA84" s="41"/>
      <c r="AB84" s="41"/>
      <c r="AC84" s="41"/>
      <c r="AD84" s="41"/>
      <c r="AE84" s="41"/>
      <c r="AT84" s="20" t="s">
        <v>75</v>
      </c>
      <c r="AU84" s="20" t="s">
        <v>110</v>
      </c>
      <c r="BK84" s="199">
        <f>BK85</f>
        <v>0</v>
      </c>
    </row>
    <row r="85" s="12" customFormat="1" ht="25.92" customHeight="1">
      <c r="A85" s="12"/>
      <c r="B85" s="200"/>
      <c r="C85" s="201"/>
      <c r="D85" s="202" t="s">
        <v>75</v>
      </c>
      <c r="E85" s="203" t="s">
        <v>587</v>
      </c>
      <c r="F85" s="203" t="s">
        <v>588</v>
      </c>
      <c r="G85" s="201"/>
      <c r="H85" s="201"/>
      <c r="I85" s="204"/>
      <c r="J85" s="205">
        <f>BK85</f>
        <v>0</v>
      </c>
      <c r="K85" s="201"/>
      <c r="L85" s="206"/>
      <c r="M85" s="207"/>
      <c r="N85" s="208"/>
      <c r="O85" s="208"/>
      <c r="P85" s="209">
        <f>P86+P116+P125+P136</f>
        <v>0</v>
      </c>
      <c r="Q85" s="208"/>
      <c r="R85" s="209">
        <f>R86+R116+R125+R136</f>
        <v>0</v>
      </c>
      <c r="S85" s="208"/>
      <c r="T85" s="210">
        <f>T86+T116+T125+T136</f>
        <v>0</v>
      </c>
      <c r="U85" s="12"/>
      <c r="V85" s="12"/>
      <c r="W85" s="12"/>
      <c r="X85" s="12"/>
      <c r="Y85" s="12"/>
      <c r="Z85" s="12"/>
      <c r="AA85" s="12"/>
      <c r="AB85" s="12"/>
      <c r="AC85" s="12"/>
      <c r="AD85" s="12"/>
      <c r="AE85" s="12"/>
      <c r="AR85" s="211" t="s">
        <v>136</v>
      </c>
      <c r="AT85" s="212" t="s">
        <v>75</v>
      </c>
      <c r="AU85" s="212" t="s">
        <v>76</v>
      </c>
      <c r="AY85" s="211" t="s">
        <v>129</v>
      </c>
      <c r="BK85" s="213">
        <f>BK86+BK116+BK125+BK136</f>
        <v>0</v>
      </c>
    </row>
    <row r="86" s="12" customFormat="1" ht="22.8" customHeight="1">
      <c r="A86" s="12"/>
      <c r="B86" s="200"/>
      <c r="C86" s="201"/>
      <c r="D86" s="202" t="s">
        <v>75</v>
      </c>
      <c r="E86" s="214" t="s">
        <v>589</v>
      </c>
      <c r="F86" s="214" t="s">
        <v>590</v>
      </c>
      <c r="G86" s="201"/>
      <c r="H86" s="201"/>
      <c r="I86" s="204"/>
      <c r="J86" s="215">
        <f>BK86</f>
        <v>0</v>
      </c>
      <c r="K86" s="201"/>
      <c r="L86" s="206"/>
      <c r="M86" s="207"/>
      <c r="N86" s="208"/>
      <c r="O86" s="208"/>
      <c r="P86" s="209">
        <f>SUM(P87:P115)</f>
        <v>0</v>
      </c>
      <c r="Q86" s="208"/>
      <c r="R86" s="209">
        <f>SUM(R87:R115)</f>
        <v>0</v>
      </c>
      <c r="S86" s="208"/>
      <c r="T86" s="210">
        <f>SUM(T87:T115)</f>
        <v>0</v>
      </c>
      <c r="U86" s="12"/>
      <c r="V86" s="12"/>
      <c r="W86" s="12"/>
      <c r="X86" s="12"/>
      <c r="Y86" s="12"/>
      <c r="Z86" s="12"/>
      <c r="AA86" s="12"/>
      <c r="AB86" s="12"/>
      <c r="AC86" s="12"/>
      <c r="AD86" s="12"/>
      <c r="AE86" s="12"/>
      <c r="AR86" s="211" t="s">
        <v>136</v>
      </c>
      <c r="AT86" s="212" t="s">
        <v>75</v>
      </c>
      <c r="AU86" s="212" t="s">
        <v>83</v>
      </c>
      <c r="AY86" s="211" t="s">
        <v>129</v>
      </c>
      <c r="BK86" s="213">
        <f>SUM(BK87:BK115)</f>
        <v>0</v>
      </c>
    </row>
    <row r="87" s="2" customFormat="1" ht="16.5" customHeight="1">
      <c r="A87" s="41"/>
      <c r="B87" s="42"/>
      <c r="C87" s="216" t="s">
        <v>83</v>
      </c>
      <c r="D87" s="216" t="s">
        <v>131</v>
      </c>
      <c r="E87" s="217" t="s">
        <v>591</v>
      </c>
      <c r="F87" s="218" t="s">
        <v>592</v>
      </c>
      <c r="G87" s="219" t="s">
        <v>198</v>
      </c>
      <c r="H87" s="220">
        <v>1</v>
      </c>
      <c r="I87" s="221"/>
      <c r="J87" s="222">
        <f>ROUND(I87*H87,2)</f>
        <v>0</v>
      </c>
      <c r="K87" s="218" t="s">
        <v>38</v>
      </c>
      <c r="L87" s="47"/>
      <c r="M87" s="223" t="s">
        <v>38</v>
      </c>
      <c r="N87" s="224" t="s">
        <v>49</v>
      </c>
      <c r="O87" s="88"/>
      <c r="P87" s="225">
        <f>O87*H87</f>
        <v>0</v>
      </c>
      <c r="Q87" s="225">
        <v>0</v>
      </c>
      <c r="R87" s="225">
        <f>Q87*H87</f>
        <v>0</v>
      </c>
      <c r="S87" s="225">
        <v>0</v>
      </c>
      <c r="T87" s="226">
        <f>S87*H87</f>
        <v>0</v>
      </c>
      <c r="U87" s="41"/>
      <c r="V87" s="41"/>
      <c r="W87" s="41"/>
      <c r="X87" s="41"/>
      <c r="Y87" s="41"/>
      <c r="Z87" s="41"/>
      <c r="AA87" s="41"/>
      <c r="AB87" s="41"/>
      <c r="AC87" s="41"/>
      <c r="AD87" s="41"/>
      <c r="AE87" s="41"/>
      <c r="AR87" s="227" t="s">
        <v>593</v>
      </c>
      <c r="AT87" s="227" t="s">
        <v>131</v>
      </c>
      <c r="AU87" s="227" t="s">
        <v>85</v>
      </c>
      <c r="AY87" s="20" t="s">
        <v>129</v>
      </c>
      <c r="BE87" s="228">
        <f>IF(N87="základní",J87,0)</f>
        <v>0</v>
      </c>
      <c r="BF87" s="228">
        <f>IF(N87="snížená",J87,0)</f>
        <v>0</v>
      </c>
      <c r="BG87" s="228">
        <f>IF(N87="zákl. přenesená",J87,0)</f>
        <v>0</v>
      </c>
      <c r="BH87" s="228">
        <f>IF(N87="sníž. přenesená",J87,0)</f>
        <v>0</v>
      </c>
      <c r="BI87" s="228">
        <f>IF(N87="nulová",J87,0)</f>
        <v>0</v>
      </c>
      <c r="BJ87" s="20" t="s">
        <v>136</v>
      </c>
      <c r="BK87" s="228">
        <f>ROUND(I87*H87,2)</f>
        <v>0</v>
      </c>
      <c r="BL87" s="20" t="s">
        <v>593</v>
      </c>
      <c r="BM87" s="227" t="s">
        <v>594</v>
      </c>
    </row>
    <row r="88" s="2" customFormat="1">
      <c r="A88" s="41"/>
      <c r="B88" s="42"/>
      <c r="C88" s="43"/>
      <c r="D88" s="229" t="s">
        <v>138</v>
      </c>
      <c r="E88" s="43"/>
      <c r="F88" s="230" t="s">
        <v>592</v>
      </c>
      <c r="G88" s="43"/>
      <c r="H88" s="43"/>
      <c r="I88" s="231"/>
      <c r="J88" s="43"/>
      <c r="K88" s="43"/>
      <c r="L88" s="47"/>
      <c r="M88" s="232"/>
      <c r="N88" s="233"/>
      <c r="O88" s="88"/>
      <c r="P88" s="88"/>
      <c r="Q88" s="88"/>
      <c r="R88" s="88"/>
      <c r="S88" s="88"/>
      <c r="T88" s="89"/>
      <c r="U88" s="41"/>
      <c r="V88" s="41"/>
      <c r="W88" s="41"/>
      <c r="X88" s="41"/>
      <c r="Y88" s="41"/>
      <c r="Z88" s="41"/>
      <c r="AA88" s="41"/>
      <c r="AB88" s="41"/>
      <c r="AC88" s="41"/>
      <c r="AD88" s="41"/>
      <c r="AE88" s="41"/>
      <c r="AT88" s="20" t="s">
        <v>138</v>
      </c>
      <c r="AU88" s="20" t="s">
        <v>85</v>
      </c>
    </row>
    <row r="89" s="13" customFormat="1">
      <c r="A89" s="13"/>
      <c r="B89" s="236"/>
      <c r="C89" s="237"/>
      <c r="D89" s="229" t="s">
        <v>142</v>
      </c>
      <c r="E89" s="238" t="s">
        <v>38</v>
      </c>
      <c r="F89" s="239" t="s">
        <v>595</v>
      </c>
      <c r="G89" s="237"/>
      <c r="H89" s="238" t="s">
        <v>38</v>
      </c>
      <c r="I89" s="240"/>
      <c r="J89" s="237"/>
      <c r="K89" s="237"/>
      <c r="L89" s="241"/>
      <c r="M89" s="242"/>
      <c r="N89" s="243"/>
      <c r="O89" s="243"/>
      <c r="P89" s="243"/>
      <c r="Q89" s="243"/>
      <c r="R89" s="243"/>
      <c r="S89" s="243"/>
      <c r="T89" s="244"/>
      <c r="U89" s="13"/>
      <c r="V89" s="13"/>
      <c r="W89" s="13"/>
      <c r="X89" s="13"/>
      <c r="Y89" s="13"/>
      <c r="Z89" s="13"/>
      <c r="AA89" s="13"/>
      <c r="AB89" s="13"/>
      <c r="AC89" s="13"/>
      <c r="AD89" s="13"/>
      <c r="AE89" s="13"/>
      <c r="AT89" s="245" t="s">
        <v>142</v>
      </c>
      <c r="AU89" s="245" t="s">
        <v>85</v>
      </c>
      <c r="AV89" s="13" t="s">
        <v>83</v>
      </c>
      <c r="AW89" s="13" t="s">
        <v>36</v>
      </c>
      <c r="AX89" s="13" t="s">
        <v>76</v>
      </c>
      <c r="AY89" s="245" t="s">
        <v>129</v>
      </c>
    </row>
    <row r="90" s="13" customFormat="1">
      <c r="A90" s="13"/>
      <c r="B90" s="236"/>
      <c r="C90" s="237"/>
      <c r="D90" s="229" t="s">
        <v>142</v>
      </c>
      <c r="E90" s="238" t="s">
        <v>38</v>
      </c>
      <c r="F90" s="239" t="s">
        <v>596</v>
      </c>
      <c r="G90" s="237"/>
      <c r="H90" s="238" t="s">
        <v>38</v>
      </c>
      <c r="I90" s="240"/>
      <c r="J90" s="237"/>
      <c r="K90" s="237"/>
      <c r="L90" s="241"/>
      <c r="M90" s="242"/>
      <c r="N90" s="243"/>
      <c r="O90" s="243"/>
      <c r="P90" s="243"/>
      <c r="Q90" s="243"/>
      <c r="R90" s="243"/>
      <c r="S90" s="243"/>
      <c r="T90" s="244"/>
      <c r="U90" s="13"/>
      <c r="V90" s="13"/>
      <c r="W90" s="13"/>
      <c r="X90" s="13"/>
      <c r="Y90" s="13"/>
      <c r="Z90" s="13"/>
      <c r="AA90" s="13"/>
      <c r="AB90" s="13"/>
      <c r="AC90" s="13"/>
      <c r="AD90" s="13"/>
      <c r="AE90" s="13"/>
      <c r="AT90" s="245" t="s">
        <v>142</v>
      </c>
      <c r="AU90" s="245" t="s">
        <v>85</v>
      </c>
      <c r="AV90" s="13" t="s">
        <v>83</v>
      </c>
      <c r="AW90" s="13" t="s">
        <v>36</v>
      </c>
      <c r="AX90" s="13" t="s">
        <v>76</v>
      </c>
      <c r="AY90" s="245" t="s">
        <v>129</v>
      </c>
    </row>
    <row r="91" s="13" customFormat="1">
      <c r="A91" s="13"/>
      <c r="B91" s="236"/>
      <c r="C91" s="237"/>
      <c r="D91" s="229" t="s">
        <v>142</v>
      </c>
      <c r="E91" s="238" t="s">
        <v>38</v>
      </c>
      <c r="F91" s="239" t="s">
        <v>597</v>
      </c>
      <c r="G91" s="237"/>
      <c r="H91" s="238" t="s">
        <v>38</v>
      </c>
      <c r="I91" s="240"/>
      <c r="J91" s="237"/>
      <c r="K91" s="237"/>
      <c r="L91" s="241"/>
      <c r="M91" s="242"/>
      <c r="N91" s="243"/>
      <c r="O91" s="243"/>
      <c r="P91" s="243"/>
      <c r="Q91" s="243"/>
      <c r="R91" s="243"/>
      <c r="S91" s="243"/>
      <c r="T91" s="244"/>
      <c r="U91" s="13"/>
      <c r="V91" s="13"/>
      <c r="W91" s="13"/>
      <c r="X91" s="13"/>
      <c r="Y91" s="13"/>
      <c r="Z91" s="13"/>
      <c r="AA91" s="13"/>
      <c r="AB91" s="13"/>
      <c r="AC91" s="13"/>
      <c r="AD91" s="13"/>
      <c r="AE91" s="13"/>
      <c r="AT91" s="245" t="s">
        <v>142</v>
      </c>
      <c r="AU91" s="245" t="s">
        <v>85</v>
      </c>
      <c r="AV91" s="13" t="s">
        <v>83</v>
      </c>
      <c r="AW91" s="13" t="s">
        <v>36</v>
      </c>
      <c r="AX91" s="13" t="s">
        <v>76</v>
      </c>
      <c r="AY91" s="245" t="s">
        <v>129</v>
      </c>
    </row>
    <row r="92" s="13" customFormat="1">
      <c r="A92" s="13"/>
      <c r="B92" s="236"/>
      <c r="C92" s="237"/>
      <c r="D92" s="229" t="s">
        <v>142</v>
      </c>
      <c r="E92" s="238" t="s">
        <v>38</v>
      </c>
      <c r="F92" s="239" t="s">
        <v>598</v>
      </c>
      <c r="G92" s="237"/>
      <c r="H92" s="238" t="s">
        <v>38</v>
      </c>
      <c r="I92" s="240"/>
      <c r="J92" s="237"/>
      <c r="K92" s="237"/>
      <c r="L92" s="241"/>
      <c r="M92" s="242"/>
      <c r="N92" s="243"/>
      <c r="O92" s="243"/>
      <c r="P92" s="243"/>
      <c r="Q92" s="243"/>
      <c r="R92" s="243"/>
      <c r="S92" s="243"/>
      <c r="T92" s="244"/>
      <c r="U92" s="13"/>
      <c r="V92" s="13"/>
      <c r="W92" s="13"/>
      <c r="X92" s="13"/>
      <c r="Y92" s="13"/>
      <c r="Z92" s="13"/>
      <c r="AA92" s="13"/>
      <c r="AB92" s="13"/>
      <c r="AC92" s="13"/>
      <c r="AD92" s="13"/>
      <c r="AE92" s="13"/>
      <c r="AT92" s="245" t="s">
        <v>142</v>
      </c>
      <c r="AU92" s="245" t="s">
        <v>85</v>
      </c>
      <c r="AV92" s="13" t="s">
        <v>83</v>
      </c>
      <c r="AW92" s="13" t="s">
        <v>36</v>
      </c>
      <c r="AX92" s="13" t="s">
        <v>76</v>
      </c>
      <c r="AY92" s="245" t="s">
        <v>129</v>
      </c>
    </row>
    <row r="93" s="13" customFormat="1">
      <c r="A93" s="13"/>
      <c r="B93" s="236"/>
      <c r="C93" s="237"/>
      <c r="D93" s="229" t="s">
        <v>142</v>
      </c>
      <c r="E93" s="238" t="s">
        <v>38</v>
      </c>
      <c r="F93" s="239" t="s">
        <v>599</v>
      </c>
      <c r="G93" s="237"/>
      <c r="H93" s="238" t="s">
        <v>38</v>
      </c>
      <c r="I93" s="240"/>
      <c r="J93" s="237"/>
      <c r="K93" s="237"/>
      <c r="L93" s="241"/>
      <c r="M93" s="242"/>
      <c r="N93" s="243"/>
      <c r="O93" s="243"/>
      <c r="P93" s="243"/>
      <c r="Q93" s="243"/>
      <c r="R93" s="243"/>
      <c r="S93" s="243"/>
      <c r="T93" s="244"/>
      <c r="U93" s="13"/>
      <c r="V93" s="13"/>
      <c r="W93" s="13"/>
      <c r="X93" s="13"/>
      <c r="Y93" s="13"/>
      <c r="Z93" s="13"/>
      <c r="AA93" s="13"/>
      <c r="AB93" s="13"/>
      <c r="AC93" s="13"/>
      <c r="AD93" s="13"/>
      <c r="AE93" s="13"/>
      <c r="AT93" s="245" t="s">
        <v>142</v>
      </c>
      <c r="AU93" s="245" t="s">
        <v>85</v>
      </c>
      <c r="AV93" s="13" t="s">
        <v>83</v>
      </c>
      <c r="AW93" s="13" t="s">
        <v>36</v>
      </c>
      <c r="AX93" s="13" t="s">
        <v>76</v>
      </c>
      <c r="AY93" s="245" t="s">
        <v>129</v>
      </c>
    </row>
    <row r="94" s="13" customFormat="1">
      <c r="A94" s="13"/>
      <c r="B94" s="236"/>
      <c r="C94" s="237"/>
      <c r="D94" s="229" t="s">
        <v>142</v>
      </c>
      <c r="E94" s="238" t="s">
        <v>38</v>
      </c>
      <c r="F94" s="239" t="s">
        <v>600</v>
      </c>
      <c r="G94" s="237"/>
      <c r="H94" s="238" t="s">
        <v>38</v>
      </c>
      <c r="I94" s="240"/>
      <c r="J94" s="237"/>
      <c r="K94" s="237"/>
      <c r="L94" s="241"/>
      <c r="M94" s="242"/>
      <c r="N94" s="243"/>
      <c r="O94" s="243"/>
      <c r="P94" s="243"/>
      <c r="Q94" s="243"/>
      <c r="R94" s="243"/>
      <c r="S94" s="243"/>
      <c r="T94" s="244"/>
      <c r="U94" s="13"/>
      <c r="V94" s="13"/>
      <c r="W94" s="13"/>
      <c r="X94" s="13"/>
      <c r="Y94" s="13"/>
      <c r="Z94" s="13"/>
      <c r="AA94" s="13"/>
      <c r="AB94" s="13"/>
      <c r="AC94" s="13"/>
      <c r="AD94" s="13"/>
      <c r="AE94" s="13"/>
      <c r="AT94" s="245" t="s">
        <v>142</v>
      </c>
      <c r="AU94" s="245" t="s">
        <v>85</v>
      </c>
      <c r="AV94" s="13" t="s">
        <v>83</v>
      </c>
      <c r="AW94" s="13" t="s">
        <v>36</v>
      </c>
      <c r="AX94" s="13" t="s">
        <v>76</v>
      </c>
      <c r="AY94" s="245" t="s">
        <v>129</v>
      </c>
    </row>
    <row r="95" s="13" customFormat="1">
      <c r="A95" s="13"/>
      <c r="B95" s="236"/>
      <c r="C95" s="237"/>
      <c r="D95" s="229" t="s">
        <v>142</v>
      </c>
      <c r="E95" s="238" t="s">
        <v>38</v>
      </c>
      <c r="F95" s="239" t="s">
        <v>601</v>
      </c>
      <c r="G95" s="237"/>
      <c r="H95" s="238" t="s">
        <v>38</v>
      </c>
      <c r="I95" s="240"/>
      <c r="J95" s="237"/>
      <c r="K95" s="237"/>
      <c r="L95" s="241"/>
      <c r="M95" s="242"/>
      <c r="N95" s="243"/>
      <c r="O95" s="243"/>
      <c r="P95" s="243"/>
      <c r="Q95" s="243"/>
      <c r="R95" s="243"/>
      <c r="S95" s="243"/>
      <c r="T95" s="244"/>
      <c r="U95" s="13"/>
      <c r="V95" s="13"/>
      <c r="W95" s="13"/>
      <c r="X95" s="13"/>
      <c r="Y95" s="13"/>
      <c r="Z95" s="13"/>
      <c r="AA95" s="13"/>
      <c r="AB95" s="13"/>
      <c r="AC95" s="13"/>
      <c r="AD95" s="13"/>
      <c r="AE95" s="13"/>
      <c r="AT95" s="245" t="s">
        <v>142</v>
      </c>
      <c r="AU95" s="245" t="s">
        <v>85</v>
      </c>
      <c r="AV95" s="13" t="s">
        <v>83</v>
      </c>
      <c r="AW95" s="13" t="s">
        <v>36</v>
      </c>
      <c r="AX95" s="13" t="s">
        <v>76</v>
      </c>
      <c r="AY95" s="245" t="s">
        <v>129</v>
      </c>
    </row>
    <row r="96" s="13" customFormat="1">
      <c r="A96" s="13"/>
      <c r="B96" s="236"/>
      <c r="C96" s="237"/>
      <c r="D96" s="229" t="s">
        <v>142</v>
      </c>
      <c r="E96" s="238" t="s">
        <v>38</v>
      </c>
      <c r="F96" s="239" t="s">
        <v>602</v>
      </c>
      <c r="G96" s="237"/>
      <c r="H96" s="238" t="s">
        <v>38</v>
      </c>
      <c r="I96" s="240"/>
      <c r="J96" s="237"/>
      <c r="K96" s="237"/>
      <c r="L96" s="241"/>
      <c r="M96" s="242"/>
      <c r="N96" s="243"/>
      <c r="O96" s="243"/>
      <c r="P96" s="243"/>
      <c r="Q96" s="243"/>
      <c r="R96" s="243"/>
      <c r="S96" s="243"/>
      <c r="T96" s="244"/>
      <c r="U96" s="13"/>
      <c r="V96" s="13"/>
      <c r="W96" s="13"/>
      <c r="X96" s="13"/>
      <c r="Y96" s="13"/>
      <c r="Z96" s="13"/>
      <c r="AA96" s="13"/>
      <c r="AB96" s="13"/>
      <c r="AC96" s="13"/>
      <c r="AD96" s="13"/>
      <c r="AE96" s="13"/>
      <c r="AT96" s="245" t="s">
        <v>142</v>
      </c>
      <c r="AU96" s="245" t="s">
        <v>85</v>
      </c>
      <c r="AV96" s="13" t="s">
        <v>83</v>
      </c>
      <c r="AW96" s="13" t="s">
        <v>36</v>
      </c>
      <c r="AX96" s="13" t="s">
        <v>76</v>
      </c>
      <c r="AY96" s="245" t="s">
        <v>129</v>
      </c>
    </row>
    <row r="97" s="14" customFormat="1">
      <c r="A97" s="14"/>
      <c r="B97" s="246"/>
      <c r="C97" s="247"/>
      <c r="D97" s="229" t="s">
        <v>142</v>
      </c>
      <c r="E97" s="248" t="s">
        <v>38</v>
      </c>
      <c r="F97" s="249" t="s">
        <v>83</v>
      </c>
      <c r="G97" s="247"/>
      <c r="H97" s="250">
        <v>1</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142</v>
      </c>
      <c r="AU97" s="256" t="s">
        <v>85</v>
      </c>
      <c r="AV97" s="14" t="s">
        <v>85</v>
      </c>
      <c r="AW97" s="14" t="s">
        <v>36</v>
      </c>
      <c r="AX97" s="14" t="s">
        <v>83</v>
      </c>
      <c r="AY97" s="256" t="s">
        <v>129</v>
      </c>
    </row>
    <row r="98" s="2" customFormat="1" ht="16.5" customHeight="1">
      <c r="A98" s="41"/>
      <c r="B98" s="42"/>
      <c r="C98" s="216" t="s">
        <v>85</v>
      </c>
      <c r="D98" s="216" t="s">
        <v>131</v>
      </c>
      <c r="E98" s="217" t="s">
        <v>603</v>
      </c>
      <c r="F98" s="218" t="s">
        <v>604</v>
      </c>
      <c r="G98" s="219" t="s">
        <v>198</v>
      </c>
      <c r="H98" s="220">
        <v>1</v>
      </c>
      <c r="I98" s="221"/>
      <c r="J98" s="222">
        <f>ROUND(I98*H98,2)</f>
        <v>0</v>
      </c>
      <c r="K98" s="218" t="s">
        <v>38</v>
      </c>
      <c r="L98" s="47"/>
      <c r="M98" s="223" t="s">
        <v>38</v>
      </c>
      <c r="N98" s="224" t="s">
        <v>49</v>
      </c>
      <c r="O98" s="88"/>
      <c r="P98" s="225">
        <f>O98*H98</f>
        <v>0</v>
      </c>
      <c r="Q98" s="225">
        <v>0</v>
      </c>
      <c r="R98" s="225">
        <f>Q98*H98</f>
        <v>0</v>
      </c>
      <c r="S98" s="225">
        <v>0</v>
      </c>
      <c r="T98" s="226">
        <f>S98*H98</f>
        <v>0</v>
      </c>
      <c r="U98" s="41"/>
      <c r="V98" s="41"/>
      <c r="W98" s="41"/>
      <c r="X98" s="41"/>
      <c r="Y98" s="41"/>
      <c r="Z98" s="41"/>
      <c r="AA98" s="41"/>
      <c r="AB98" s="41"/>
      <c r="AC98" s="41"/>
      <c r="AD98" s="41"/>
      <c r="AE98" s="41"/>
      <c r="AR98" s="227" t="s">
        <v>593</v>
      </c>
      <c r="AT98" s="227" t="s">
        <v>131</v>
      </c>
      <c r="AU98" s="227" t="s">
        <v>85</v>
      </c>
      <c r="AY98" s="20" t="s">
        <v>129</v>
      </c>
      <c r="BE98" s="228">
        <f>IF(N98="základní",J98,0)</f>
        <v>0</v>
      </c>
      <c r="BF98" s="228">
        <f>IF(N98="snížená",J98,0)</f>
        <v>0</v>
      </c>
      <c r="BG98" s="228">
        <f>IF(N98="zákl. přenesená",J98,0)</f>
        <v>0</v>
      </c>
      <c r="BH98" s="228">
        <f>IF(N98="sníž. přenesená",J98,0)</f>
        <v>0</v>
      </c>
      <c r="BI98" s="228">
        <f>IF(N98="nulová",J98,0)</f>
        <v>0</v>
      </c>
      <c r="BJ98" s="20" t="s">
        <v>136</v>
      </c>
      <c r="BK98" s="228">
        <f>ROUND(I98*H98,2)</f>
        <v>0</v>
      </c>
      <c r="BL98" s="20" t="s">
        <v>593</v>
      </c>
      <c r="BM98" s="227" t="s">
        <v>605</v>
      </c>
    </row>
    <row r="99" s="2" customFormat="1">
      <c r="A99" s="41"/>
      <c r="B99" s="42"/>
      <c r="C99" s="43"/>
      <c r="D99" s="229" t="s">
        <v>138</v>
      </c>
      <c r="E99" s="43"/>
      <c r="F99" s="230" t="s">
        <v>604</v>
      </c>
      <c r="G99" s="43"/>
      <c r="H99" s="43"/>
      <c r="I99" s="231"/>
      <c r="J99" s="43"/>
      <c r="K99" s="43"/>
      <c r="L99" s="47"/>
      <c r="M99" s="232"/>
      <c r="N99" s="233"/>
      <c r="O99" s="88"/>
      <c r="P99" s="88"/>
      <c r="Q99" s="88"/>
      <c r="R99" s="88"/>
      <c r="S99" s="88"/>
      <c r="T99" s="89"/>
      <c r="U99" s="41"/>
      <c r="V99" s="41"/>
      <c r="W99" s="41"/>
      <c r="X99" s="41"/>
      <c r="Y99" s="41"/>
      <c r="Z99" s="41"/>
      <c r="AA99" s="41"/>
      <c r="AB99" s="41"/>
      <c r="AC99" s="41"/>
      <c r="AD99" s="41"/>
      <c r="AE99" s="41"/>
      <c r="AT99" s="20" t="s">
        <v>138</v>
      </c>
      <c r="AU99" s="20" t="s">
        <v>85</v>
      </c>
    </row>
    <row r="100" s="13" customFormat="1">
      <c r="A100" s="13"/>
      <c r="B100" s="236"/>
      <c r="C100" s="237"/>
      <c r="D100" s="229" t="s">
        <v>142</v>
      </c>
      <c r="E100" s="238" t="s">
        <v>38</v>
      </c>
      <c r="F100" s="239" t="s">
        <v>606</v>
      </c>
      <c r="G100" s="237"/>
      <c r="H100" s="238" t="s">
        <v>38</v>
      </c>
      <c r="I100" s="240"/>
      <c r="J100" s="237"/>
      <c r="K100" s="237"/>
      <c r="L100" s="241"/>
      <c r="M100" s="242"/>
      <c r="N100" s="243"/>
      <c r="O100" s="243"/>
      <c r="P100" s="243"/>
      <c r="Q100" s="243"/>
      <c r="R100" s="243"/>
      <c r="S100" s="243"/>
      <c r="T100" s="244"/>
      <c r="U100" s="13"/>
      <c r="V100" s="13"/>
      <c r="W100" s="13"/>
      <c r="X100" s="13"/>
      <c r="Y100" s="13"/>
      <c r="Z100" s="13"/>
      <c r="AA100" s="13"/>
      <c r="AB100" s="13"/>
      <c r="AC100" s="13"/>
      <c r="AD100" s="13"/>
      <c r="AE100" s="13"/>
      <c r="AT100" s="245" t="s">
        <v>142</v>
      </c>
      <c r="AU100" s="245" t="s">
        <v>85</v>
      </c>
      <c r="AV100" s="13" t="s">
        <v>83</v>
      </c>
      <c r="AW100" s="13" t="s">
        <v>36</v>
      </c>
      <c r="AX100" s="13" t="s">
        <v>76</v>
      </c>
      <c r="AY100" s="245" t="s">
        <v>129</v>
      </c>
    </row>
    <row r="101" s="13" customFormat="1">
      <c r="A101" s="13"/>
      <c r="B101" s="236"/>
      <c r="C101" s="237"/>
      <c r="D101" s="229" t="s">
        <v>142</v>
      </c>
      <c r="E101" s="238" t="s">
        <v>38</v>
      </c>
      <c r="F101" s="239" t="s">
        <v>607</v>
      </c>
      <c r="G101" s="237"/>
      <c r="H101" s="238" t="s">
        <v>38</v>
      </c>
      <c r="I101" s="240"/>
      <c r="J101" s="237"/>
      <c r="K101" s="237"/>
      <c r="L101" s="241"/>
      <c r="M101" s="242"/>
      <c r="N101" s="243"/>
      <c r="O101" s="243"/>
      <c r="P101" s="243"/>
      <c r="Q101" s="243"/>
      <c r="R101" s="243"/>
      <c r="S101" s="243"/>
      <c r="T101" s="244"/>
      <c r="U101" s="13"/>
      <c r="V101" s="13"/>
      <c r="W101" s="13"/>
      <c r="X101" s="13"/>
      <c r="Y101" s="13"/>
      <c r="Z101" s="13"/>
      <c r="AA101" s="13"/>
      <c r="AB101" s="13"/>
      <c r="AC101" s="13"/>
      <c r="AD101" s="13"/>
      <c r="AE101" s="13"/>
      <c r="AT101" s="245" t="s">
        <v>142</v>
      </c>
      <c r="AU101" s="245" t="s">
        <v>85</v>
      </c>
      <c r="AV101" s="13" t="s">
        <v>83</v>
      </c>
      <c r="AW101" s="13" t="s">
        <v>36</v>
      </c>
      <c r="AX101" s="13" t="s">
        <v>76</v>
      </c>
      <c r="AY101" s="245" t="s">
        <v>129</v>
      </c>
    </row>
    <row r="102" s="13" customFormat="1">
      <c r="A102" s="13"/>
      <c r="B102" s="236"/>
      <c r="C102" s="237"/>
      <c r="D102" s="229" t="s">
        <v>142</v>
      </c>
      <c r="E102" s="238" t="s">
        <v>38</v>
      </c>
      <c r="F102" s="239" t="s">
        <v>608</v>
      </c>
      <c r="G102" s="237"/>
      <c r="H102" s="238" t="s">
        <v>38</v>
      </c>
      <c r="I102" s="240"/>
      <c r="J102" s="237"/>
      <c r="K102" s="237"/>
      <c r="L102" s="241"/>
      <c r="M102" s="242"/>
      <c r="N102" s="243"/>
      <c r="O102" s="243"/>
      <c r="P102" s="243"/>
      <c r="Q102" s="243"/>
      <c r="R102" s="243"/>
      <c r="S102" s="243"/>
      <c r="T102" s="244"/>
      <c r="U102" s="13"/>
      <c r="V102" s="13"/>
      <c r="W102" s="13"/>
      <c r="X102" s="13"/>
      <c r="Y102" s="13"/>
      <c r="Z102" s="13"/>
      <c r="AA102" s="13"/>
      <c r="AB102" s="13"/>
      <c r="AC102" s="13"/>
      <c r="AD102" s="13"/>
      <c r="AE102" s="13"/>
      <c r="AT102" s="245" t="s">
        <v>142</v>
      </c>
      <c r="AU102" s="245" t="s">
        <v>85</v>
      </c>
      <c r="AV102" s="13" t="s">
        <v>83</v>
      </c>
      <c r="AW102" s="13" t="s">
        <v>36</v>
      </c>
      <c r="AX102" s="13" t="s">
        <v>76</v>
      </c>
      <c r="AY102" s="245" t="s">
        <v>129</v>
      </c>
    </row>
    <row r="103" s="14" customFormat="1">
      <c r="A103" s="14"/>
      <c r="B103" s="246"/>
      <c r="C103" s="247"/>
      <c r="D103" s="229" t="s">
        <v>142</v>
      </c>
      <c r="E103" s="248" t="s">
        <v>38</v>
      </c>
      <c r="F103" s="249" t="s">
        <v>83</v>
      </c>
      <c r="G103" s="247"/>
      <c r="H103" s="250">
        <v>1</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142</v>
      </c>
      <c r="AU103" s="256" t="s">
        <v>85</v>
      </c>
      <c r="AV103" s="14" t="s">
        <v>85</v>
      </c>
      <c r="AW103" s="14" t="s">
        <v>36</v>
      </c>
      <c r="AX103" s="14" t="s">
        <v>83</v>
      </c>
      <c r="AY103" s="256" t="s">
        <v>129</v>
      </c>
    </row>
    <row r="104" s="2" customFormat="1" ht="16.5" customHeight="1">
      <c r="A104" s="41"/>
      <c r="B104" s="42"/>
      <c r="C104" s="216" t="s">
        <v>159</v>
      </c>
      <c r="D104" s="216" t="s">
        <v>131</v>
      </c>
      <c r="E104" s="217" t="s">
        <v>609</v>
      </c>
      <c r="F104" s="218" t="s">
        <v>610</v>
      </c>
      <c r="G104" s="219" t="s">
        <v>216</v>
      </c>
      <c r="H104" s="220">
        <v>240</v>
      </c>
      <c r="I104" s="221"/>
      <c r="J104" s="222">
        <f>ROUND(I104*H104,2)</f>
        <v>0</v>
      </c>
      <c r="K104" s="218" t="s">
        <v>38</v>
      </c>
      <c r="L104" s="47"/>
      <c r="M104" s="223" t="s">
        <v>38</v>
      </c>
      <c r="N104" s="224" t="s">
        <v>49</v>
      </c>
      <c r="O104" s="88"/>
      <c r="P104" s="225">
        <f>O104*H104</f>
        <v>0</v>
      </c>
      <c r="Q104" s="225">
        <v>0</v>
      </c>
      <c r="R104" s="225">
        <f>Q104*H104</f>
        <v>0</v>
      </c>
      <c r="S104" s="225">
        <v>0</v>
      </c>
      <c r="T104" s="226">
        <f>S104*H104</f>
        <v>0</v>
      </c>
      <c r="U104" s="41"/>
      <c r="V104" s="41"/>
      <c r="W104" s="41"/>
      <c r="X104" s="41"/>
      <c r="Y104" s="41"/>
      <c r="Z104" s="41"/>
      <c r="AA104" s="41"/>
      <c r="AB104" s="41"/>
      <c r="AC104" s="41"/>
      <c r="AD104" s="41"/>
      <c r="AE104" s="41"/>
      <c r="AR104" s="227" t="s">
        <v>136</v>
      </c>
      <c r="AT104" s="227" t="s">
        <v>131</v>
      </c>
      <c r="AU104" s="227" t="s">
        <v>85</v>
      </c>
      <c r="AY104" s="20" t="s">
        <v>129</v>
      </c>
      <c r="BE104" s="228">
        <f>IF(N104="základní",J104,0)</f>
        <v>0</v>
      </c>
      <c r="BF104" s="228">
        <f>IF(N104="snížená",J104,0)</f>
        <v>0</v>
      </c>
      <c r="BG104" s="228">
        <f>IF(N104="zákl. přenesená",J104,0)</f>
        <v>0</v>
      </c>
      <c r="BH104" s="228">
        <f>IF(N104="sníž. přenesená",J104,0)</f>
        <v>0</v>
      </c>
      <c r="BI104" s="228">
        <f>IF(N104="nulová",J104,0)</f>
        <v>0</v>
      </c>
      <c r="BJ104" s="20" t="s">
        <v>136</v>
      </c>
      <c r="BK104" s="228">
        <f>ROUND(I104*H104,2)</f>
        <v>0</v>
      </c>
      <c r="BL104" s="20" t="s">
        <v>136</v>
      </c>
      <c r="BM104" s="227" t="s">
        <v>611</v>
      </c>
    </row>
    <row r="105" s="2" customFormat="1">
      <c r="A105" s="41"/>
      <c r="B105" s="42"/>
      <c r="C105" s="43"/>
      <c r="D105" s="229" t="s">
        <v>138</v>
      </c>
      <c r="E105" s="43"/>
      <c r="F105" s="230" t="s">
        <v>610</v>
      </c>
      <c r="G105" s="43"/>
      <c r="H105" s="43"/>
      <c r="I105" s="231"/>
      <c r="J105" s="43"/>
      <c r="K105" s="43"/>
      <c r="L105" s="47"/>
      <c r="M105" s="232"/>
      <c r="N105" s="233"/>
      <c r="O105" s="88"/>
      <c r="P105" s="88"/>
      <c r="Q105" s="88"/>
      <c r="R105" s="88"/>
      <c r="S105" s="88"/>
      <c r="T105" s="89"/>
      <c r="U105" s="41"/>
      <c r="V105" s="41"/>
      <c r="W105" s="41"/>
      <c r="X105" s="41"/>
      <c r="Y105" s="41"/>
      <c r="Z105" s="41"/>
      <c r="AA105" s="41"/>
      <c r="AB105" s="41"/>
      <c r="AC105" s="41"/>
      <c r="AD105" s="41"/>
      <c r="AE105" s="41"/>
      <c r="AT105" s="20" t="s">
        <v>138</v>
      </c>
      <c r="AU105" s="20" t="s">
        <v>85</v>
      </c>
    </row>
    <row r="106" s="13" customFormat="1">
      <c r="A106" s="13"/>
      <c r="B106" s="236"/>
      <c r="C106" s="237"/>
      <c r="D106" s="229" t="s">
        <v>142</v>
      </c>
      <c r="E106" s="238" t="s">
        <v>38</v>
      </c>
      <c r="F106" s="239" t="s">
        <v>612</v>
      </c>
      <c r="G106" s="237"/>
      <c r="H106" s="238" t="s">
        <v>38</v>
      </c>
      <c r="I106" s="240"/>
      <c r="J106" s="237"/>
      <c r="K106" s="237"/>
      <c r="L106" s="241"/>
      <c r="M106" s="242"/>
      <c r="N106" s="243"/>
      <c r="O106" s="243"/>
      <c r="P106" s="243"/>
      <c r="Q106" s="243"/>
      <c r="R106" s="243"/>
      <c r="S106" s="243"/>
      <c r="T106" s="244"/>
      <c r="U106" s="13"/>
      <c r="V106" s="13"/>
      <c r="W106" s="13"/>
      <c r="X106" s="13"/>
      <c r="Y106" s="13"/>
      <c r="Z106" s="13"/>
      <c r="AA106" s="13"/>
      <c r="AB106" s="13"/>
      <c r="AC106" s="13"/>
      <c r="AD106" s="13"/>
      <c r="AE106" s="13"/>
      <c r="AT106" s="245" t="s">
        <v>142</v>
      </c>
      <c r="AU106" s="245" t="s">
        <v>85</v>
      </c>
      <c r="AV106" s="13" t="s">
        <v>83</v>
      </c>
      <c r="AW106" s="13" t="s">
        <v>36</v>
      </c>
      <c r="AX106" s="13" t="s">
        <v>76</v>
      </c>
      <c r="AY106" s="245" t="s">
        <v>129</v>
      </c>
    </row>
    <row r="107" s="13" customFormat="1">
      <c r="A107" s="13"/>
      <c r="B107" s="236"/>
      <c r="C107" s="237"/>
      <c r="D107" s="229" t="s">
        <v>142</v>
      </c>
      <c r="E107" s="238" t="s">
        <v>38</v>
      </c>
      <c r="F107" s="239" t="s">
        <v>613</v>
      </c>
      <c r="G107" s="237"/>
      <c r="H107" s="238" t="s">
        <v>38</v>
      </c>
      <c r="I107" s="240"/>
      <c r="J107" s="237"/>
      <c r="K107" s="237"/>
      <c r="L107" s="241"/>
      <c r="M107" s="242"/>
      <c r="N107" s="243"/>
      <c r="O107" s="243"/>
      <c r="P107" s="243"/>
      <c r="Q107" s="243"/>
      <c r="R107" s="243"/>
      <c r="S107" s="243"/>
      <c r="T107" s="244"/>
      <c r="U107" s="13"/>
      <c r="V107" s="13"/>
      <c r="W107" s="13"/>
      <c r="X107" s="13"/>
      <c r="Y107" s="13"/>
      <c r="Z107" s="13"/>
      <c r="AA107" s="13"/>
      <c r="AB107" s="13"/>
      <c r="AC107" s="13"/>
      <c r="AD107" s="13"/>
      <c r="AE107" s="13"/>
      <c r="AT107" s="245" t="s">
        <v>142</v>
      </c>
      <c r="AU107" s="245" t="s">
        <v>85</v>
      </c>
      <c r="AV107" s="13" t="s">
        <v>83</v>
      </c>
      <c r="AW107" s="13" t="s">
        <v>36</v>
      </c>
      <c r="AX107" s="13" t="s">
        <v>76</v>
      </c>
      <c r="AY107" s="245" t="s">
        <v>129</v>
      </c>
    </row>
    <row r="108" s="13" customFormat="1">
      <c r="A108" s="13"/>
      <c r="B108" s="236"/>
      <c r="C108" s="237"/>
      <c r="D108" s="229" t="s">
        <v>142</v>
      </c>
      <c r="E108" s="238" t="s">
        <v>38</v>
      </c>
      <c r="F108" s="239" t="s">
        <v>614</v>
      </c>
      <c r="G108" s="237"/>
      <c r="H108" s="238" t="s">
        <v>38</v>
      </c>
      <c r="I108" s="240"/>
      <c r="J108" s="237"/>
      <c r="K108" s="237"/>
      <c r="L108" s="241"/>
      <c r="M108" s="242"/>
      <c r="N108" s="243"/>
      <c r="O108" s="243"/>
      <c r="P108" s="243"/>
      <c r="Q108" s="243"/>
      <c r="R108" s="243"/>
      <c r="S108" s="243"/>
      <c r="T108" s="244"/>
      <c r="U108" s="13"/>
      <c r="V108" s="13"/>
      <c r="W108" s="13"/>
      <c r="X108" s="13"/>
      <c r="Y108" s="13"/>
      <c r="Z108" s="13"/>
      <c r="AA108" s="13"/>
      <c r="AB108" s="13"/>
      <c r="AC108" s="13"/>
      <c r="AD108" s="13"/>
      <c r="AE108" s="13"/>
      <c r="AT108" s="245" t="s">
        <v>142</v>
      </c>
      <c r="AU108" s="245" t="s">
        <v>85</v>
      </c>
      <c r="AV108" s="13" t="s">
        <v>83</v>
      </c>
      <c r="AW108" s="13" t="s">
        <v>36</v>
      </c>
      <c r="AX108" s="13" t="s">
        <v>76</v>
      </c>
      <c r="AY108" s="245" t="s">
        <v>129</v>
      </c>
    </row>
    <row r="109" s="13" customFormat="1">
      <c r="A109" s="13"/>
      <c r="B109" s="236"/>
      <c r="C109" s="237"/>
      <c r="D109" s="229" t="s">
        <v>142</v>
      </c>
      <c r="E109" s="238" t="s">
        <v>38</v>
      </c>
      <c r="F109" s="239" t="s">
        <v>615</v>
      </c>
      <c r="G109" s="237"/>
      <c r="H109" s="238" t="s">
        <v>38</v>
      </c>
      <c r="I109" s="240"/>
      <c r="J109" s="237"/>
      <c r="K109" s="237"/>
      <c r="L109" s="241"/>
      <c r="M109" s="242"/>
      <c r="N109" s="243"/>
      <c r="O109" s="243"/>
      <c r="P109" s="243"/>
      <c r="Q109" s="243"/>
      <c r="R109" s="243"/>
      <c r="S109" s="243"/>
      <c r="T109" s="244"/>
      <c r="U109" s="13"/>
      <c r="V109" s="13"/>
      <c r="W109" s="13"/>
      <c r="X109" s="13"/>
      <c r="Y109" s="13"/>
      <c r="Z109" s="13"/>
      <c r="AA109" s="13"/>
      <c r="AB109" s="13"/>
      <c r="AC109" s="13"/>
      <c r="AD109" s="13"/>
      <c r="AE109" s="13"/>
      <c r="AT109" s="245" t="s">
        <v>142</v>
      </c>
      <c r="AU109" s="245" t="s">
        <v>85</v>
      </c>
      <c r="AV109" s="13" t="s">
        <v>83</v>
      </c>
      <c r="AW109" s="13" t="s">
        <v>36</v>
      </c>
      <c r="AX109" s="13" t="s">
        <v>76</v>
      </c>
      <c r="AY109" s="245" t="s">
        <v>129</v>
      </c>
    </row>
    <row r="110" s="13" customFormat="1">
      <c r="A110" s="13"/>
      <c r="B110" s="236"/>
      <c r="C110" s="237"/>
      <c r="D110" s="229" t="s">
        <v>142</v>
      </c>
      <c r="E110" s="238" t="s">
        <v>38</v>
      </c>
      <c r="F110" s="239" t="s">
        <v>616</v>
      </c>
      <c r="G110" s="237"/>
      <c r="H110" s="238" t="s">
        <v>38</v>
      </c>
      <c r="I110" s="240"/>
      <c r="J110" s="237"/>
      <c r="K110" s="237"/>
      <c r="L110" s="241"/>
      <c r="M110" s="242"/>
      <c r="N110" s="243"/>
      <c r="O110" s="243"/>
      <c r="P110" s="243"/>
      <c r="Q110" s="243"/>
      <c r="R110" s="243"/>
      <c r="S110" s="243"/>
      <c r="T110" s="244"/>
      <c r="U110" s="13"/>
      <c r="V110" s="13"/>
      <c r="W110" s="13"/>
      <c r="X110" s="13"/>
      <c r="Y110" s="13"/>
      <c r="Z110" s="13"/>
      <c r="AA110" s="13"/>
      <c r="AB110" s="13"/>
      <c r="AC110" s="13"/>
      <c r="AD110" s="13"/>
      <c r="AE110" s="13"/>
      <c r="AT110" s="245" t="s">
        <v>142</v>
      </c>
      <c r="AU110" s="245" t="s">
        <v>85</v>
      </c>
      <c r="AV110" s="13" t="s">
        <v>83</v>
      </c>
      <c r="AW110" s="13" t="s">
        <v>36</v>
      </c>
      <c r="AX110" s="13" t="s">
        <v>76</v>
      </c>
      <c r="AY110" s="245" t="s">
        <v>129</v>
      </c>
    </row>
    <row r="111" s="14" customFormat="1">
      <c r="A111" s="14"/>
      <c r="B111" s="246"/>
      <c r="C111" s="247"/>
      <c r="D111" s="229" t="s">
        <v>142</v>
      </c>
      <c r="E111" s="248" t="s">
        <v>38</v>
      </c>
      <c r="F111" s="249" t="s">
        <v>617</v>
      </c>
      <c r="G111" s="247"/>
      <c r="H111" s="250">
        <v>240</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142</v>
      </c>
      <c r="AU111" s="256" t="s">
        <v>85</v>
      </c>
      <c r="AV111" s="14" t="s">
        <v>85</v>
      </c>
      <c r="AW111" s="14" t="s">
        <v>36</v>
      </c>
      <c r="AX111" s="14" t="s">
        <v>83</v>
      </c>
      <c r="AY111" s="256" t="s">
        <v>129</v>
      </c>
    </row>
    <row r="112" s="2" customFormat="1" ht="16.5" customHeight="1">
      <c r="A112" s="41"/>
      <c r="B112" s="42"/>
      <c r="C112" s="216" t="s">
        <v>136</v>
      </c>
      <c r="D112" s="216" t="s">
        <v>131</v>
      </c>
      <c r="E112" s="217" t="s">
        <v>618</v>
      </c>
      <c r="F112" s="218" t="s">
        <v>619</v>
      </c>
      <c r="G112" s="219" t="s">
        <v>198</v>
      </c>
      <c r="H112" s="220">
        <v>1</v>
      </c>
      <c r="I112" s="221"/>
      <c r="J112" s="222">
        <f>ROUND(I112*H112,2)</f>
        <v>0</v>
      </c>
      <c r="K112" s="218" t="s">
        <v>38</v>
      </c>
      <c r="L112" s="47"/>
      <c r="M112" s="223" t="s">
        <v>38</v>
      </c>
      <c r="N112" s="224" t="s">
        <v>49</v>
      </c>
      <c r="O112" s="88"/>
      <c r="P112" s="225">
        <f>O112*H112</f>
        <v>0</v>
      </c>
      <c r="Q112" s="225">
        <v>0</v>
      </c>
      <c r="R112" s="225">
        <f>Q112*H112</f>
        <v>0</v>
      </c>
      <c r="S112" s="225">
        <v>0</v>
      </c>
      <c r="T112" s="226">
        <f>S112*H112</f>
        <v>0</v>
      </c>
      <c r="U112" s="41"/>
      <c r="V112" s="41"/>
      <c r="W112" s="41"/>
      <c r="X112" s="41"/>
      <c r="Y112" s="41"/>
      <c r="Z112" s="41"/>
      <c r="AA112" s="41"/>
      <c r="AB112" s="41"/>
      <c r="AC112" s="41"/>
      <c r="AD112" s="41"/>
      <c r="AE112" s="41"/>
      <c r="AR112" s="227" t="s">
        <v>593</v>
      </c>
      <c r="AT112" s="227" t="s">
        <v>131</v>
      </c>
      <c r="AU112" s="227" t="s">
        <v>85</v>
      </c>
      <c r="AY112" s="20" t="s">
        <v>129</v>
      </c>
      <c r="BE112" s="228">
        <f>IF(N112="základní",J112,0)</f>
        <v>0</v>
      </c>
      <c r="BF112" s="228">
        <f>IF(N112="snížená",J112,0)</f>
        <v>0</v>
      </c>
      <c r="BG112" s="228">
        <f>IF(N112="zákl. přenesená",J112,0)</f>
        <v>0</v>
      </c>
      <c r="BH112" s="228">
        <f>IF(N112="sníž. přenesená",J112,0)</f>
        <v>0</v>
      </c>
      <c r="BI112" s="228">
        <f>IF(N112="nulová",J112,0)</f>
        <v>0</v>
      </c>
      <c r="BJ112" s="20" t="s">
        <v>136</v>
      </c>
      <c r="BK112" s="228">
        <f>ROUND(I112*H112,2)</f>
        <v>0</v>
      </c>
      <c r="BL112" s="20" t="s">
        <v>593</v>
      </c>
      <c r="BM112" s="227" t="s">
        <v>620</v>
      </c>
    </row>
    <row r="113" s="2" customFormat="1">
      <c r="A113" s="41"/>
      <c r="B113" s="42"/>
      <c r="C113" s="43"/>
      <c r="D113" s="229" t="s">
        <v>138</v>
      </c>
      <c r="E113" s="43"/>
      <c r="F113" s="230" t="s">
        <v>621</v>
      </c>
      <c r="G113" s="43"/>
      <c r="H113" s="43"/>
      <c r="I113" s="231"/>
      <c r="J113" s="43"/>
      <c r="K113" s="43"/>
      <c r="L113" s="47"/>
      <c r="M113" s="232"/>
      <c r="N113" s="233"/>
      <c r="O113" s="88"/>
      <c r="P113" s="88"/>
      <c r="Q113" s="88"/>
      <c r="R113" s="88"/>
      <c r="S113" s="88"/>
      <c r="T113" s="89"/>
      <c r="U113" s="41"/>
      <c r="V113" s="41"/>
      <c r="W113" s="41"/>
      <c r="X113" s="41"/>
      <c r="Y113" s="41"/>
      <c r="Z113" s="41"/>
      <c r="AA113" s="41"/>
      <c r="AB113" s="41"/>
      <c r="AC113" s="41"/>
      <c r="AD113" s="41"/>
      <c r="AE113" s="41"/>
      <c r="AT113" s="20" t="s">
        <v>138</v>
      </c>
      <c r="AU113" s="20" t="s">
        <v>85</v>
      </c>
    </row>
    <row r="114" s="13" customFormat="1">
      <c r="A114" s="13"/>
      <c r="B114" s="236"/>
      <c r="C114" s="237"/>
      <c r="D114" s="229" t="s">
        <v>142</v>
      </c>
      <c r="E114" s="238" t="s">
        <v>38</v>
      </c>
      <c r="F114" s="239" t="s">
        <v>622</v>
      </c>
      <c r="G114" s="237"/>
      <c r="H114" s="238" t="s">
        <v>38</v>
      </c>
      <c r="I114" s="240"/>
      <c r="J114" s="237"/>
      <c r="K114" s="237"/>
      <c r="L114" s="241"/>
      <c r="M114" s="242"/>
      <c r="N114" s="243"/>
      <c r="O114" s="243"/>
      <c r="P114" s="243"/>
      <c r="Q114" s="243"/>
      <c r="R114" s="243"/>
      <c r="S114" s="243"/>
      <c r="T114" s="244"/>
      <c r="U114" s="13"/>
      <c r="V114" s="13"/>
      <c r="W114" s="13"/>
      <c r="X114" s="13"/>
      <c r="Y114" s="13"/>
      <c r="Z114" s="13"/>
      <c r="AA114" s="13"/>
      <c r="AB114" s="13"/>
      <c r="AC114" s="13"/>
      <c r="AD114" s="13"/>
      <c r="AE114" s="13"/>
      <c r="AT114" s="245" t="s">
        <v>142</v>
      </c>
      <c r="AU114" s="245" t="s">
        <v>85</v>
      </c>
      <c r="AV114" s="13" t="s">
        <v>83</v>
      </c>
      <c r="AW114" s="13" t="s">
        <v>36</v>
      </c>
      <c r="AX114" s="13" t="s">
        <v>76</v>
      </c>
      <c r="AY114" s="245" t="s">
        <v>129</v>
      </c>
    </row>
    <row r="115" s="14" customFormat="1">
      <c r="A115" s="14"/>
      <c r="B115" s="246"/>
      <c r="C115" s="247"/>
      <c r="D115" s="229" t="s">
        <v>142</v>
      </c>
      <c r="E115" s="248" t="s">
        <v>38</v>
      </c>
      <c r="F115" s="249" t="s">
        <v>83</v>
      </c>
      <c r="G115" s="247"/>
      <c r="H115" s="250">
        <v>1</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142</v>
      </c>
      <c r="AU115" s="256" t="s">
        <v>85</v>
      </c>
      <c r="AV115" s="14" t="s">
        <v>85</v>
      </c>
      <c r="AW115" s="14" t="s">
        <v>36</v>
      </c>
      <c r="AX115" s="14" t="s">
        <v>83</v>
      </c>
      <c r="AY115" s="256" t="s">
        <v>129</v>
      </c>
    </row>
    <row r="116" s="12" customFormat="1" ht="22.8" customHeight="1">
      <c r="A116" s="12"/>
      <c r="B116" s="200"/>
      <c r="C116" s="201"/>
      <c r="D116" s="202" t="s">
        <v>75</v>
      </c>
      <c r="E116" s="214" t="s">
        <v>623</v>
      </c>
      <c r="F116" s="214" t="s">
        <v>624</v>
      </c>
      <c r="G116" s="201"/>
      <c r="H116" s="201"/>
      <c r="I116" s="204"/>
      <c r="J116" s="215">
        <f>BK116</f>
        <v>0</v>
      </c>
      <c r="K116" s="201"/>
      <c r="L116" s="206"/>
      <c r="M116" s="207"/>
      <c r="N116" s="208"/>
      <c r="O116" s="208"/>
      <c r="P116" s="209">
        <f>SUM(P117:P124)</f>
        <v>0</v>
      </c>
      <c r="Q116" s="208"/>
      <c r="R116" s="209">
        <f>SUM(R117:R124)</f>
        <v>0</v>
      </c>
      <c r="S116" s="208"/>
      <c r="T116" s="210">
        <f>SUM(T117:T124)</f>
        <v>0</v>
      </c>
      <c r="U116" s="12"/>
      <c r="V116" s="12"/>
      <c r="W116" s="12"/>
      <c r="X116" s="12"/>
      <c r="Y116" s="12"/>
      <c r="Z116" s="12"/>
      <c r="AA116" s="12"/>
      <c r="AB116" s="12"/>
      <c r="AC116" s="12"/>
      <c r="AD116" s="12"/>
      <c r="AE116" s="12"/>
      <c r="AR116" s="211" t="s">
        <v>136</v>
      </c>
      <c r="AT116" s="212" t="s">
        <v>75</v>
      </c>
      <c r="AU116" s="212" t="s">
        <v>83</v>
      </c>
      <c r="AY116" s="211" t="s">
        <v>129</v>
      </c>
      <c r="BK116" s="213">
        <f>SUM(BK117:BK124)</f>
        <v>0</v>
      </c>
    </row>
    <row r="117" s="2" customFormat="1" ht="16.5" customHeight="1">
      <c r="A117" s="41"/>
      <c r="B117" s="42"/>
      <c r="C117" s="216" t="s">
        <v>171</v>
      </c>
      <c r="D117" s="216" t="s">
        <v>131</v>
      </c>
      <c r="E117" s="217" t="s">
        <v>625</v>
      </c>
      <c r="F117" s="218" t="s">
        <v>626</v>
      </c>
      <c r="G117" s="219" t="s">
        <v>174</v>
      </c>
      <c r="H117" s="220">
        <v>1</v>
      </c>
      <c r="I117" s="221"/>
      <c r="J117" s="222">
        <f>ROUND(I117*H117,2)</f>
        <v>0</v>
      </c>
      <c r="K117" s="218" t="s">
        <v>38</v>
      </c>
      <c r="L117" s="47"/>
      <c r="M117" s="223" t="s">
        <v>38</v>
      </c>
      <c r="N117" s="224" t="s">
        <v>49</v>
      </c>
      <c r="O117" s="88"/>
      <c r="P117" s="225">
        <f>O117*H117</f>
        <v>0</v>
      </c>
      <c r="Q117" s="225">
        <v>0</v>
      </c>
      <c r="R117" s="225">
        <f>Q117*H117</f>
        <v>0</v>
      </c>
      <c r="S117" s="225">
        <v>0</v>
      </c>
      <c r="T117" s="226">
        <f>S117*H117</f>
        <v>0</v>
      </c>
      <c r="U117" s="41"/>
      <c r="V117" s="41"/>
      <c r="W117" s="41"/>
      <c r="X117" s="41"/>
      <c r="Y117" s="41"/>
      <c r="Z117" s="41"/>
      <c r="AA117" s="41"/>
      <c r="AB117" s="41"/>
      <c r="AC117" s="41"/>
      <c r="AD117" s="41"/>
      <c r="AE117" s="41"/>
      <c r="AR117" s="227" t="s">
        <v>627</v>
      </c>
      <c r="AT117" s="227" t="s">
        <v>131</v>
      </c>
      <c r="AU117" s="227" t="s">
        <v>85</v>
      </c>
      <c r="AY117" s="20" t="s">
        <v>129</v>
      </c>
      <c r="BE117" s="228">
        <f>IF(N117="základní",J117,0)</f>
        <v>0</v>
      </c>
      <c r="BF117" s="228">
        <f>IF(N117="snížená",J117,0)</f>
        <v>0</v>
      </c>
      <c r="BG117" s="228">
        <f>IF(N117="zákl. přenesená",J117,0)</f>
        <v>0</v>
      </c>
      <c r="BH117" s="228">
        <f>IF(N117="sníž. přenesená",J117,0)</f>
        <v>0</v>
      </c>
      <c r="BI117" s="228">
        <f>IF(N117="nulová",J117,0)</f>
        <v>0</v>
      </c>
      <c r="BJ117" s="20" t="s">
        <v>136</v>
      </c>
      <c r="BK117" s="228">
        <f>ROUND(I117*H117,2)</f>
        <v>0</v>
      </c>
      <c r="BL117" s="20" t="s">
        <v>627</v>
      </c>
      <c r="BM117" s="227" t="s">
        <v>628</v>
      </c>
    </row>
    <row r="118" s="2" customFormat="1">
      <c r="A118" s="41"/>
      <c r="B118" s="42"/>
      <c r="C118" s="43"/>
      <c r="D118" s="229" t="s">
        <v>138</v>
      </c>
      <c r="E118" s="43"/>
      <c r="F118" s="230" t="s">
        <v>629</v>
      </c>
      <c r="G118" s="43"/>
      <c r="H118" s="43"/>
      <c r="I118" s="231"/>
      <c r="J118" s="43"/>
      <c r="K118" s="43"/>
      <c r="L118" s="47"/>
      <c r="M118" s="232"/>
      <c r="N118" s="233"/>
      <c r="O118" s="88"/>
      <c r="P118" s="88"/>
      <c r="Q118" s="88"/>
      <c r="R118" s="88"/>
      <c r="S118" s="88"/>
      <c r="T118" s="89"/>
      <c r="U118" s="41"/>
      <c r="V118" s="41"/>
      <c r="W118" s="41"/>
      <c r="X118" s="41"/>
      <c r="Y118" s="41"/>
      <c r="Z118" s="41"/>
      <c r="AA118" s="41"/>
      <c r="AB118" s="41"/>
      <c r="AC118" s="41"/>
      <c r="AD118" s="41"/>
      <c r="AE118" s="41"/>
      <c r="AT118" s="20" t="s">
        <v>138</v>
      </c>
      <c r="AU118" s="20" t="s">
        <v>85</v>
      </c>
    </row>
    <row r="119" s="2" customFormat="1" ht="24.15" customHeight="1">
      <c r="A119" s="41"/>
      <c r="B119" s="42"/>
      <c r="C119" s="216" t="s">
        <v>181</v>
      </c>
      <c r="D119" s="216" t="s">
        <v>131</v>
      </c>
      <c r="E119" s="217" t="s">
        <v>630</v>
      </c>
      <c r="F119" s="218" t="s">
        <v>631</v>
      </c>
      <c r="G119" s="219" t="s">
        <v>174</v>
      </c>
      <c r="H119" s="220">
        <v>1</v>
      </c>
      <c r="I119" s="221"/>
      <c r="J119" s="222">
        <f>ROUND(I119*H119,2)</f>
        <v>0</v>
      </c>
      <c r="K119" s="218" t="s">
        <v>38</v>
      </c>
      <c r="L119" s="47"/>
      <c r="M119" s="223" t="s">
        <v>38</v>
      </c>
      <c r="N119" s="224" t="s">
        <v>49</v>
      </c>
      <c r="O119" s="88"/>
      <c r="P119" s="225">
        <f>O119*H119</f>
        <v>0</v>
      </c>
      <c r="Q119" s="225">
        <v>0</v>
      </c>
      <c r="R119" s="225">
        <f>Q119*H119</f>
        <v>0</v>
      </c>
      <c r="S119" s="225">
        <v>0</v>
      </c>
      <c r="T119" s="226">
        <f>S119*H119</f>
        <v>0</v>
      </c>
      <c r="U119" s="41"/>
      <c r="V119" s="41"/>
      <c r="W119" s="41"/>
      <c r="X119" s="41"/>
      <c r="Y119" s="41"/>
      <c r="Z119" s="41"/>
      <c r="AA119" s="41"/>
      <c r="AB119" s="41"/>
      <c r="AC119" s="41"/>
      <c r="AD119" s="41"/>
      <c r="AE119" s="41"/>
      <c r="AR119" s="227" t="s">
        <v>627</v>
      </c>
      <c r="AT119" s="227" t="s">
        <v>131</v>
      </c>
      <c r="AU119" s="227" t="s">
        <v>85</v>
      </c>
      <c r="AY119" s="20" t="s">
        <v>129</v>
      </c>
      <c r="BE119" s="228">
        <f>IF(N119="základní",J119,0)</f>
        <v>0</v>
      </c>
      <c r="BF119" s="228">
        <f>IF(N119="snížená",J119,0)</f>
        <v>0</v>
      </c>
      <c r="BG119" s="228">
        <f>IF(N119="zákl. přenesená",J119,0)</f>
        <v>0</v>
      </c>
      <c r="BH119" s="228">
        <f>IF(N119="sníž. přenesená",J119,0)</f>
        <v>0</v>
      </c>
      <c r="BI119" s="228">
        <f>IF(N119="nulová",J119,0)</f>
        <v>0</v>
      </c>
      <c r="BJ119" s="20" t="s">
        <v>136</v>
      </c>
      <c r="BK119" s="228">
        <f>ROUND(I119*H119,2)</f>
        <v>0</v>
      </c>
      <c r="BL119" s="20" t="s">
        <v>627</v>
      </c>
      <c r="BM119" s="227" t="s">
        <v>632</v>
      </c>
    </row>
    <row r="120" s="2" customFormat="1">
      <c r="A120" s="41"/>
      <c r="B120" s="42"/>
      <c r="C120" s="43"/>
      <c r="D120" s="229" t="s">
        <v>138</v>
      </c>
      <c r="E120" s="43"/>
      <c r="F120" s="230" t="s">
        <v>631</v>
      </c>
      <c r="G120" s="43"/>
      <c r="H120" s="43"/>
      <c r="I120" s="231"/>
      <c r="J120" s="43"/>
      <c r="K120" s="43"/>
      <c r="L120" s="47"/>
      <c r="M120" s="232"/>
      <c r="N120" s="233"/>
      <c r="O120" s="88"/>
      <c r="P120" s="88"/>
      <c r="Q120" s="88"/>
      <c r="R120" s="88"/>
      <c r="S120" s="88"/>
      <c r="T120" s="89"/>
      <c r="U120" s="41"/>
      <c r="V120" s="41"/>
      <c r="W120" s="41"/>
      <c r="X120" s="41"/>
      <c r="Y120" s="41"/>
      <c r="Z120" s="41"/>
      <c r="AA120" s="41"/>
      <c r="AB120" s="41"/>
      <c r="AC120" s="41"/>
      <c r="AD120" s="41"/>
      <c r="AE120" s="41"/>
      <c r="AT120" s="20" t="s">
        <v>138</v>
      </c>
      <c r="AU120" s="20" t="s">
        <v>85</v>
      </c>
    </row>
    <row r="121" s="2" customFormat="1" ht="16.5" customHeight="1">
      <c r="A121" s="41"/>
      <c r="B121" s="42"/>
      <c r="C121" s="216" t="s">
        <v>188</v>
      </c>
      <c r="D121" s="216" t="s">
        <v>131</v>
      </c>
      <c r="E121" s="217" t="s">
        <v>633</v>
      </c>
      <c r="F121" s="218" t="s">
        <v>634</v>
      </c>
      <c r="G121" s="219" t="s">
        <v>198</v>
      </c>
      <c r="H121" s="220">
        <v>1</v>
      </c>
      <c r="I121" s="221"/>
      <c r="J121" s="222">
        <f>ROUND(I121*H121,2)</f>
        <v>0</v>
      </c>
      <c r="K121" s="218" t="s">
        <v>38</v>
      </c>
      <c r="L121" s="47"/>
      <c r="M121" s="223" t="s">
        <v>38</v>
      </c>
      <c r="N121" s="224" t="s">
        <v>49</v>
      </c>
      <c r="O121" s="88"/>
      <c r="P121" s="225">
        <f>O121*H121</f>
        <v>0</v>
      </c>
      <c r="Q121" s="225">
        <v>0</v>
      </c>
      <c r="R121" s="225">
        <f>Q121*H121</f>
        <v>0</v>
      </c>
      <c r="S121" s="225">
        <v>0</v>
      </c>
      <c r="T121" s="226">
        <f>S121*H121</f>
        <v>0</v>
      </c>
      <c r="U121" s="41"/>
      <c r="V121" s="41"/>
      <c r="W121" s="41"/>
      <c r="X121" s="41"/>
      <c r="Y121" s="41"/>
      <c r="Z121" s="41"/>
      <c r="AA121" s="41"/>
      <c r="AB121" s="41"/>
      <c r="AC121" s="41"/>
      <c r="AD121" s="41"/>
      <c r="AE121" s="41"/>
      <c r="AR121" s="227" t="s">
        <v>593</v>
      </c>
      <c r="AT121" s="227" t="s">
        <v>131</v>
      </c>
      <c r="AU121" s="227" t="s">
        <v>85</v>
      </c>
      <c r="AY121" s="20" t="s">
        <v>129</v>
      </c>
      <c r="BE121" s="228">
        <f>IF(N121="základní",J121,0)</f>
        <v>0</v>
      </c>
      <c r="BF121" s="228">
        <f>IF(N121="snížená",J121,0)</f>
        <v>0</v>
      </c>
      <c r="BG121" s="228">
        <f>IF(N121="zákl. přenesená",J121,0)</f>
        <v>0</v>
      </c>
      <c r="BH121" s="228">
        <f>IF(N121="sníž. přenesená",J121,0)</f>
        <v>0</v>
      </c>
      <c r="BI121" s="228">
        <f>IF(N121="nulová",J121,0)</f>
        <v>0</v>
      </c>
      <c r="BJ121" s="20" t="s">
        <v>136</v>
      </c>
      <c r="BK121" s="228">
        <f>ROUND(I121*H121,2)</f>
        <v>0</v>
      </c>
      <c r="BL121" s="20" t="s">
        <v>593</v>
      </c>
      <c r="BM121" s="227" t="s">
        <v>635</v>
      </c>
    </row>
    <row r="122" s="2" customFormat="1">
      <c r="A122" s="41"/>
      <c r="B122" s="42"/>
      <c r="C122" s="43"/>
      <c r="D122" s="229" t="s">
        <v>138</v>
      </c>
      <c r="E122" s="43"/>
      <c r="F122" s="230" t="s">
        <v>634</v>
      </c>
      <c r="G122" s="43"/>
      <c r="H122" s="43"/>
      <c r="I122" s="231"/>
      <c r="J122" s="43"/>
      <c r="K122" s="43"/>
      <c r="L122" s="47"/>
      <c r="M122" s="232"/>
      <c r="N122" s="233"/>
      <c r="O122" s="88"/>
      <c r="P122" s="88"/>
      <c r="Q122" s="88"/>
      <c r="R122" s="88"/>
      <c r="S122" s="88"/>
      <c r="T122" s="89"/>
      <c r="U122" s="41"/>
      <c r="V122" s="41"/>
      <c r="W122" s="41"/>
      <c r="X122" s="41"/>
      <c r="Y122" s="41"/>
      <c r="Z122" s="41"/>
      <c r="AA122" s="41"/>
      <c r="AB122" s="41"/>
      <c r="AC122" s="41"/>
      <c r="AD122" s="41"/>
      <c r="AE122" s="41"/>
      <c r="AT122" s="20" t="s">
        <v>138</v>
      </c>
      <c r="AU122" s="20" t="s">
        <v>85</v>
      </c>
    </row>
    <row r="123" s="13" customFormat="1">
      <c r="A123" s="13"/>
      <c r="B123" s="236"/>
      <c r="C123" s="237"/>
      <c r="D123" s="229" t="s">
        <v>142</v>
      </c>
      <c r="E123" s="238" t="s">
        <v>38</v>
      </c>
      <c r="F123" s="239" t="s">
        <v>636</v>
      </c>
      <c r="G123" s="237"/>
      <c r="H123" s="238" t="s">
        <v>38</v>
      </c>
      <c r="I123" s="240"/>
      <c r="J123" s="237"/>
      <c r="K123" s="237"/>
      <c r="L123" s="241"/>
      <c r="M123" s="242"/>
      <c r="N123" s="243"/>
      <c r="O123" s="243"/>
      <c r="P123" s="243"/>
      <c r="Q123" s="243"/>
      <c r="R123" s="243"/>
      <c r="S123" s="243"/>
      <c r="T123" s="244"/>
      <c r="U123" s="13"/>
      <c r="V123" s="13"/>
      <c r="W123" s="13"/>
      <c r="X123" s="13"/>
      <c r="Y123" s="13"/>
      <c r="Z123" s="13"/>
      <c r="AA123" s="13"/>
      <c r="AB123" s="13"/>
      <c r="AC123" s="13"/>
      <c r="AD123" s="13"/>
      <c r="AE123" s="13"/>
      <c r="AT123" s="245" t="s">
        <v>142</v>
      </c>
      <c r="AU123" s="245" t="s">
        <v>85</v>
      </c>
      <c r="AV123" s="13" t="s">
        <v>83</v>
      </c>
      <c r="AW123" s="13" t="s">
        <v>36</v>
      </c>
      <c r="AX123" s="13" t="s">
        <v>76</v>
      </c>
      <c r="AY123" s="245" t="s">
        <v>129</v>
      </c>
    </row>
    <row r="124" s="14" customFormat="1">
      <c r="A124" s="14"/>
      <c r="B124" s="246"/>
      <c r="C124" s="247"/>
      <c r="D124" s="229" t="s">
        <v>142</v>
      </c>
      <c r="E124" s="248" t="s">
        <v>38</v>
      </c>
      <c r="F124" s="249" t="s">
        <v>83</v>
      </c>
      <c r="G124" s="247"/>
      <c r="H124" s="250">
        <v>1</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142</v>
      </c>
      <c r="AU124" s="256" t="s">
        <v>85</v>
      </c>
      <c r="AV124" s="14" t="s">
        <v>85</v>
      </c>
      <c r="AW124" s="14" t="s">
        <v>36</v>
      </c>
      <c r="AX124" s="14" t="s">
        <v>83</v>
      </c>
      <c r="AY124" s="256" t="s">
        <v>129</v>
      </c>
    </row>
    <row r="125" s="12" customFormat="1" ht="22.8" customHeight="1">
      <c r="A125" s="12"/>
      <c r="B125" s="200"/>
      <c r="C125" s="201"/>
      <c r="D125" s="202" t="s">
        <v>75</v>
      </c>
      <c r="E125" s="214" t="s">
        <v>637</v>
      </c>
      <c r="F125" s="214" t="s">
        <v>638</v>
      </c>
      <c r="G125" s="201"/>
      <c r="H125" s="201"/>
      <c r="I125" s="204"/>
      <c r="J125" s="215">
        <f>BK125</f>
        <v>0</v>
      </c>
      <c r="K125" s="201"/>
      <c r="L125" s="206"/>
      <c r="M125" s="207"/>
      <c r="N125" s="208"/>
      <c r="O125" s="208"/>
      <c r="P125" s="209">
        <f>SUM(P126:P135)</f>
        <v>0</v>
      </c>
      <c r="Q125" s="208"/>
      <c r="R125" s="209">
        <f>SUM(R126:R135)</f>
        <v>0</v>
      </c>
      <c r="S125" s="208"/>
      <c r="T125" s="210">
        <f>SUM(T126:T135)</f>
        <v>0</v>
      </c>
      <c r="U125" s="12"/>
      <c r="V125" s="12"/>
      <c r="W125" s="12"/>
      <c r="X125" s="12"/>
      <c r="Y125" s="12"/>
      <c r="Z125" s="12"/>
      <c r="AA125" s="12"/>
      <c r="AB125" s="12"/>
      <c r="AC125" s="12"/>
      <c r="AD125" s="12"/>
      <c r="AE125" s="12"/>
      <c r="AR125" s="211" t="s">
        <v>136</v>
      </c>
      <c r="AT125" s="212" t="s">
        <v>75</v>
      </c>
      <c r="AU125" s="212" t="s">
        <v>83</v>
      </c>
      <c r="AY125" s="211" t="s">
        <v>129</v>
      </c>
      <c r="BK125" s="213">
        <f>SUM(BK126:BK135)</f>
        <v>0</v>
      </c>
    </row>
    <row r="126" s="2" customFormat="1" ht="16.5" customHeight="1">
      <c r="A126" s="41"/>
      <c r="B126" s="42"/>
      <c r="C126" s="216" t="s">
        <v>195</v>
      </c>
      <c r="D126" s="216" t="s">
        <v>131</v>
      </c>
      <c r="E126" s="217" t="s">
        <v>639</v>
      </c>
      <c r="F126" s="218" t="s">
        <v>640</v>
      </c>
      <c r="G126" s="219" t="s">
        <v>198</v>
      </c>
      <c r="H126" s="220">
        <v>1</v>
      </c>
      <c r="I126" s="221"/>
      <c r="J126" s="222">
        <f>ROUND(I126*H126,2)</f>
        <v>0</v>
      </c>
      <c r="K126" s="218" t="s">
        <v>38</v>
      </c>
      <c r="L126" s="47"/>
      <c r="M126" s="223" t="s">
        <v>38</v>
      </c>
      <c r="N126" s="224" t="s">
        <v>49</v>
      </c>
      <c r="O126" s="88"/>
      <c r="P126" s="225">
        <f>O126*H126</f>
        <v>0</v>
      </c>
      <c r="Q126" s="225">
        <v>0</v>
      </c>
      <c r="R126" s="225">
        <f>Q126*H126</f>
        <v>0</v>
      </c>
      <c r="S126" s="225">
        <v>0</v>
      </c>
      <c r="T126" s="226">
        <f>S126*H126</f>
        <v>0</v>
      </c>
      <c r="U126" s="41"/>
      <c r="V126" s="41"/>
      <c r="W126" s="41"/>
      <c r="X126" s="41"/>
      <c r="Y126" s="41"/>
      <c r="Z126" s="41"/>
      <c r="AA126" s="41"/>
      <c r="AB126" s="41"/>
      <c r="AC126" s="41"/>
      <c r="AD126" s="41"/>
      <c r="AE126" s="41"/>
      <c r="AR126" s="227" t="s">
        <v>641</v>
      </c>
      <c r="AT126" s="227" t="s">
        <v>131</v>
      </c>
      <c r="AU126" s="227" t="s">
        <v>85</v>
      </c>
      <c r="AY126" s="20" t="s">
        <v>129</v>
      </c>
      <c r="BE126" s="228">
        <f>IF(N126="základní",J126,0)</f>
        <v>0</v>
      </c>
      <c r="BF126" s="228">
        <f>IF(N126="snížená",J126,0)</f>
        <v>0</v>
      </c>
      <c r="BG126" s="228">
        <f>IF(N126="zákl. přenesená",J126,0)</f>
        <v>0</v>
      </c>
      <c r="BH126" s="228">
        <f>IF(N126="sníž. přenesená",J126,0)</f>
        <v>0</v>
      </c>
      <c r="BI126" s="228">
        <f>IF(N126="nulová",J126,0)</f>
        <v>0</v>
      </c>
      <c r="BJ126" s="20" t="s">
        <v>136</v>
      </c>
      <c r="BK126" s="228">
        <f>ROUND(I126*H126,2)</f>
        <v>0</v>
      </c>
      <c r="BL126" s="20" t="s">
        <v>641</v>
      </c>
      <c r="BM126" s="227" t="s">
        <v>642</v>
      </c>
    </row>
    <row r="127" s="2" customFormat="1">
      <c r="A127" s="41"/>
      <c r="B127" s="42"/>
      <c r="C127" s="43"/>
      <c r="D127" s="229" t="s">
        <v>138</v>
      </c>
      <c r="E127" s="43"/>
      <c r="F127" s="230" t="s">
        <v>640</v>
      </c>
      <c r="G127" s="43"/>
      <c r="H127" s="43"/>
      <c r="I127" s="231"/>
      <c r="J127" s="43"/>
      <c r="K127" s="43"/>
      <c r="L127" s="47"/>
      <c r="M127" s="232"/>
      <c r="N127" s="233"/>
      <c r="O127" s="88"/>
      <c r="P127" s="88"/>
      <c r="Q127" s="88"/>
      <c r="R127" s="88"/>
      <c r="S127" s="88"/>
      <c r="T127" s="89"/>
      <c r="U127" s="41"/>
      <c r="V127" s="41"/>
      <c r="W127" s="41"/>
      <c r="X127" s="41"/>
      <c r="Y127" s="41"/>
      <c r="Z127" s="41"/>
      <c r="AA127" s="41"/>
      <c r="AB127" s="41"/>
      <c r="AC127" s="41"/>
      <c r="AD127" s="41"/>
      <c r="AE127" s="41"/>
      <c r="AT127" s="20" t="s">
        <v>138</v>
      </c>
      <c r="AU127" s="20" t="s">
        <v>85</v>
      </c>
    </row>
    <row r="128" s="13" customFormat="1">
      <c r="A128" s="13"/>
      <c r="B128" s="236"/>
      <c r="C128" s="237"/>
      <c r="D128" s="229" t="s">
        <v>142</v>
      </c>
      <c r="E128" s="238" t="s">
        <v>38</v>
      </c>
      <c r="F128" s="239" t="s">
        <v>643</v>
      </c>
      <c r="G128" s="237"/>
      <c r="H128" s="238" t="s">
        <v>38</v>
      </c>
      <c r="I128" s="240"/>
      <c r="J128" s="237"/>
      <c r="K128" s="237"/>
      <c r="L128" s="241"/>
      <c r="M128" s="242"/>
      <c r="N128" s="243"/>
      <c r="O128" s="243"/>
      <c r="P128" s="243"/>
      <c r="Q128" s="243"/>
      <c r="R128" s="243"/>
      <c r="S128" s="243"/>
      <c r="T128" s="244"/>
      <c r="U128" s="13"/>
      <c r="V128" s="13"/>
      <c r="W128" s="13"/>
      <c r="X128" s="13"/>
      <c r="Y128" s="13"/>
      <c r="Z128" s="13"/>
      <c r="AA128" s="13"/>
      <c r="AB128" s="13"/>
      <c r="AC128" s="13"/>
      <c r="AD128" s="13"/>
      <c r="AE128" s="13"/>
      <c r="AT128" s="245" t="s">
        <v>142</v>
      </c>
      <c r="AU128" s="245" t="s">
        <v>85</v>
      </c>
      <c r="AV128" s="13" t="s">
        <v>83</v>
      </c>
      <c r="AW128" s="13" t="s">
        <v>36</v>
      </c>
      <c r="AX128" s="13" t="s">
        <v>76</v>
      </c>
      <c r="AY128" s="245" t="s">
        <v>129</v>
      </c>
    </row>
    <row r="129" s="14" customFormat="1">
      <c r="A129" s="14"/>
      <c r="B129" s="246"/>
      <c r="C129" s="247"/>
      <c r="D129" s="229" t="s">
        <v>142</v>
      </c>
      <c r="E129" s="248" t="s">
        <v>38</v>
      </c>
      <c r="F129" s="249" t="s">
        <v>83</v>
      </c>
      <c r="G129" s="247"/>
      <c r="H129" s="250">
        <v>1</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142</v>
      </c>
      <c r="AU129" s="256" t="s">
        <v>85</v>
      </c>
      <c r="AV129" s="14" t="s">
        <v>85</v>
      </c>
      <c r="AW129" s="14" t="s">
        <v>36</v>
      </c>
      <c r="AX129" s="14" t="s">
        <v>83</v>
      </c>
      <c r="AY129" s="256" t="s">
        <v>129</v>
      </c>
    </row>
    <row r="130" s="2" customFormat="1" ht="16.5" customHeight="1">
      <c r="A130" s="41"/>
      <c r="B130" s="42"/>
      <c r="C130" s="216" t="s">
        <v>204</v>
      </c>
      <c r="D130" s="216" t="s">
        <v>131</v>
      </c>
      <c r="E130" s="217" t="s">
        <v>644</v>
      </c>
      <c r="F130" s="218" t="s">
        <v>645</v>
      </c>
      <c r="G130" s="219" t="s">
        <v>198</v>
      </c>
      <c r="H130" s="220">
        <v>1</v>
      </c>
      <c r="I130" s="221"/>
      <c r="J130" s="222">
        <f>ROUND(I130*H130,2)</f>
        <v>0</v>
      </c>
      <c r="K130" s="218" t="s">
        <v>38</v>
      </c>
      <c r="L130" s="47"/>
      <c r="M130" s="223" t="s">
        <v>38</v>
      </c>
      <c r="N130" s="224" t="s">
        <v>49</v>
      </c>
      <c r="O130" s="88"/>
      <c r="P130" s="225">
        <f>O130*H130</f>
        <v>0</v>
      </c>
      <c r="Q130" s="225">
        <v>0</v>
      </c>
      <c r="R130" s="225">
        <f>Q130*H130</f>
        <v>0</v>
      </c>
      <c r="S130" s="225">
        <v>0</v>
      </c>
      <c r="T130" s="226">
        <f>S130*H130</f>
        <v>0</v>
      </c>
      <c r="U130" s="41"/>
      <c r="V130" s="41"/>
      <c r="W130" s="41"/>
      <c r="X130" s="41"/>
      <c r="Y130" s="41"/>
      <c r="Z130" s="41"/>
      <c r="AA130" s="41"/>
      <c r="AB130" s="41"/>
      <c r="AC130" s="41"/>
      <c r="AD130" s="41"/>
      <c r="AE130" s="41"/>
      <c r="AR130" s="227" t="s">
        <v>641</v>
      </c>
      <c r="AT130" s="227" t="s">
        <v>131</v>
      </c>
      <c r="AU130" s="227" t="s">
        <v>85</v>
      </c>
      <c r="AY130" s="20" t="s">
        <v>129</v>
      </c>
      <c r="BE130" s="228">
        <f>IF(N130="základní",J130,0)</f>
        <v>0</v>
      </c>
      <c r="BF130" s="228">
        <f>IF(N130="snížená",J130,0)</f>
        <v>0</v>
      </c>
      <c r="BG130" s="228">
        <f>IF(N130="zákl. přenesená",J130,0)</f>
        <v>0</v>
      </c>
      <c r="BH130" s="228">
        <f>IF(N130="sníž. přenesená",J130,0)</f>
        <v>0</v>
      </c>
      <c r="BI130" s="228">
        <f>IF(N130="nulová",J130,0)</f>
        <v>0</v>
      </c>
      <c r="BJ130" s="20" t="s">
        <v>136</v>
      </c>
      <c r="BK130" s="228">
        <f>ROUND(I130*H130,2)</f>
        <v>0</v>
      </c>
      <c r="BL130" s="20" t="s">
        <v>641</v>
      </c>
      <c r="BM130" s="227" t="s">
        <v>646</v>
      </c>
    </row>
    <row r="131" s="2" customFormat="1">
      <c r="A131" s="41"/>
      <c r="B131" s="42"/>
      <c r="C131" s="43"/>
      <c r="D131" s="229" t="s">
        <v>138</v>
      </c>
      <c r="E131" s="43"/>
      <c r="F131" s="230" t="s">
        <v>645</v>
      </c>
      <c r="G131" s="43"/>
      <c r="H131" s="43"/>
      <c r="I131" s="231"/>
      <c r="J131" s="43"/>
      <c r="K131" s="43"/>
      <c r="L131" s="47"/>
      <c r="M131" s="232"/>
      <c r="N131" s="233"/>
      <c r="O131" s="88"/>
      <c r="P131" s="88"/>
      <c r="Q131" s="88"/>
      <c r="R131" s="88"/>
      <c r="S131" s="88"/>
      <c r="T131" s="89"/>
      <c r="U131" s="41"/>
      <c r="V131" s="41"/>
      <c r="W131" s="41"/>
      <c r="X131" s="41"/>
      <c r="Y131" s="41"/>
      <c r="Z131" s="41"/>
      <c r="AA131" s="41"/>
      <c r="AB131" s="41"/>
      <c r="AC131" s="41"/>
      <c r="AD131" s="41"/>
      <c r="AE131" s="41"/>
      <c r="AT131" s="20" t="s">
        <v>138</v>
      </c>
      <c r="AU131" s="20" t="s">
        <v>85</v>
      </c>
    </row>
    <row r="132" s="13" customFormat="1">
      <c r="A132" s="13"/>
      <c r="B132" s="236"/>
      <c r="C132" s="237"/>
      <c r="D132" s="229" t="s">
        <v>142</v>
      </c>
      <c r="E132" s="238" t="s">
        <v>38</v>
      </c>
      <c r="F132" s="239" t="s">
        <v>647</v>
      </c>
      <c r="G132" s="237"/>
      <c r="H132" s="238" t="s">
        <v>38</v>
      </c>
      <c r="I132" s="240"/>
      <c r="J132" s="237"/>
      <c r="K132" s="237"/>
      <c r="L132" s="241"/>
      <c r="M132" s="242"/>
      <c r="N132" s="243"/>
      <c r="O132" s="243"/>
      <c r="P132" s="243"/>
      <c r="Q132" s="243"/>
      <c r="R132" s="243"/>
      <c r="S132" s="243"/>
      <c r="T132" s="244"/>
      <c r="U132" s="13"/>
      <c r="V132" s="13"/>
      <c r="W132" s="13"/>
      <c r="X132" s="13"/>
      <c r="Y132" s="13"/>
      <c r="Z132" s="13"/>
      <c r="AA132" s="13"/>
      <c r="AB132" s="13"/>
      <c r="AC132" s="13"/>
      <c r="AD132" s="13"/>
      <c r="AE132" s="13"/>
      <c r="AT132" s="245" t="s">
        <v>142</v>
      </c>
      <c r="AU132" s="245" t="s">
        <v>85</v>
      </c>
      <c r="AV132" s="13" t="s">
        <v>83</v>
      </c>
      <c r="AW132" s="13" t="s">
        <v>36</v>
      </c>
      <c r="AX132" s="13" t="s">
        <v>76</v>
      </c>
      <c r="AY132" s="245" t="s">
        <v>129</v>
      </c>
    </row>
    <row r="133" s="14" customFormat="1">
      <c r="A133" s="14"/>
      <c r="B133" s="246"/>
      <c r="C133" s="247"/>
      <c r="D133" s="229" t="s">
        <v>142</v>
      </c>
      <c r="E133" s="248" t="s">
        <v>38</v>
      </c>
      <c r="F133" s="249" t="s">
        <v>83</v>
      </c>
      <c r="G133" s="247"/>
      <c r="H133" s="250">
        <v>1</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142</v>
      </c>
      <c r="AU133" s="256" t="s">
        <v>85</v>
      </c>
      <c r="AV133" s="14" t="s">
        <v>85</v>
      </c>
      <c r="AW133" s="14" t="s">
        <v>36</v>
      </c>
      <c r="AX133" s="14" t="s">
        <v>83</v>
      </c>
      <c r="AY133" s="256" t="s">
        <v>129</v>
      </c>
    </row>
    <row r="134" s="2" customFormat="1" ht="16.5" customHeight="1">
      <c r="A134" s="41"/>
      <c r="B134" s="42"/>
      <c r="C134" s="216" t="s">
        <v>273</v>
      </c>
      <c r="D134" s="216" t="s">
        <v>131</v>
      </c>
      <c r="E134" s="217" t="s">
        <v>648</v>
      </c>
      <c r="F134" s="218" t="s">
        <v>649</v>
      </c>
      <c r="G134" s="219" t="s">
        <v>198</v>
      </c>
      <c r="H134" s="220">
        <v>1</v>
      </c>
      <c r="I134" s="221"/>
      <c r="J134" s="222">
        <f>ROUND(I134*H134,2)</f>
        <v>0</v>
      </c>
      <c r="K134" s="218" t="s">
        <v>38</v>
      </c>
      <c r="L134" s="47"/>
      <c r="M134" s="223" t="s">
        <v>38</v>
      </c>
      <c r="N134" s="224" t="s">
        <v>49</v>
      </c>
      <c r="O134" s="88"/>
      <c r="P134" s="225">
        <f>O134*H134</f>
        <v>0</v>
      </c>
      <c r="Q134" s="225">
        <v>0</v>
      </c>
      <c r="R134" s="225">
        <f>Q134*H134</f>
        <v>0</v>
      </c>
      <c r="S134" s="225">
        <v>0</v>
      </c>
      <c r="T134" s="226">
        <f>S134*H134</f>
        <v>0</v>
      </c>
      <c r="U134" s="41"/>
      <c r="V134" s="41"/>
      <c r="W134" s="41"/>
      <c r="X134" s="41"/>
      <c r="Y134" s="41"/>
      <c r="Z134" s="41"/>
      <c r="AA134" s="41"/>
      <c r="AB134" s="41"/>
      <c r="AC134" s="41"/>
      <c r="AD134" s="41"/>
      <c r="AE134" s="41"/>
      <c r="AR134" s="227" t="s">
        <v>641</v>
      </c>
      <c r="AT134" s="227" t="s">
        <v>131</v>
      </c>
      <c r="AU134" s="227" t="s">
        <v>85</v>
      </c>
      <c r="AY134" s="20" t="s">
        <v>129</v>
      </c>
      <c r="BE134" s="228">
        <f>IF(N134="základní",J134,0)</f>
        <v>0</v>
      </c>
      <c r="BF134" s="228">
        <f>IF(N134="snížená",J134,0)</f>
        <v>0</v>
      </c>
      <c r="BG134" s="228">
        <f>IF(N134="zákl. přenesená",J134,0)</f>
        <v>0</v>
      </c>
      <c r="BH134" s="228">
        <f>IF(N134="sníž. přenesená",J134,0)</f>
        <v>0</v>
      </c>
      <c r="BI134" s="228">
        <f>IF(N134="nulová",J134,0)</f>
        <v>0</v>
      </c>
      <c r="BJ134" s="20" t="s">
        <v>136</v>
      </c>
      <c r="BK134" s="228">
        <f>ROUND(I134*H134,2)</f>
        <v>0</v>
      </c>
      <c r="BL134" s="20" t="s">
        <v>641</v>
      </c>
      <c r="BM134" s="227" t="s">
        <v>650</v>
      </c>
    </row>
    <row r="135" s="2" customFormat="1">
      <c r="A135" s="41"/>
      <c r="B135" s="42"/>
      <c r="C135" s="43"/>
      <c r="D135" s="229" t="s">
        <v>138</v>
      </c>
      <c r="E135" s="43"/>
      <c r="F135" s="230" t="s">
        <v>649</v>
      </c>
      <c r="G135" s="43"/>
      <c r="H135" s="43"/>
      <c r="I135" s="231"/>
      <c r="J135" s="43"/>
      <c r="K135" s="43"/>
      <c r="L135" s="47"/>
      <c r="M135" s="232"/>
      <c r="N135" s="233"/>
      <c r="O135" s="88"/>
      <c r="P135" s="88"/>
      <c r="Q135" s="88"/>
      <c r="R135" s="88"/>
      <c r="S135" s="88"/>
      <c r="T135" s="89"/>
      <c r="U135" s="41"/>
      <c r="V135" s="41"/>
      <c r="W135" s="41"/>
      <c r="X135" s="41"/>
      <c r="Y135" s="41"/>
      <c r="Z135" s="41"/>
      <c r="AA135" s="41"/>
      <c r="AB135" s="41"/>
      <c r="AC135" s="41"/>
      <c r="AD135" s="41"/>
      <c r="AE135" s="41"/>
      <c r="AT135" s="20" t="s">
        <v>138</v>
      </c>
      <c r="AU135" s="20" t="s">
        <v>85</v>
      </c>
    </row>
    <row r="136" s="12" customFormat="1" ht="22.8" customHeight="1">
      <c r="A136" s="12"/>
      <c r="B136" s="200"/>
      <c r="C136" s="201"/>
      <c r="D136" s="202" t="s">
        <v>75</v>
      </c>
      <c r="E136" s="214" t="s">
        <v>651</v>
      </c>
      <c r="F136" s="214" t="s">
        <v>652</v>
      </c>
      <c r="G136" s="201"/>
      <c r="H136" s="201"/>
      <c r="I136" s="204"/>
      <c r="J136" s="215">
        <f>BK136</f>
        <v>0</v>
      </c>
      <c r="K136" s="201"/>
      <c r="L136" s="206"/>
      <c r="M136" s="207"/>
      <c r="N136" s="208"/>
      <c r="O136" s="208"/>
      <c r="P136" s="209">
        <f>SUM(P137:P194)</f>
        <v>0</v>
      </c>
      <c r="Q136" s="208"/>
      <c r="R136" s="209">
        <f>SUM(R137:R194)</f>
        <v>0</v>
      </c>
      <c r="S136" s="208"/>
      <c r="T136" s="210">
        <f>SUM(T137:T194)</f>
        <v>0</v>
      </c>
      <c r="U136" s="12"/>
      <c r="V136" s="12"/>
      <c r="W136" s="12"/>
      <c r="X136" s="12"/>
      <c r="Y136" s="12"/>
      <c r="Z136" s="12"/>
      <c r="AA136" s="12"/>
      <c r="AB136" s="12"/>
      <c r="AC136" s="12"/>
      <c r="AD136" s="12"/>
      <c r="AE136" s="12"/>
      <c r="AR136" s="211" t="s">
        <v>136</v>
      </c>
      <c r="AT136" s="212" t="s">
        <v>75</v>
      </c>
      <c r="AU136" s="212" t="s">
        <v>83</v>
      </c>
      <c r="AY136" s="211" t="s">
        <v>129</v>
      </c>
      <c r="BK136" s="213">
        <f>SUM(BK137:BK194)</f>
        <v>0</v>
      </c>
    </row>
    <row r="137" s="2" customFormat="1" ht="24.15" customHeight="1">
      <c r="A137" s="41"/>
      <c r="B137" s="42"/>
      <c r="C137" s="216" t="s">
        <v>280</v>
      </c>
      <c r="D137" s="216" t="s">
        <v>131</v>
      </c>
      <c r="E137" s="217" t="s">
        <v>653</v>
      </c>
      <c r="F137" s="218" t="s">
        <v>654</v>
      </c>
      <c r="G137" s="219" t="s">
        <v>198</v>
      </c>
      <c r="H137" s="220">
        <v>1</v>
      </c>
      <c r="I137" s="221"/>
      <c r="J137" s="222">
        <f>ROUND(I137*H137,2)</f>
        <v>0</v>
      </c>
      <c r="K137" s="218" t="s">
        <v>38</v>
      </c>
      <c r="L137" s="47"/>
      <c r="M137" s="223" t="s">
        <v>38</v>
      </c>
      <c r="N137" s="224" t="s">
        <v>49</v>
      </c>
      <c r="O137" s="88"/>
      <c r="P137" s="225">
        <f>O137*H137</f>
        <v>0</v>
      </c>
      <c r="Q137" s="225">
        <v>0</v>
      </c>
      <c r="R137" s="225">
        <f>Q137*H137</f>
        <v>0</v>
      </c>
      <c r="S137" s="225">
        <v>0</v>
      </c>
      <c r="T137" s="226">
        <f>S137*H137</f>
        <v>0</v>
      </c>
      <c r="U137" s="41"/>
      <c r="V137" s="41"/>
      <c r="W137" s="41"/>
      <c r="X137" s="41"/>
      <c r="Y137" s="41"/>
      <c r="Z137" s="41"/>
      <c r="AA137" s="41"/>
      <c r="AB137" s="41"/>
      <c r="AC137" s="41"/>
      <c r="AD137" s="41"/>
      <c r="AE137" s="41"/>
      <c r="AR137" s="227" t="s">
        <v>641</v>
      </c>
      <c r="AT137" s="227" t="s">
        <v>131</v>
      </c>
      <c r="AU137" s="227" t="s">
        <v>85</v>
      </c>
      <c r="AY137" s="20" t="s">
        <v>129</v>
      </c>
      <c r="BE137" s="228">
        <f>IF(N137="základní",J137,0)</f>
        <v>0</v>
      </c>
      <c r="BF137" s="228">
        <f>IF(N137="snížená",J137,0)</f>
        <v>0</v>
      </c>
      <c r="BG137" s="228">
        <f>IF(N137="zákl. přenesená",J137,0)</f>
        <v>0</v>
      </c>
      <c r="BH137" s="228">
        <f>IF(N137="sníž. přenesená",J137,0)</f>
        <v>0</v>
      </c>
      <c r="BI137" s="228">
        <f>IF(N137="nulová",J137,0)</f>
        <v>0</v>
      </c>
      <c r="BJ137" s="20" t="s">
        <v>136</v>
      </c>
      <c r="BK137" s="228">
        <f>ROUND(I137*H137,2)</f>
        <v>0</v>
      </c>
      <c r="BL137" s="20" t="s">
        <v>641</v>
      </c>
      <c r="BM137" s="227" t="s">
        <v>655</v>
      </c>
    </row>
    <row r="138" s="2" customFormat="1">
      <c r="A138" s="41"/>
      <c r="B138" s="42"/>
      <c r="C138" s="43"/>
      <c r="D138" s="229" t="s">
        <v>138</v>
      </c>
      <c r="E138" s="43"/>
      <c r="F138" s="230" t="s">
        <v>654</v>
      </c>
      <c r="G138" s="43"/>
      <c r="H138" s="43"/>
      <c r="I138" s="231"/>
      <c r="J138" s="43"/>
      <c r="K138" s="43"/>
      <c r="L138" s="47"/>
      <c r="M138" s="232"/>
      <c r="N138" s="233"/>
      <c r="O138" s="88"/>
      <c r="P138" s="88"/>
      <c r="Q138" s="88"/>
      <c r="R138" s="88"/>
      <c r="S138" s="88"/>
      <c r="T138" s="89"/>
      <c r="U138" s="41"/>
      <c r="V138" s="41"/>
      <c r="W138" s="41"/>
      <c r="X138" s="41"/>
      <c r="Y138" s="41"/>
      <c r="Z138" s="41"/>
      <c r="AA138" s="41"/>
      <c r="AB138" s="41"/>
      <c r="AC138" s="41"/>
      <c r="AD138" s="41"/>
      <c r="AE138" s="41"/>
      <c r="AT138" s="20" t="s">
        <v>138</v>
      </c>
      <c r="AU138" s="20" t="s">
        <v>85</v>
      </c>
    </row>
    <row r="139" s="2" customFormat="1" ht="16.5" customHeight="1">
      <c r="A139" s="41"/>
      <c r="B139" s="42"/>
      <c r="C139" s="216" t="s">
        <v>8</v>
      </c>
      <c r="D139" s="216" t="s">
        <v>131</v>
      </c>
      <c r="E139" s="217" t="s">
        <v>656</v>
      </c>
      <c r="F139" s="218" t="s">
        <v>657</v>
      </c>
      <c r="G139" s="219" t="s">
        <v>174</v>
      </c>
      <c r="H139" s="220">
        <v>1</v>
      </c>
      <c r="I139" s="221"/>
      <c r="J139" s="222">
        <f>ROUND(I139*H139,2)</f>
        <v>0</v>
      </c>
      <c r="K139" s="218" t="s">
        <v>38</v>
      </c>
      <c r="L139" s="47"/>
      <c r="M139" s="223" t="s">
        <v>38</v>
      </c>
      <c r="N139" s="224" t="s">
        <v>49</v>
      </c>
      <c r="O139" s="88"/>
      <c r="P139" s="225">
        <f>O139*H139</f>
        <v>0</v>
      </c>
      <c r="Q139" s="225">
        <v>0</v>
      </c>
      <c r="R139" s="225">
        <f>Q139*H139</f>
        <v>0</v>
      </c>
      <c r="S139" s="225">
        <v>0</v>
      </c>
      <c r="T139" s="226">
        <f>S139*H139</f>
        <v>0</v>
      </c>
      <c r="U139" s="41"/>
      <c r="V139" s="41"/>
      <c r="W139" s="41"/>
      <c r="X139" s="41"/>
      <c r="Y139" s="41"/>
      <c r="Z139" s="41"/>
      <c r="AA139" s="41"/>
      <c r="AB139" s="41"/>
      <c r="AC139" s="41"/>
      <c r="AD139" s="41"/>
      <c r="AE139" s="41"/>
      <c r="AR139" s="227" t="s">
        <v>641</v>
      </c>
      <c r="AT139" s="227" t="s">
        <v>131</v>
      </c>
      <c r="AU139" s="227" t="s">
        <v>85</v>
      </c>
      <c r="AY139" s="20" t="s">
        <v>129</v>
      </c>
      <c r="BE139" s="228">
        <f>IF(N139="základní",J139,0)</f>
        <v>0</v>
      </c>
      <c r="BF139" s="228">
        <f>IF(N139="snížená",J139,0)</f>
        <v>0</v>
      </c>
      <c r="BG139" s="228">
        <f>IF(N139="zákl. přenesená",J139,0)</f>
        <v>0</v>
      </c>
      <c r="BH139" s="228">
        <f>IF(N139="sníž. přenesená",J139,0)</f>
        <v>0</v>
      </c>
      <c r="BI139" s="228">
        <f>IF(N139="nulová",J139,0)</f>
        <v>0</v>
      </c>
      <c r="BJ139" s="20" t="s">
        <v>136</v>
      </c>
      <c r="BK139" s="228">
        <f>ROUND(I139*H139,2)</f>
        <v>0</v>
      </c>
      <c r="BL139" s="20" t="s">
        <v>641</v>
      </c>
      <c r="BM139" s="227" t="s">
        <v>658</v>
      </c>
    </row>
    <row r="140" s="2" customFormat="1">
      <c r="A140" s="41"/>
      <c r="B140" s="42"/>
      <c r="C140" s="43"/>
      <c r="D140" s="229" t="s">
        <v>138</v>
      </c>
      <c r="E140" s="43"/>
      <c r="F140" s="230" t="s">
        <v>657</v>
      </c>
      <c r="G140" s="43"/>
      <c r="H140" s="43"/>
      <c r="I140" s="231"/>
      <c r="J140" s="43"/>
      <c r="K140" s="43"/>
      <c r="L140" s="47"/>
      <c r="M140" s="232"/>
      <c r="N140" s="233"/>
      <c r="O140" s="88"/>
      <c r="P140" s="88"/>
      <c r="Q140" s="88"/>
      <c r="R140" s="88"/>
      <c r="S140" s="88"/>
      <c r="T140" s="89"/>
      <c r="U140" s="41"/>
      <c r="V140" s="41"/>
      <c r="W140" s="41"/>
      <c r="X140" s="41"/>
      <c r="Y140" s="41"/>
      <c r="Z140" s="41"/>
      <c r="AA140" s="41"/>
      <c r="AB140" s="41"/>
      <c r="AC140" s="41"/>
      <c r="AD140" s="41"/>
      <c r="AE140" s="41"/>
      <c r="AT140" s="20" t="s">
        <v>138</v>
      </c>
      <c r="AU140" s="20" t="s">
        <v>85</v>
      </c>
    </row>
    <row r="141" s="2" customFormat="1" ht="16.5" customHeight="1">
      <c r="A141" s="41"/>
      <c r="B141" s="42"/>
      <c r="C141" s="216" t="s">
        <v>474</v>
      </c>
      <c r="D141" s="216" t="s">
        <v>131</v>
      </c>
      <c r="E141" s="217" t="s">
        <v>659</v>
      </c>
      <c r="F141" s="218" t="s">
        <v>660</v>
      </c>
      <c r="G141" s="219" t="s">
        <v>198</v>
      </c>
      <c r="H141" s="220">
        <v>1</v>
      </c>
      <c r="I141" s="221"/>
      <c r="J141" s="222">
        <f>ROUND(I141*H141,2)</f>
        <v>0</v>
      </c>
      <c r="K141" s="218" t="s">
        <v>38</v>
      </c>
      <c r="L141" s="47"/>
      <c r="M141" s="223" t="s">
        <v>38</v>
      </c>
      <c r="N141" s="224" t="s">
        <v>49</v>
      </c>
      <c r="O141" s="88"/>
      <c r="P141" s="225">
        <f>O141*H141</f>
        <v>0</v>
      </c>
      <c r="Q141" s="225">
        <v>0</v>
      </c>
      <c r="R141" s="225">
        <f>Q141*H141</f>
        <v>0</v>
      </c>
      <c r="S141" s="225">
        <v>0</v>
      </c>
      <c r="T141" s="226">
        <f>S141*H141</f>
        <v>0</v>
      </c>
      <c r="U141" s="41"/>
      <c r="V141" s="41"/>
      <c r="W141" s="41"/>
      <c r="X141" s="41"/>
      <c r="Y141" s="41"/>
      <c r="Z141" s="41"/>
      <c r="AA141" s="41"/>
      <c r="AB141" s="41"/>
      <c r="AC141" s="41"/>
      <c r="AD141" s="41"/>
      <c r="AE141" s="41"/>
      <c r="AR141" s="227" t="s">
        <v>641</v>
      </c>
      <c r="AT141" s="227" t="s">
        <v>131</v>
      </c>
      <c r="AU141" s="227" t="s">
        <v>85</v>
      </c>
      <c r="AY141" s="20" t="s">
        <v>129</v>
      </c>
      <c r="BE141" s="228">
        <f>IF(N141="základní",J141,0)</f>
        <v>0</v>
      </c>
      <c r="BF141" s="228">
        <f>IF(N141="snížená",J141,0)</f>
        <v>0</v>
      </c>
      <c r="BG141" s="228">
        <f>IF(N141="zákl. přenesená",J141,0)</f>
        <v>0</v>
      </c>
      <c r="BH141" s="228">
        <f>IF(N141="sníž. přenesená",J141,0)</f>
        <v>0</v>
      </c>
      <c r="BI141" s="228">
        <f>IF(N141="nulová",J141,0)</f>
        <v>0</v>
      </c>
      <c r="BJ141" s="20" t="s">
        <v>136</v>
      </c>
      <c r="BK141" s="228">
        <f>ROUND(I141*H141,2)</f>
        <v>0</v>
      </c>
      <c r="BL141" s="20" t="s">
        <v>641</v>
      </c>
      <c r="BM141" s="227" t="s">
        <v>661</v>
      </c>
    </row>
    <row r="142" s="2" customFormat="1">
      <c r="A142" s="41"/>
      <c r="B142" s="42"/>
      <c r="C142" s="43"/>
      <c r="D142" s="229" t="s">
        <v>138</v>
      </c>
      <c r="E142" s="43"/>
      <c r="F142" s="230" t="s">
        <v>660</v>
      </c>
      <c r="G142" s="43"/>
      <c r="H142" s="43"/>
      <c r="I142" s="231"/>
      <c r="J142" s="43"/>
      <c r="K142" s="43"/>
      <c r="L142" s="47"/>
      <c r="M142" s="232"/>
      <c r="N142" s="233"/>
      <c r="O142" s="88"/>
      <c r="P142" s="88"/>
      <c r="Q142" s="88"/>
      <c r="R142" s="88"/>
      <c r="S142" s="88"/>
      <c r="T142" s="89"/>
      <c r="U142" s="41"/>
      <c r="V142" s="41"/>
      <c r="W142" s="41"/>
      <c r="X142" s="41"/>
      <c r="Y142" s="41"/>
      <c r="Z142" s="41"/>
      <c r="AA142" s="41"/>
      <c r="AB142" s="41"/>
      <c r="AC142" s="41"/>
      <c r="AD142" s="41"/>
      <c r="AE142" s="41"/>
      <c r="AT142" s="20" t="s">
        <v>138</v>
      </c>
      <c r="AU142" s="20" t="s">
        <v>85</v>
      </c>
    </row>
    <row r="143" s="13" customFormat="1">
      <c r="A143" s="13"/>
      <c r="B143" s="236"/>
      <c r="C143" s="237"/>
      <c r="D143" s="229" t="s">
        <v>142</v>
      </c>
      <c r="E143" s="238" t="s">
        <v>38</v>
      </c>
      <c r="F143" s="239" t="s">
        <v>662</v>
      </c>
      <c r="G143" s="237"/>
      <c r="H143" s="238" t="s">
        <v>38</v>
      </c>
      <c r="I143" s="240"/>
      <c r="J143" s="237"/>
      <c r="K143" s="237"/>
      <c r="L143" s="241"/>
      <c r="M143" s="242"/>
      <c r="N143" s="243"/>
      <c r="O143" s="243"/>
      <c r="P143" s="243"/>
      <c r="Q143" s="243"/>
      <c r="R143" s="243"/>
      <c r="S143" s="243"/>
      <c r="T143" s="244"/>
      <c r="U143" s="13"/>
      <c r="V143" s="13"/>
      <c r="W143" s="13"/>
      <c r="X143" s="13"/>
      <c r="Y143" s="13"/>
      <c r="Z143" s="13"/>
      <c r="AA143" s="13"/>
      <c r="AB143" s="13"/>
      <c r="AC143" s="13"/>
      <c r="AD143" s="13"/>
      <c r="AE143" s="13"/>
      <c r="AT143" s="245" t="s">
        <v>142</v>
      </c>
      <c r="AU143" s="245" t="s">
        <v>85</v>
      </c>
      <c r="AV143" s="13" t="s">
        <v>83</v>
      </c>
      <c r="AW143" s="13" t="s">
        <v>36</v>
      </c>
      <c r="AX143" s="13" t="s">
        <v>76</v>
      </c>
      <c r="AY143" s="245" t="s">
        <v>129</v>
      </c>
    </row>
    <row r="144" s="13" customFormat="1">
      <c r="A144" s="13"/>
      <c r="B144" s="236"/>
      <c r="C144" s="237"/>
      <c r="D144" s="229" t="s">
        <v>142</v>
      </c>
      <c r="E144" s="238" t="s">
        <v>38</v>
      </c>
      <c r="F144" s="239" t="s">
        <v>663</v>
      </c>
      <c r="G144" s="237"/>
      <c r="H144" s="238" t="s">
        <v>38</v>
      </c>
      <c r="I144" s="240"/>
      <c r="J144" s="237"/>
      <c r="K144" s="237"/>
      <c r="L144" s="241"/>
      <c r="M144" s="242"/>
      <c r="N144" s="243"/>
      <c r="O144" s="243"/>
      <c r="P144" s="243"/>
      <c r="Q144" s="243"/>
      <c r="R144" s="243"/>
      <c r="S144" s="243"/>
      <c r="T144" s="244"/>
      <c r="U144" s="13"/>
      <c r="V144" s="13"/>
      <c r="W144" s="13"/>
      <c r="X144" s="13"/>
      <c r="Y144" s="13"/>
      <c r="Z144" s="13"/>
      <c r="AA144" s="13"/>
      <c r="AB144" s="13"/>
      <c r="AC144" s="13"/>
      <c r="AD144" s="13"/>
      <c r="AE144" s="13"/>
      <c r="AT144" s="245" t="s">
        <v>142</v>
      </c>
      <c r="AU144" s="245" t="s">
        <v>85</v>
      </c>
      <c r="AV144" s="13" t="s">
        <v>83</v>
      </c>
      <c r="AW144" s="13" t="s">
        <v>36</v>
      </c>
      <c r="AX144" s="13" t="s">
        <v>76</v>
      </c>
      <c r="AY144" s="245" t="s">
        <v>129</v>
      </c>
    </row>
    <row r="145" s="14" customFormat="1">
      <c r="A145" s="14"/>
      <c r="B145" s="246"/>
      <c r="C145" s="247"/>
      <c r="D145" s="229" t="s">
        <v>142</v>
      </c>
      <c r="E145" s="248" t="s">
        <v>38</v>
      </c>
      <c r="F145" s="249" t="s">
        <v>83</v>
      </c>
      <c r="G145" s="247"/>
      <c r="H145" s="250">
        <v>1</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142</v>
      </c>
      <c r="AU145" s="256" t="s">
        <v>85</v>
      </c>
      <c r="AV145" s="14" t="s">
        <v>85</v>
      </c>
      <c r="AW145" s="14" t="s">
        <v>36</v>
      </c>
      <c r="AX145" s="14" t="s">
        <v>83</v>
      </c>
      <c r="AY145" s="256" t="s">
        <v>129</v>
      </c>
    </row>
    <row r="146" s="2" customFormat="1" ht="24.15" customHeight="1">
      <c r="A146" s="41"/>
      <c r="B146" s="42"/>
      <c r="C146" s="216" t="s">
        <v>481</v>
      </c>
      <c r="D146" s="216" t="s">
        <v>131</v>
      </c>
      <c r="E146" s="217" t="s">
        <v>664</v>
      </c>
      <c r="F146" s="218" t="s">
        <v>665</v>
      </c>
      <c r="G146" s="219" t="s">
        <v>198</v>
      </c>
      <c r="H146" s="220">
        <v>1</v>
      </c>
      <c r="I146" s="221"/>
      <c r="J146" s="222">
        <f>ROUND(I146*H146,2)</f>
        <v>0</v>
      </c>
      <c r="K146" s="218" t="s">
        <v>38</v>
      </c>
      <c r="L146" s="47"/>
      <c r="M146" s="223" t="s">
        <v>38</v>
      </c>
      <c r="N146" s="224" t="s">
        <v>49</v>
      </c>
      <c r="O146" s="88"/>
      <c r="P146" s="225">
        <f>O146*H146</f>
        <v>0</v>
      </c>
      <c r="Q146" s="225">
        <v>0</v>
      </c>
      <c r="R146" s="225">
        <f>Q146*H146</f>
        <v>0</v>
      </c>
      <c r="S146" s="225">
        <v>0</v>
      </c>
      <c r="T146" s="226">
        <f>S146*H146</f>
        <v>0</v>
      </c>
      <c r="U146" s="41"/>
      <c r="V146" s="41"/>
      <c r="W146" s="41"/>
      <c r="X146" s="41"/>
      <c r="Y146" s="41"/>
      <c r="Z146" s="41"/>
      <c r="AA146" s="41"/>
      <c r="AB146" s="41"/>
      <c r="AC146" s="41"/>
      <c r="AD146" s="41"/>
      <c r="AE146" s="41"/>
      <c r="AR146" s="227" t="s">
        <v>641</v>
      </c>
      <c r="AT146" s="227" t="s">
        <v>131</v>
      </c>
      <c r="AU146" s="227" t="s">
        <v>85</v>
      </c>
      <c r="AY146" s="20" t="s">
        <v>129</v>
      </c>
      <c r="BE146" s="228">
        <f>IF(N146="základní",J146,0)</f>
        <v>0</v>
      </c>
      <c r="BF146" s="228">
        <f>IF(N146="snížená",J146,0)</f>
        <v>0</v>
      </c>
      <c r="BG146" s="228">
        <f>IF(N146="zákl. přenesená",J146,0)</f>
        <v>0</v>
      </c>
      <c r="BH146" s="228">
        <f>IF(N146="sníž. přenesená",J146,0)</f>
        <v>0</v>
      </c>
      <c r="BI146" s="228">
        <f>IF(N146="nulová",J146,0)</f>
        <v>0</v>
      </c>
      <c r="BJ146" s="20" t="s">
        <v>136</v>
      </c>
      <c r="BK146" s="228">
        <f>ROUND(I146*H146,2)</f>
        <v>0</v>
      </c>
      <c r="BL146" s="20" t="s">
        <v>641</v>
      </c>
      <c r="BM146" s="227" t="s">
        <v>666</v>
      </c>
    </row>
    <row r="147" s="2" customFormat="1">
      <c r="A147" s="41"/>
      <c r="B147" s="42"/>
      <c r="C147" s="43"/>
      <c r="D147" s="229" t="s">
        <v>138</v>
      </c>
      <c r="E147" s="43"/>
      <c r="F147" s="230" t="s">
        <v>665</v>
      </c>
      <c r="G147" s="43"/>
      <c r="H147" s="43"/>
      <c r="I147" s="231"/>
      <c r="J147" s="43"/>
      <c r="K147" s="43"/>
      <c r="L147" s="47"/>
      <c r="M147" s="232"/>
      <c r="N147" s="233"/>
      <c r="O147" s="88"/>
      <c r="P147" s="88"/>
      <c r="Q147" s="88"/>
      <c r="R147" s="88"/>
      <c r="S147" s="88"/>
      <c r="T147" s="89"/>
      <c r="U147" s="41"/>
      <c r="V147" s="41"/>
      <c r="W147" s="41"/>
      <c r="X147" s="41"/>
      <c r="Y147" s="41"/>
      <c r="Z147" s="41"/>
      <c r="AA147" s="41"/>
      <c r="AB147" s="41"/>
      <c r="AC147" s="41"/>
      <c r="AD147" s="41"/>
      <c r="AE147" s="41"/>
      <c r="AT147" s="20" t="s">
        <v>138</v>
      </c>
      <c r="AU147" s="20" t="s">
        <v>85</v>
      </c>
    </row>
    <row r="148" s="2" customFormat="1" ht="16.5" customHeight="1">
      <c r="A148" s="41"/>
      <c r="B148" s="42"/>
      <c r="C148" s="216" t="s">
        <v>492</v>
      </c>
      <c r="D148" s="216" t="s">
        <v>131</v>
      </c>
      <c r="E148" s="217" t="s">
        <v>667</v>
      </c>
      <c r="F148" s="218" t="s">
        <v>668</v>
      </c>
      <c r="G148" s="219" t="s">
        <v>198</v>
      </c>
      <c r="H148" s="220">
        <v>1</v>
      </c>
      <c r="I148" s="221"/>
      <c r="J148" s="222">
        <f>ROUND(I148*H148,2)</f>
        <v>0</v>
      </c>
      <c r="K148" s="218" t="s">
        <v>38</v>
      </c>
      <c r="L148" s="47"/>
      <c r="M148" s="223" t="s">
        <v>38</v>
      </c>
      <c r="N148" s="224" t="s">
        <v>49</v>
      </c>
      <c r="O148" s="88"/>
      <c r="P148" s="225">
        <f>O148*H148</f>
        <v>0</v>
      </c>
      <c r="Q148" s="225">
        <v>0</v>
      </c>
      <c r="R148" s="225">
        <f>Q148*H148</f>
        <v>0</v>
      </c>
      <c r="S148" s="225">
        <v>0</v>
      </c>
      <c r="T148" s="226">
        <f>S148*H148</f>
        <v>0</v>
      </c>
      <c r="U148" s="41"/>
      <c r="V148" s="41"/>
      <c r="W148" s="41"/>
      <c r="X148" s="41"/>
      <c r="Y148" s="41"/>
      <c r="Z148" s="41"/>
      <c r="AA148" s="41"/>
      <c r="AB148" s="41"/>
      <c r="AC148" s="41"/>
      <c r="AD148" s="41"/>
      <c r="AE148" s="41"/>
      <c r="AR148" s="227" t="s">
        <v>641</v>
      </c>
      <c r="AT148" s="227" t="s">
        <v>131</v>
      </c>
      <c r="AU148" s="227" t="s">
        <v>85</v>
      </c>
      <c r="AY148" s="20" t="s">
        <v>129</v>
      </c>
      <c r="BE148" s="228">
        <f>IF(N148="základní",J148,0)</f>
        <v>0</v>
      </c>
      <c r="BF148" s="228">
        <f>IF(N148="snížená",J148,0)</f>
        <v>0</v>
      </c>
      <c r="BG148" s="228">
        <f>IF(N148="zákl. přenesená",J148,0)</f>
        <v>0</v>
      </c>
      <c r="BH148" s="228">
        <f>IF(N148="sníž. přenesená",J148,0)</f>
        <v>0</v>
      </c>
      <c r="BI148" s="228">
        <f>IF(N148="nulová",J148,0)</f>
        <v>0</v>
      </c>
      <c r="BJ148" s="20" t="s">
        <v>136</v>
      </c>
      <c r="BK148" s="228">
        <f>ROUND(I148*H148,2)</f>
        <v>0</v>
      </c>
      <c r="BL148" s="20" t="s">
        <v>641</v>
      </c>
      <c r="BM148" s="227" t="s">
        <v>669</v>
      </c>
    </row>
    <row r="149" s="2" customFormat="1">
      <c r="A149" s="41"/>
      <c r="B149" s="42"/>
      <c r="C149" s="43"/>
      <c r="D149" s="229" t="s">
        <v>138</v>
      </c>
      <c r="E149" s="43"/>
      <c r="F149" s="230" t="s">
        <v>670</v>
      </c>
      <c r="G149" s="43"/>
      <c r="H149" s="43"/>
      <c r="I149" s="231"/>
      <c r="J149" s="43"/>
      <c r="K149" s="43"/>
      <c r="L149" s="47"/>
      <c r="M149" s="232"/>
      <c r="N149" s="233"/>
      <c r="O149" s="88"/>
      <c r="P149" s="88"/>
      <c r="Q149" s="88"/>
      <c r="R149" s="88"/>
      <c r="S149" s="88"/>
      <c r="T149" s="89"/>
      <c r="U149" s="41"/>
      <c r="V149" s="41"/>
      <c r="W149" s="41"/>
      <c r="X149" s="41"/>
      <c r="Y149" s="41"/>
      <c r="Z149" s="41"/>
      <c r="AA149" s="41"/>
      <c r="AB149" s="41"/>
      <c r="AC149" s="41"/>
      <c r="AD149" s="41"/>
      <c r="AE149" s="41"/>
      <c r="AT149" s="20" t="s">
        <v>138</v>
      </c>
      <c r="AU149" s="20" t="s">
        <v>85</v>
      </c>
    </row>
    <row r="150" s="2" customFormat="1" ht="21.75" customHeight="1">
      <c r="A150" s="41"/>
      <c r="B150" s="42"/>
      <c r="C150" s="216" t="s">
        <v>500</v>
      </c>
      <c r="D150" s="216" t="s">
        <v>131</v>
      </c>
      <c r="E150" s="217" t="s">
        <v>671</v>
      </c>
      <c r="F150" s="218" t="s">
        <v>672</v>
      </c>
      <c r="G150" s="219" t="s">
        <v>198</v>
      </c>
      <c r="H150" s="220">
        <v>1</v>
      </c>
      <c r="I150" s="221"/>
      <c r="J150" s="222">
        <f>ROUND(I150*H150,2)</f>
        <v>0</v>
      </c>
      <c r="K150" s="218" t="s">
        <v>38</v>
      </c>
      <c r="L150" s="47"/>
      <c r="M150" s="223" t="s">
        <v>38</v>
      </c>
      <c r="N150" s="224" t="s">
        <v>49</v>
      </c>
      <c r="O150" s="88"/>
      <c r="P150" s="225">
        <f>O150*H150</f>
        <v>0</v>
      </c>
      <c r="Q150" s="225">
        <v>0</v>
      </c>
      <c r="R150" s="225">
        <f>Q150*H150</f>
        <v>0</v>
      </c>
      <c r="S150" s="225">
        <v>0</v>
      </c>
      <c r="T150" s="226">
        <f>S150*H150</f>
        <v>0</v>
      </c>
      <c r="U150" s="41"/>
      <c r="V150" s="41"/>
      <c r="W150" s="41"/>
      <c r="X150" s="41"/>
      <c r="Y150" s="41"/>
      <c r="Z150" s="41"/>
      <c r="AA150" s="41"/>
      <c r="AB150" s="41"/>
      <c r="AC150" s="41"/>
      <c r="AD150" s="41"/>
      <c r="AE150" s="41"/>
      <c r="AR150" s="227" t="s">
        <v>641</v>
      </c>
      <c r="AT150" s="227" t="s">
        <v>131</v>
      </c>
      <c r="AU150" s="227" t="s">
        <v>85</v>
      </c>
      <c r="AY150" s="20" t="s">
        <v>129</v>
      </c>
      <c r="BE150" s="228">
        <f>IF(N150="základní",J150,0)</f>
        <v>0</v>
      </c>
      <c r="BF150" s="228">
        <f>IF(N150="snížená",J150,0)</f>
        <v>0</v>
      </c>
      <c r="BG150" s="228">
        <f>IF(N150="zákl. přenesená",J150,0)</f>
        <v>0</v>
      </c>
      <c r="BH150" s="228">
        <f>IF(N150="sníž. přenesená",J150,0)</f>
        <v>0</v>
      </c>
      <c r="BI150" s="228">
        <f>IF(N150="nulová",J150,0)</f>
        <v>0</v>
      </c>
      <c r="BJ150" s="20" t="s">
        <v>136</v>
      </c>
      <c r="BK150" s="228">
        <f>ROUND(I150*H150,2)</f>
        <v>0</v>
      </c>
      <c r="BL150" s="20" t="s">
        <v>641</v>
      </c>
      <c r="BM150" s="227" t="s">
        <v>673</v>
      </c>
    </row>
    <row r="151" s="2" customFormat="1">
      <c r="A151" s="41"/>
      <c r="B151" s="42"/>
      <c r="C151" s="43"/>
      <c r="D151" s="229" t="s">
        <v>138</v>
      </c>
      <c r="E151" s="43"/>
      <c r="F151" s="230" t="s">
        <v>672</v>
      </c>
      <c r="G151" s="43"/>
      <c r="H151" s="43"/>
      <c r="I151" s="231"/>
      <c r="J151" s="43"/>
      <c r="K151" s="43"/>
      <c r="L151" s="47"/>
      <c r="M151" s="232"/>
      <c r="N151" s="233"/>
      <c r="O151" s="88"/>
      <c r="P151" s="88"/>
      <c r="Q151" s="88"/>
      <c r="R151" s="88"/>
      <c r="S151" s="88"/>
      <c r="T151" s="89"/>
      <c r="U151" s="41"/>
      <c r="V151" s="41"/>
      <c r="W151" s="41"/>
      <c r="X151" s="41"/>
      <c r="Y151" s="41"/>
      <c r="Z151" s="41"/>
      <c r="AA151" s="41"/>
      <c r="AB151" s="41"/>
      <c r="AC151" s="41"/>
      <c r="AD151" s="41"/>
      <c r="AE151" s="41"/>
      <c r="AT151" s="20" t="s">
        <v>138</v>
      </c>
      <c r="AU151" s="20" t="s">
        <v>85</v>
      </c>
    </row>
    <row r="152" s="2" customFormat="1" ht="24.15" customHeight="1">
      <c r="A152" s="41"/>
      <c r="B152" s="42"/>
      <c r="C152" s="216" t="s">
        <v>511</v>
      </c>
      <c r="D152" s="216" t="s">
        <v>131</v>
      </c>
      <c r="E152" s="217" t="s">
        <v>674</v>
      </c>
      <c r="F152" s="218" t="s">
        <v>675</v>
      </c>
      <c r="G152" s="219" t="s">
        <v>198</v>
      </c>
      <c r="H152" s="220">
        <v>1</v>
      </c>
      <c r="I152" s="221"/>
      <c r="J152" s="222">
        <f>ROUND(I152*H152,2)</f>
        <v>0</v>
      </c>
      <c r="K152" s="218" t="s">
        <v>38</v>
      </c>
      <c r="L152" s="47"/>
      <c r="M152" s="223" t="s">
        <v>38</v>
      </c>
      <c r="N152" s="224" t="s">
        <v>49</v>
      </c>
      <c r="O152" s="88"/>
      <c r="P152" s="225">
        <f>O152*H152</f>
        <v>0</v>
      </c>
      <c r="Q152" s="225">
        <v>0</v>
      </c>
      <c r="R152" s="225">
        <f>Q152*H152</f>
        <v>0</v>
      </c>
      <c r="S152" s="225">
        <v>0</v>
      </c>
      <c r="T152" s="226">
        <f>S152*H152</f>
        <v>0</v>
      </c>
      <c r="U152" s="41"/>
      <c r="V152" s="41"/>
      <c r="W152" s="41"/>
      <c r="X152" s="41"/>
      <c r="Y152" s="41"/>
      <c r="Z152" s="41"/>
      <c r="AA152" s="41"/>
      <c r="AB152" s="41"/>
      <c r="AC152" s="41"/>
      <c r="AD152" s="41"/>
      <c r="AE152" s="41"/>
      <c r="AR152" s="227" t="s">
        <v>641</v>
      </c>
      <c r="AT152" s="227" t="s">
        <v>131</v>
      </c>
      <c r="AU152" s="227" t="s">
        <v>85</v>
      </c>
      <c r="AY152" s="20" t="s">
        <v>129</v>
      </c>
      <c r="BE152" s="228">
        <f>IF(N152="základní",J152,0)</f>
        <v>0</v>
      </c>
      <c r="BF152" s="228">
        <f>IF(N152="snížená",J152,0)</f>
        <v>0</v>
      </c>
      <c r="BG152" s="228">
        <f>IF(N152="zákl. přenesená",J152,0)</f>
        <v>0</v>
      </c>
      <c r="BH152" s="228">
        <f>IF(N152="sníž. přenesená",J152,0)</f>
        <v>0</v>
      </c>
      <c r="BI152" s="228">
        <f>IF(N152="nulová",J152,0)</f>
        <v>0</v>
      </c>
      <c r="BJ152" s="20" t="s">
        <v>136</v>
      </c>
      <c r="BK152" s="228">
        <f>ROUND(I152*H152,2)</f>
        <v>0</v>
      </c>
      <c r="BL152" s="20" t="s">
        <v>641</v>
      </c>
      <c r="BM152" s="227" t="s">
        <v>676</v>
      </c>
    </row>
    <row r="153" s="2" customFormat="1">
      <c r="A153" s="41"/>
      <c r="B153" s="42"/>
      <c r="C153" s="43"/>
      <c r="D153" s="229" t="s">
        <v>138</v>
      </c>
      <c r="E153" s="43"/>
      <c r="F153" s="230" t="s">
        <v>675</v>
      </c>
      <c r="G153" s="43"/>
      <c r="H153" s="43"/>
      <c r="I153" s="231"/>
      <c r="J153" s="43"/>
      <c r="K153" s="43"/>
      <c r="L153" s="47"/>
      <c r="M153" s="232"/>
      <c r="N153" s="233"/>
      <c r="O153" s="88"/>
      <c r="P153" s="88"/>
      <c r="Q153" s="88"/>
      <c r="R153" s="88"/>
      <c r="S153" s="88"/>
      <c r="T153" s="89"/>
      <c r="U153" s="41"/>
      <c r="V153" s="41"/>
      <c r="W153" s="41"/>
      <c r="X153" s="41"/>
      <c r="Y153" s="41"/>
      <c r="Z153" s="41"/>
      <c r="AA153" s="41"/>
      <c r="AB153" s="41"/>
      <c r="AC153" s="41"/>
      <c r="AD153" s="41"/>
      <c r="AE153" s="41"/>
      <c r="AT153" s="20" t="s">
        <v>138</v>
      </c>
      <c r="AU153" s="20" t="s">
        <v>85</v>
      </c>
    </row>
    <row r="154" s="2" customFormat="1" ht="16.5" customHeight="1">
      <c r="A154" s="41"/>
      <c r="B154" s="42"/>
      <c r="C154" s="216" t="s">
        <v>520</v>
      </c>
      <c r="D154" s="216" t="s">
        <v>131</v>
      </c>
      <c r="E154" s="217" t="s">
        <v>677</v>
      </c>
      <c r="F154" s="218" t="s">
        <v>678</v>
      </c>
      <c r="G154" s="219" t="s">
        <v>198</v>
      </c>
      <c r="H154" s="220">
        <v>1</v>
      </c>
      <c r="I154" s="221"/>
      <c r="J154" s="222">
        <f>ROUND(I154*H154,2)</f>
        <v>0</v>
      </c>
      <c r="K154" s="218" t="s">
        <v>38</v>
      </c>
      <c r="L154" s="47"/>
      <c r="M154" s="223" t="s">
        <v>38</v>
      </c>
      <c r="N154" s="224" t="s">
        <v>49</v>
      </c>
      <c r="O154" s="88"/>
      <c r="P154" s="225">
        <f>O154*H154</f>
        <v>0</v>
      </c>
      <c r="Q154" s="225">
        <v>0</v>
      </c>
      <c r="R154" s="225">
        <f>Q154*H154</f>
        <v>0</v>
      </c>
      <c r="S154" s="225">
        <v>0</v>
      </c>
      <c r="T154" s="226">
        <f>S154*H154</f>
        <v>0</v>
      </c>
      <c r="U154" s="41"/>
      <c r="V154" s="41"/>
      <c r="W154" s="41"/>
      <c r="X154" s="41"/>
      <c r="Y154" s="41"/>
      <c r="Z154" s="41"/>
      <c r="AA154" s="41"/>
      <c r="AB154" s="41"/>
      <c r="AC154" s="41"/>
      <c r="AD154" s="41"/>
      <c r="AE154" s="41"/>
      <c r="AR154" s="227" t="s">
        <v>641</v>
      </c>
      <c r="AT154" s="227" t="s">
        <v>131</v>
      </c>
      <c r="AU154" s="227" t="s">
        <v>85</v>
      </c>
      <c r="AY154" s="20" t="s">
        <v>129</v>
      </c>
      <c r="BE154" s="228">
        <f>IF(N154="základní",J154,0)</f>
        <v>0</v>
      </c>
      <c r="BF154" s="228">
        <f>IF(N154="snížená",J154,0)</f>
        <v>0</v>
      </c>
      <c r="BG154" s="228">
        <f>IF(N154="zákl. přenesená",J154,0)</f>
        <v>0</v>
      </c>
      <c r="BH154" s="228">
        <f>IF(N154="sníž. přenesená",J154,0)</f>
        <v>0</v>
      </c>
      <c r="BI154" s="228">
        <f>IF(N154="nulová",J154,0)</f>
        <v>0</v>
      </c>
      <c r="BJ154" s="20" t="s">
        <v>136</v>
      </c>
      <c r="BK154" s="228">
        <f>ROUND(I154*H154,2)</f>
        <v>0</v>
      </c>
      <c r="BL154" s="20" t="s">
        <v>641</v>
      </c>
      <c r="BM154" s="227" t="s">
        <v>679</v>
      </c>
    </row>
    <row r="155" s="2" customFormat="1">
      <c r="A155" s="41"/>
      <c r="B155" s="42"/>
      <c r="C155" s="43"/>
      <c r="D155" s="229" t="s">
        <v>138</v>
      </c>
      <c r="E155" s="43"/>
      <c r="F155" s="230" t="s">
        <v>678</v>
      </c>
      <c r="G155" s="43"/>
      <c r="H155" s="43"/>
      <c r="I155" s="231"/>
      <c r="J155" s="43"/>
      <c r="K155" s="43"/>
      <c r="L155" s="47"/>
      <c r="M155" s="232"/>
      <c r="N155" s="233"/>
      <c r="O155" s="88"/>
      <c r="P155" s="88"/>
      <c r="Q155" s="88"/>
      <c r="R155" s="88"/>
      <c r="S155" s="88"/>
      <c r="T155" s="89"/>
      <c r="U155" s="41"/>
      <c r="V155" s="41"/>
      <c r="W155" s="41"/>
      <c r="X155" s="41"/>
      <c r="Y155" s="41"/>
      <c r="Z155" s="41"/>
      <c r="AA155" s="41"/>
      <c r="AB155" s="41"/>
      <c r="AC155" s="41"/>
      <c r="AD155" s="41"/>
      <c r="AE155" s="41"/>
      <c r="AT155" s="20" t="s">
        <v>138</v>
      </c>
      <c r="AU155" s="20" t="s">
        <v>85</v>
      </c>
    </row>
    <row r="156" s="2" customFormat="1" ht="16.5" customHeight="1">
      <c r="A156" s="41"/>
      <c r="B156" s="42"/>
      <c r="C156" s="216" t="s">
        <v>289</v>
      </c>
      <c r="D156" s="216" t="s">
        <v>131</v>
      </c>
      <c r="E156" s="217" t="s">
        <v>680</v>
      </c>
      <c r="F156" s="218" t="s">
        <v>681</v>
      </c>
      <c r="G156" s="219" t="s">
        <v>198</v>
      </c>
      <c r="H156" s="220">
        <v>1</v>
      </c>
      <c r="I156" s="221"/>
      <c r="J156" s="222">
        <f>ROUND(I156*H156,2)</f>
        <v>0</v>
      </c>
      <c r="K156" s="218" t="s">
        <v>38</v>
      </c>
      <c r="L156" s="47"/>
      <c r="M156" s="223" t="s">
        <v>38</v>
      </c>
      <c r="N156" s="224" t="s">
        <v>49</v>
      </c>
      <c r="O156" s="88"/>
      <c r="P156" s="225">
        <f>O156*H156</f>
        <v>0</v>
      </c>
      <c r="Q156" s="225">
        <v>0</v>
      </c>
      <c r="R156" s="225">
        <f>Q156*H156</f>
        <v>0</v>
      </c>
      <c r="S156" s="225">
        <v>0</v>
      </c>
      <c r="T156" s="226">
        <f>S156*H156</f>
        <v>0</v>
      </c>
      <c r="U156" s="41"/>
      <c r="V156" s="41"/>
      <c r="W156" s="41"/>
      <c r="X156" s="41"/>
      <c r="Y156" s="41"/>
      <c r="Z156" s="41"/>
      <c r="AA156" s="41"/>
      <c r="AB156" s="41"/>
      <c r="AC156" s="41"/>
      <c r="AD156" s="41"/>
      <c r="AE156" s="41"/>
      <c r="AR156" s="227" t="s">
        <v>641</v>
      </c>
      <c r="AT156" s="227" t="s">
        <v>131</v>
      </c>
      <c r="AU156" s="227" t="s">
        <v>85</v>
      </c>
      <c r="AY156" s="20" t="s">
        <v>129</v>
      </c>
      <c r="BE156" s="228">
        <f>IF(N156="základní",J156,0)</f>
        <v>0</v>
      </c>
      <c r="BF156" s="228">
        <f>IF(N156="snížená",J156,0)</f>
        <v>0</v>
      </c>
      <c r="BG156" s="228">
        <f>IF(N156="zákl. přenesená",J156,0)</f>
        <v>0</v>
      </c>
      <c r="BH156" s="228">
        <f>IF(N156="sníž. přenesená",J156,0)</f>
        <v>0</v>
      </c>
      <c r="BI156" s="228">
        <f>IF(N156="nulová",J156,0)</f>
        <v>0</v>
      </c>
      <c r="BJ156" s="20" t="s">
        <v>136</v>
      </c>
      <c r="BK156" s="228">
        <f>ROUND(I156*H156,2)</f>
        <v>0</v>
      </c>
      <c r="BL156" s="20" t="s">
        <v>641</v>
      </c>
      <c r="BM156" s="227" t="s">
        <v>682</v>
      </c>
    </row>
    <row r="157" s="2" customFormat="1">
      <c r="A157" s="41"/>
      <c r="B157" s="42"/>
      <c r="C157" s="43"/>
      <c r="D157" s="229" t="s">
        <v>138</v>
      </c>
      <c r="E157" s="43"/>
      <c r="F157" s="230" t="s">
        <v>681</v>
      </c>
      <c r="G157" s="43"/>
      <c r="H157" s="43"/>
      <c r="I157" s="231"/>
      <c r="J157" s="43"/>
      <c r="K157" s="43"/>
      <c r="L157" s="47"/>
      <c r="M157" s="232"/>
      <c r="N157" s="233"/>
      <c r="O157" s="88"/>
      <c r="P157" s="88"/>
      <c r="Q157" s="88"/>
      <c r="R157" s="88"/>
      <c r="S157" s="88"/>
      <c r="T157" s="89"/>
      <c r="U157" s="41"/>
      <c r="V157" s="41"/>
      <c r="W157" s="41"/>
      <c r="X157" s="41"/>
      <c r="Y157" s="41"/>
      <c r="Z157" s="41"/>
      <c r="AA157" s="41"/>
      <c r="AB157" s="41"/>
      <c r="AC157" s="41"/>
      <c r="AD157" s="41"/>
      <c r="AE157" s="41"/>
      <c r="AT157" s="20" t="s">
        <v>138</v>
      </c>
      <c r="AU157" s="20" t="s">
        <v>85</v>
      </c>
    </row>
    <row r="158" s="13" customFormat="1">
      <c r="A158" s="13"/>
      <c r="B158" s="236"/>
      <c r="C158" s="237"/>
      <c r="D158" s="229" t="s">
        <v>142</v>
      </c>
      <c r="E158" s="238" t="s">
        <v>38</v>
      </c>
      <c r="F158" s="239" t="s">
        <v>423</v>
      </c>
      <c r="G158" s="237"/>
      <c r="H158" s="238" t="s">
        <v>38</v>
      </c>
      <c r="I158" s="240"/>
      <c r="J158" s="237"/>
      <c r="K158" s="237"/>
      <c r="L158" s="241"/>
      <c r="M158" s="242"/>
      <c r="N158" s="243"/>
      <c r="O158" s="243"/>
      <c r="P158" s="243"/>
      <c r="Q158" s="243"/>
      <c r="R158" s="243"/>
      <c r="S158" s="243"/>
      <c r="T158" s="244"/>
      <c r="U158" s="13"/>
      <c r="V158" s="13"/>
      <c r="W158" s="13"/>
      <c r="X158" s="13"/>
      <c r="Y158" s="13"/>
      <c r="Z158" s="13"/>
      <c r="AA158" s="13"/>
      <c r="AB158" s="13"/>
      <c r="AC158" s="13"/>
      <c r="AD158" s="13"/>
      <c r="AE158" s="13"/>
      <c r="AT158" s="245" t="s">
        <v>142</v>
      </c>
      <c r="AU158" s="245" t="s">
        <v>85</v>
      </c>
      <c r="AV158" s="13" t="s">
        <v>83</v>
      </c>
      <c r="AW158" s="13" t="s">
        <v>36</v>
      </c>
      <c r="AX158" s="13" t="s">
        <v>76</v>
      </c>
      <c r="AY158" s="245" t="s">
        <v>129</v>
      </c>
    </row>
    <row r="159" s="13" customFormat="1">
      <c r="A159" s="13"/>
      <c r="B159" s="236"/>
      <c r="C159" s="237"/>
      <c r="D159" s="229" t="s">
        <v>142</v>
      </c>
      <c r="E159" s="238" t="s">
        <v>38</v>
      </c>
      <c r="F159" s="239" t="s">
        <v>683</v>
      </c>
      <c r="G159" s="237"/>
      <c r="H159" s="238" t="s">
        <v>38</v>
      </c>
      <c r="I159" s="240"/>
      <c r="J159" s="237"/>
      <c r="K159" s="237"/>
      <c r="L159" s="241"/>
      <c r="M159" s="242"/>
      <c r="N159" s="243"/>
      <c r="O159" s="243"/>
      <c r="P159" s="243"/>
      <c r="Q159" s="243"/>
      <c r="R159" s="243"/>
      <c r="S159" s="243"/>
      <c r="T159" s="244"/>
      <c r="U159" s="13"/>
      <c r="V159" s="13"/>
      <c r="W159" s="13"/>
      <c r="X159" s="13"/>
      <c r="Y159" s="13"/>
      <c r="Z159" s="13"/>
      <c r="AA159" s="13"/>
      <c r="AB159" s="13"/>
      <c r="AC159" s="13"/>
      <c r="AD159" s="13"/>
      <c r="AE159" s="13"/>
      <c r="AT159" s="245" t="s">
        <v>142</v>
      </c>
      <c r="AU159" s="245" t="s">
        <v>85</v>
      </c>
      <c r="AV159" s="13" t="s">
        <v>83</v>
      </c>
      <c r="AW159" s="13" t="s">
        <v>36</v>
      </c>
      <c r="AX159" s="13" t="s">
        <v>76</v>
      </c>
      <c r="AY159" s="245" t="s">
        <v>129</v>
      </c>
    </row>
    <row r="160" s="13" customFormat="1">
      <c r="A160" s="13"/>
      <c r="B160" s="236"/>
      <c r="C160" s="237"/>
      <c r="D160" s="229" t="s">
        <v>142</v>
      </c>
      <c r="E160" s="238" t="s">
        <v>38</v>
      </c>
      <c r="F160" s="239" t="s">
        <v>684</v>
      </c>
      <c r="G160" s="237"/>
      <c r="H160" s="238" t="s">
        <v>38</v>
      </c>
      <c r="I160" s="240"/>
      <c r="J160" s="237"/>
      <c r="K160" s="237"/>
      <c r="L160" s="241"/>
      <c r="M160" s="242"/>
      <c r="N160" s="243"/>
      <c r="O160" s="243"/>
      <c r="P160" s="243"/>
      <c r="Q160" s="243"/>
      <c r="R160" s="243"/>
      <c r="S160" s="243"/>
      <c r="T160" s="244"/>
      <c r="U160" s="13"/>
      <c r="V160" s="13"/>
      <c r="W160" s="13"/>
      <c r="X160" s="13"/>
      <c r="Y160" s="13"/>
      <c r="Z160" s="13"/>
      <c r="AA160" s="13"/>
      <c r="AB160" s="13"/>
      <c r="AC160" s="13"/>
      <c r="AD160" s="13"/>
      <c r="AE160" s="13"/>
      <c r="AT160" s="245" t="s">
        <v>142</v>
      </c>
      <c r="AU160" s="245" t="s">
        <v>85</v>
      </c>
      <c r="AV160" s="13" t="s">
        <v>83</v>
      </c>
      <c r="AW160" s="13" t="s">
        <v>36</v>
      </c>
      <c r="AX160" s="13" t="s">
        <v>76</v>
      </c>
      <c r="AY160" s="245" t="s">
        <v>129</v>
      </c>
    </row>
    <row r="161" s="13" customFormat="1">
      <c r="A161" s="13"/>
      <c r="B161" s="236"/>
      <c r="C161" s="237"/>
      <c r="D161" s="229" t="s">
        <v>142</v>
      </c>
      <c r="E161" s="238" t="s">
        <v>38</v>
      </c>
      <c r="F161" s="239" t="s">
        <v>685</v>
      </c>
      <c r="G161" s="237"/>
      <c r="H161" s="238" t="s">
        <v>38</v>
      </c>
      <c r="I161" s="240"/>
      <c r="J161" s="237"/>
      <c r="K161" s="237"/>
      <c r="L161" s="241"/>
      <c r="M161" s="242"/>
      <c r="N161" s="243"/>
      <c r="O161" s="243"/>
      <c r="P161" s="243"/>
      <c r="Q161" s="243"/>
      <c r="R161" s="243"/>
      <c r="S161" s="243"/>
      <c r="T161" s="244"/>
      <c r="U161" s="13"/>
      <c r="V161" s="13"/>
      <c r="W161" s="13"/>
      <c r="X161" s="13"/>
      <c r="Y161" s="13"/>
      <c r="Z161" s="13"/>
      <c r="AA161" s="13"/>
      <c r="AB161" s="13"/>
      <c r="AC161" s="13"/>
      <c r="AD161" s="13"/>
      <c r="AE161" s="13"/>
      <c r="AT161" s="245" t="s">
        <v>142</v>
      </c>
      <c r="AU161" s="245" t="s">
        <v>85</v>
      </c>
      <c r="AV161" s="13" t="s">
        <v>83</v>
      </c>
      <c r="AW161" s="13" t="s">
        <v>36</v>
      </c>
      <c r="AX161" s="13" t="s">
        <v>76</v>
      </c>
      <c r="AY161" s="245" t="s">
        <v>129</v>
      </c>
    </row>
    <row r="162" s="13" customFormat="1">
      <c r="A162" s="13"/>
      <c r="B162" s="236"/>
      <c r="C162" s="237"/>
      <c r="D162" s="229" t="s">
        <v>142</v>
      </c>
      <c r="E162" s="238" t="s">
        <v>38</v>
      </c>
      <c r="F162" s="239" t="s">
        <v>686</v>
      </c>
      <c r="G162" s="237"/>
      <c r="H162" s="238" t="s">
        <v>38</v>
      </c>
      <c r="I162" s="240"/>
      <c r="J162" s="237"/>
      <c r="K162" s="237"/>
      <c r="L162" s="241"/>
      <c r="M162" s="242"/>
      <c r="N162" s="243"/>
      <c r="O162" s="243"/>
      <c r="P162" s="243"/>
      <c r="Q162" s="243"/>
      <c r="R162" s="243"/>
      <c r="S162" s="243"/>
      <c r="T162" s="244"/>
      <c r="U162" s="13"/>
      <c r="V162" s="13"/>
      <c r="W162" s="13"/>
      <c r="X162" s="13"/>
      <c r="Y162" s="13"/>
      <c r="Z162" s="13"/>
      <c r="AA162" s="13"/>
      <c r="AB162" s="13"/>
      <c r="AC162" s="13"/>
      <c r="AD162" s="13"/>
      <c r="AE162" s="13"/>
      <c r="AT162" s="245" t="s">
        <v>142</v>
      </c>
      <c r="AU162" s="245" t="s">
        <v>85</v>
      </c>
      <c r="AV162" s="13" t="s">
        <v>83</v>
      </c>
      <c r="AW162" s="13" t="s">
        <v>36</v>
      </c>
      <c r="AX162" s="13" t="s">
        <v>76</v>
      </c>
      <c r="AY162" s="245" t="s">
        <v>129</v>
      </c>
    </row>
    <row r="163" s="13" customFormat="1">
      <c r="A163" s="13"/>
      <c r="B163" s="236"/>
      <c r="C163" s="237"/>
      <c r="D163" s="229" t="s">
        <v>142</v>
      </c>
      <c r="E163" s="238" t="s">
        <v>38</v>
      </c>
      <c r="F163" s="239" t="s">
        <v>687</v>
      </c>
      <c r="G163" s="237"/>
      <c r="H163" s="238" t="s">
        <v>38</v>
      </c>
      <c r="I163" s="240"/>
      <c r="J163" s="237"/>
      <c r="K163" s="237"/>
      <c r="L163" s="241"/>
      <c r="M163" s="242"/>
      <c r="N163" s="243"/>
      <c r="O163" s="243"/>
      <c r="P163" s="243"/>
      <c r="Q163" s="243"/>
      <c r="R163" s="243"/>
      <c r="S163" s="243"/>
      <c r="T163" s="244"/>
      <c r="U163" s="13"/>
      <c r="V163" s="13"/>
      <c r="W163" s="13"/>
      <c r="X163" s="13"/>
      <c r="Y163" s="13"/>
      <c r="Z163" s="13"/>
      <c r="AA163" s="13"/>
      <c r="AB163" s="13"/>
      <c r="AC163" s="13"/>
      <c r="AD163" s="13"/>
      <c r="AE163" s="13"/>
      <c r="AT163" s="245" t="s">
        <v>142</v>
      </c>
      <c r="AU163" s="245" t="s">
        <v>85</v>
      </c>
      <c r="AV163" s="13" t="s">
        <v>83</v>
      </c>
      <c r="AW163" s="13" t="s">
        <v>36</v>
      </c>
      <c r="AX163" s="13" t="s">
        <v>76</v>
      </c>
      <c r="AY163" s="245" t="s">
        <v>129</v>
      </c>
    </row>
    <row r="164" s="14" customFormat="1">
      <c r="A164" s="14"/>
      <c r="B164" s="246"/>
      <c r="C164" s="247"/>
      <c r="D164" s="229" t="s">
        <v>142</v>
      </c>
      <c r="E164" s="248" t="s">
        <v>38</v>
      </c>
      <c r="F164" s="249" t="s">
        <v>83</v>
      </c>
      <c r="G164" s="247"/>
      <c r="H164" s="250">
        <v>1</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142</v>
      </c>
      <c r="AU164" s="256" t="s">
        <v>85</v>
      </c>
      <c r="AV164" s="14" t="s">
        <v>85</v>
      </c>
      <c r="AW164" s="14" t="s">
        <v>36</v>
      </c>
      <c r="AX164" s="14" t="s">
        <v>83</v>
      </c>
      <c r="AY164" s="256" t="s">
        <v>129</v>
      </c>
    </row>
    <row r="165" s="2" customFormat="1" ht="16.5" customHeight="1">
      <c r="A165" s="41"/>
      <c r="B165" s="42"/>
      <c r="C165" s="216" t="s">
        <v>534</v>
      </c>
      <c r="D165" s="216" t="s">
        <v>131</v>
      </c>
      <c r="E165" s="217" t="s">
        <v>688</v>
      </c>
      <c r="F165" s="218" t="s">
        <v>689</v>
      </c>
      <c r="G165" s="219" t="s">
        <v>198</v>
      </c>
      <c r="H165" s="220">
        <v>1</v>
      </c>
      <c r="I165" s="221"/>
      <c r="J165" s="222">
        <f>ROUND(I165*H165,2)</f>
        <v>0</v>
      </c>
      <c r="K165" s="218" t="s">
        <v>38</v>
      </c>
      <c r="L165" s="47"/>
      <c r="M165" s="223" t="s">
        <v>38</v>
      </c>
      <c r="N165" s="224" t="s">
        <v>49</v>
      </c>
      <c r="O165" s="88"/>
      <c r="P165" s="225">
        <f>O165*H165</f>
        <v>0</v>
      </c>
      <c r="Q165" s="225">
        <v>0</v>
      </c>
      <c r="R165" s="225">
        <f>Q165*H165</f>
        <v>0</v>
      </c>
      <c r="S165" s="225">
        <v>0</v>
      </c>
      <c r="T165" s="226">
        <f>S165*H165</f>
        <v>0</v>
      </c>
      <c r="U165" s="41"/>
      <c r="V165" s="41"/>
      <c r="W165" s="41"/>
      <c r="X165" s="41"/>
      <c r="Y165" s="41"/>
      <c r="Z165" s="41"/>
      <c r="AA165" s="41"/>
      <c r="AB165" s="41"/>
      <c r="AC165" s="41"/>
      <c r="AD165" s="41"/>
      <c r="AE165" s="41"/>
      <c r="AR165" s="227" t="s">
        <v>641</v>
      </c>
      <c r="AT165" s="227" t="s">
        <v>131</v>
      </c>
      <c r="AU165" s="227" t="s">
        <v>85</v>
      </c>
      <c r="AY165" s="20" t="s">
        <v>129</v>
      </c>
      <c r="BE165" s="228">
        <f>IF(N165="základní",J165,0)</f>
        <v>0</v>
      </c>
      <c r="BF165" s="228">
        <f>IF(N165="snížená",J165,0)</f>
        <v>0</v>
      </c>
      <c r="BG165" s="228">
        <f>IF(N165="zákl. přenesená",J165,0)</f>
        <v>0</v>
      </c>
      <c r="BH165" s="228">
        <f>IF(N165="sníž. přenesená",J165,0)</f>
        <v>0</v>
      </c>
      <c r="BI165" s="228">
        <f>IF(N165="nulová",J165,0)</f>
        <v>0</v>
      </c>
      <c r="BJ165" s="20" t="s">
        <v>136</v>
      </c>
      <c r="BK165" s="228">
        <f>ROUND(I165*H165,2)</f>
        <v>0</v>
      </c>
      <c r="BL165" s="20" t="s">
        <v>641</v>
      </c>
      <c r="BM165" s="227" t="s">
        <v>690</v>
      </c>
    </row>
    <row r="166" s="2" customFormat="1">
      <c r="A166" s="41"/>
      <c r="B166" s="42"/>
      <c r="C166" s="43"/>
      <c r="D166" s="229" t="s">
        <v>138</v>
      </c>
      <c r="E166" s="43"/>
      <c r="F166" s="230" t="s">
        <v>689</v>
      </c>
      <c r="G166" s="43"/>
      <c r="H166" s="43"/>
      <c r="I166" s="231"/>
      <c r="J166" s="43"/>
      <c r="K166" s="43"/>
      <c r="L166" s="47"/>
      <c r="M166" s="232"/>
      <c r="N166" s="233"/>
      <c r="O166" s="88"/>
      <c r="P166" s="88"/>
      <c r="Q166" s="88"/>
      <c r="R166" s="88"/>
      <c r="S166" s="88"/>
      <c r="T166" s="89"/>
      <c r="U166" s="41"/>
      <c r="V166" s="41"/>
      <c r="W166" s="41"/>
      <c r="X166" s="41"/>
      <c r="Y166" s="41"/>
      <c r="Z166" s="41"/>
      <c r="AA166" s="41"/>
      <c r="AB166" s="41"/>
      <c r="AC166" s="41"/>
      <c r="AD166" s="41"/>
      <c r="AE166" s="41"/>
      <c r="AT166" s="20" t="s">
        <v>138</v>
      </c>
      <c r="AU166" s="20" t="s">
        <v>85</v>
      </c>
    </row>
    <row r="167" s="13" customFormat="1">
      <c r="A167" s="13"/>
      <c r="B167" s="236"/>
      <c r="C167" s="237"/>
      <c r="D167" s="229" t="s">
        <v>142</v>
      </c>
      <c r="E167" s="238" t="s">
        <v>38</v>
      </c>
      <c r="F167" s="239" t="s">
        <v>423</v>
      </c>
      <c r="G167" s="237"/>
      <c r="H167" s="238" t="s">
        <v>38</v>
      </c>
      <c r="I167" s="240"/>
      <c r="J167" s="237"/>
      <c r="K167" s="237"/>
      <c r="L167" s="241"/>
      <c r="M167" s="242"/>
      <c r="N167" s="243"/>
      <c r="O167" s="243"/>
      <c r="P167" s="243"/>
      <c r="Q167" s="243"/>
      <c r="R167" s="243"/>
      <c r="S167" s="243"/>
      <c r="T167" s="244"/>
      <c r="U167" s="13"/>
      <c r="V167" s="13"/>
      <c r="W167" s="13"/>
      <c r="X167" s="13"/>
      <c r="Y167" s="13"/>
      <c r="Z167" s="13"/>
      <c r="AA167" s="13"/>
      <c r="AB167" s="13"/>
      <c r="AC167" s="13"/>
      <c r="AD167" s="13"/>
      <c r="AE167" s="13"/>
      <c r="AT167" s="245" t="s">
        <v>142</v>
      </c>
      <c r="AU167" s="245" t="s">
        <v>85</v>
      </c>
      <c r="AV167" s="13" t="s">
        <v>83</v>
      </c>
      <c r="AW167" s="13" t="s">
        <v>36</v>
      </c>
      <c r="AX167" s="13" t="s">
        <v>76</v>
      </c>
      <c r="AY167" s="245" t="s">
        <v>129</v>
      </c>
    </row>
    <row r="168" s="13" customFormat="1">
      <c r="A168" s="13"/>
      <c r="B168" s="236"/>
      <c r="C168" s="237"/>
      <c r="D168" s="229" t="s">
        <v>142</v>
      </c>
      <c r="E168" s="238" t="s">
        <v>38</v>
      </c>
      <c r="F168" s="239" t="s">
        <v>691</v>
      </c>
      <c r="G168" s="237"/>
      <c r="H168" s="238" t="s">
        <v>38</v>
      </c>
      <c r="I168" s="240"/>
      <c r="J168" s="237"/>
      <c r="K168" s="237"/>
      <c r="L168" s="241"/>
      <c r="M168" s="242"/>
      <c r="N168" s="243"/>
      <c r="O168" s="243"/>
      <c r="P168" s="243"/>
      <c r="Q168" s="243"/>
      <c r="R168" s="243"/>
      <c r="S168" s="243"/>
      <c r="T168" s="244"/>
      <c r="U168" s="13"/>
      <c r="V168" s="13"/>
      <c r="W168" s="13"/>
      <c r="X168" s="13"/>
      <c r="Y168" s="13"/>
      <c r="Z168" s="13"/>
      <c r="AA168" s="13"/>
      <c r="AB168" s="13"/>
      <c r="AC168" s="13"/>
      <c r="AD168" s="13"/>
      <c r="AE168" s="13"/>
      <c r="AT168" s="245" t="s">
        <v>142</v>
      </c>
      <c r="AU168" s="245" t="s">
        <v>85</v>
      </c>
      <c r="AV168" s="13" t="s">
        <v>83</v>
      </c>
      <c r="AW168" s="13" t="s">
        <v>36</v>
      </c>
      <c r="AX168" s="13" t="s">
        <v>76</v>
      </c>
      <c r="AY168" s="245" t="s">
        <v>129</v>
      </c>
    </row>
    <row r="169" s="13" customFormat="1">
      <c r="A169" s="13"/>
      <c r="B169" s="236"/>
      <c r="C169" s="237"/>
      <c r="D169" s="229" t="s">
        <v>142</v>
      </c>
      <c r="E169" s="238" t="s">
        <v>38</v>
      </c>
      <c r="F169" s="239" t="s">
        <v>692</v>
      </c>
      <c r="G169" s="237"/>
      <c r="H169" s="238" t="s">
        <v>38</v>
      </c>
      <c r="I169" s="240"/>
      <c r="J169" s="237"/>
      <c r="K169" s="237"/>
      <c r="L169" s="241"/>
      <c r="M169" s="242"/>
      <c r="N169" s="243"/>
      <c r="O169" s="243"/>
      <c r="P169" s="243"/>
      <c r="Q169" s="243"/>
      <c r="R169" s="243"/>
      <c r="S169" s="243"/>
      <c r="T169" s="244"/>
      <c r="U169" s="13"/>
      <c r="V169" s="13"/>
      <c r="W169" s="13"/>
      <c r="X169" s="13"/>
      <c r="Y169" s="13"/>
      <c r="Z169" s="13"/>
      <c r="AA169" s="13"/>
      <c r="AB169" s="13"/>
      <c r="AC169" s="13"/>
      <c r="AD169" s="13"/>
      <c r="AE169" s="13"/>
      <c r="AT169" s="245" t="s">
        <v>142</v>
      </c>
      <c r="AU169" s="245" t="s">
        <v>85</v>
      </c>
      <c r="AV169" s="13" t="s">
        <v>83</v>
      </c>
      <c r="AW169" s="13" t="s">
        <v>36</v>
      </c>
      <c r="AX169" s="13" t="s">
        <v>76</v>
      </c>
      <c r="AY169" s="245" t="s">
        <v>129</v>
      </c>
    </row>
    <row r="170" s="14" customFormat="1">
      <c r="A170" s="14"/>
      <c r="B170" s="246"/>
      <c r="C170" s="247"/>
      <c r="D170" s="229" t="s">
        <v>142</v>
      </c>
      <c r="E170" s="248" t="s">
        <v>38</v>
      </c>
      <c r="F170" s="249" t="s">
        <v>83</v>
      </c>
      <c r="G170" s="247"/>
      <c r="H170" s="250">
        <v>1</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142</v>
      </c>
      <c r="AU170" s="256" t="s">
        <v>85</v>
      </c>
      <c r="AV170" s="14" t="s">
        <v>85</v>
      </c>
      <c r="AW170" s="14" t="s">
        <v>36</v>
      </c>
      <c r="AX170" s="14" t="s">
        <v>83</v>
      </c>
      <c r="AY170" s="256" t="s">
        <v>129</v>
      </c>
    </row>
    <row r="171" s="2" customFormat="1" ht="33" customHeight="1">
      <c r="A171" s="41"/>
      <c r="B171" s="42"/>
      <c r="C171" s="216" t="s">
        <v>7</v>
      </c>
      <c r="D171" s="216" t="s">
        <v>131</v>
      </c>
      <c r="E171" s="217" t="s">
        <v>693</v>
      </c>
      <c r="F171" s="218" t="s">
        <v>694</v>
      </c>
      <c r="G171" s="219" t="s">
        <v>198</v>
      </c>
      <c r="H171" s="220">
        <v>1</v>
      </c>
      <c r="I171" s="221"/>
      <c r="J171" s="222">
        <f>ROUND(I171*H171,2)</f>
        <v>0</v>
      </c>
      <c r="K171" s="218" t="s">
        <v>38</v>
      </c>
      <c r="L171" s="47"/>
      <c r="M171" s="223" t="s">
        <v>38</v>
      </c>
      <c r="N171" s="224" t="s">
        <v>49</v>
      </c>
      <c r="O171" s="88"/>
      <c r="P171" s="225">
        <f>O171*H171</f>
        <v>0</v>
      </c>
      <c r="Q171" s="225">
        <v>0</v>
      </c>
      <c r="R171" s="225">
        <f>Q171*H171</f>
        <v>0</v>
      </c>
      <c r="S171" s="225">
        <v>0</v>
      </c>
      <c r="T171" s="226">
        <f>S171*H171</f>
        <v>0</v>
      </c>
      <c r="U171" s="41"/>
      <c r="V171" s="41"/>
      <c r="W171" s="41"/>
      <c r="X171" s="41"/>
      <c r="Y171" s="41"/>
      <c r="Z171" s="41"/>
      <c r="AA171" s="41"/>
      <c r="AB171" s="41"/>
      <c r="AC171" s="41"/>
      <c r="AD171" s="41"/>
      <c r="AE171" s="41"/>
      <c r="AR171" s="227" t="s">
        <v>641</v>
      </c>
      <c r="AT171" s="227" t="s">
        <v>131</v>
      </c>
      <c r="AU171" s="227" t="s">
        <v>85</v>
      </c>
      <c r="AY171" s="20" t="s">
        <v>129</v>
      </c>
      <c r="BE171" s="228">
        <f>IF(N171="základní",J171,0)</f>
        <v>0</v>
      </c>
      <c r="BF171" s="228">
        <f>IF(N171="snížená",J171,0)</f>
        <v>0</v>
      </c>
      <c r="BG171" s="228">
        <f>IF(N171="zákl. přenesená",J171,0)</f>
        <v>0</v>
      </c>
      <c r="BH171" s="228">
        <f>IF(N171="sníž. přenesená",J171,0)</f>
        <v>0</v>
      </c>
      <c r="BI171" s="228">
        <f>IF(N171="nulová",J171,0)</f>
        <v>0</v>
      </c>
      <c r="BJ171" s="20" t="s">
        <v>136</v>
      </c>
      <c r="BK171" s="228">
        <f>ROUND(I171*H171,2)</f>
        <v>0</v>
      </c>
      <c r="BL171" s="20" t="s">
        <v>641</v>
      </c>
      <c r="BM171" s="227" t="s">
        <v>695</v>
      </c>
    </row>
    <row r="172" s="2" customFormat="1">
      <c r="A172" s="41"/>
      <c r="B172" s="42"/>
      <c r="C172" s="43"/>
      <c r="D172" s="229" t="s">
        <v>138</v>
      </c>
      <c r="E172" s="43"/>
      <c r="F172" s="230" t="s">
        <v>694</v>
      </c>
      <c r="G172" s="43"/>
      <c r="H172" s="43"/>
      <c r="I172" s="231"/>
      <c r="J172" s="43"/>
      <c r="K172" s="43"/>
      <c r="L172" s="47"/>
      <c r="M172" s="232"/>
      <c r="N172" s="233"/>
      <c r="O172" s="88"/>
      <c r="P172" s="88"/>
      <c r="Q172" s="88"/>
      <c r="R172" s="88"/>
      <c r="S172" s="88"/>
      <c r="T172" s="89"/>
      <c r="U172" s="41"/>
      <c r="V172" s="41"/>
      <c r="W172" s="41"/>
      <c r="X172" s="41"/>
      <c r="Y172" s="41"/>
      <c r="Z172" s="41"/>
      <c r="AA172" s="41"/>
      <c r="AB172" s="41"/>
      <c r="AC172" s="41"/>
      <c r="AD172" s="41"/>
      <c r="AE172" s="41"/>
      <c r="AT172" s="20" t="s">
        <v>138</v>
      </c>
      <c r="AU172" s="20" t="s">
        <v>85</v>
      </c>
    </row>
    <row r="173" s="13" customFormat="1">
      <c r="A173" s="13"/>
      <c r="B173" s="236"/>
      <c r="C173" s="237"/>
      <c r="D173" s="229" t="s">
        <v>142</v>
      </c>
      <c r="E173" s="238" t="s">
        <v>38</v>
      </c>
      <c r="F173" s="239" t="s">
        <v>696</v>
      </c>
      <c r="G173" s="237"/>
      <c r="H173" s="238" t="s">
        <v>38</v>
      </c>
      <c r="I173" s="240"/>
      <c r="J173" s="237"/>
      <c r="K173" s="237"/>
      <c r="L173" s="241"/>
      <c r="M173" s="242"/>
      <c r="N173" s="243"/>
      <c r="O173" s="243"/>
      <c r="P173" s="243"/>
      <c r="Q173" s="243"/>
      <c r="R173" s="243"/>
      <c r="S173" s="243"/>
      <c r="T173" s="244"/>
      <c r="U173" s="13"/>
      <c r="V173" s="13"/>
      <c r="W173" s="13"/>
      <c r="X173" s="13"/>
      <c r="Y173" s="13"/>
      <c r="Z173" s="13"/>
      <c r="AA173" s="13"/>
      <c r="AB173" s="13"/>
      <c r="AC173" s="13"/>
      <c r="AD173" s="13"/>
      <c r="AE173" s="13"/>
      <c r="AT173" s="245" t="s">
        <v>142</v>
      </c>
      <c r="AU173" s="245" t="s">
        <v>85</v>
      </c>
      <c r="AV173" s="13" t="s">
        <v>83</v>
      </c>
      <c r="AW173" s="13" t="s">
        <v>36</v>
      </c>
      <c r="AX173" s="13" t="s">
        <v>76</v>
      </c>
      <c r="AY173" s="245" t="s">
        <v>129</v>
      </c>
    </row>
    <row r="174" s="13" customFormat="1">
      <c r="A174" s="13"/>
      <c r="B174" s="236"/>
      <c r="C174" s="237"/>
      <c r="D174" s="229" t="s">
        <v>142</v>
      </c>
      <c r="E174" s="238" t="s">
        <v>38</v>
      </c>
      <c r="F174" s="239" t="s">
        <v>697</v>
      </c>
      <c r="G174" s="237"/>
      <c r="H174" s="238" t="s">
        <v>38</v>
      </c>
      <c r="I174" s="240"/>
      <c r="J174" s="237"/>
      <c r="K174" s="237"/>
      <c r="L174" s="241"/>
      <c r="M174" s="242"/>
      <c r="N174" s="243"/>
      <c r="O174" s="243"/>
      <c r="P174" s="243"/>
      <c r="Q174" s="243"/>
      <c r="R174" s="243"/>
      <c r="S174" s="243"/>
      <c r="T174" s="244"/>
      <c r="U174" s="13"/>
      <c r="V174" s="13"/>
      <c r="W174" s="13"/>
      <c r="X174" s="13"/>
      <c r="Y174" s="13"/>
      <c r="Z174" s="13"/>
      <c r="AA174" s="13"/>
      <c r="AB174" s="13"/>
      <c r="AC174" s="13"/>
      <c r="AD174" s="13"/>
      <c r="AE174" s="13"/>
      <c r="AT174" s="245" t="s">
        <v>142</v>
      </c>
      <c r="AU174" s="245" t="s">
        <v>85</v>
      </c>
      <c r="AV174" s="13" t="s">
        <v>83</v>
      </c>
      <c r="AW174" s="13" t="s">
        <v>36</v>
      </c>
      <c r="AX174" s="13" t="s">
        <v>76</v>
      </c>
      <c r="AY174" s="245" t="s">
        <v>129</v>
      </c>
    </row>
    <row r="175" s="14" customFormat="1">
      <c r="A175" s="14"/>
      <c r="B175" s="246"/>
      <c r="C175" s="247"/>
      <c r="D175" s="229" t="s">
        <v>142</v>
      </c>
      <c r="E175" s="248" t="s">
        <v>38</v>
      </c>
      <c r="F175" s="249" t="s">
        <v>83</v>
      </c>
      <c r="G175" s="247"/>
      <c r="H175" s="250">
        <v>1</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142</v>
      </c>
      <c r="AU175" s="256" t="s">
        <v>85</v>
      </c>
      <c r="AV175" s="14" t="s">
        <v>85</v>
      </c>
      <c r="AW175" s="14" t="s">
        <v>36</v>
      </c>
      <c r="AX175" s="14" t="s">
        <v>83</v>
      </c>
      <c r="AY175" s="256" t="s">
        <v>129</v>
      </c>
    </row>
    <row r="176" s="2" customFormat="1" ht="16.5" customHeight="1">
      <c r="A176" s="41"/>
      <c r="B176" s="42"/>
      <c r="C176" s="216" t="s">
        <v>698</v>
      </c>
      <c r="D176" s="216" t="s">
        <v>131</v>
      </c>
      <c r="E176" s="217" t="s">
        <v>699</v>
      </c>
      <c r="F176" s="218" t="s">
        <v>700</v>
      </c>
      <c r="G176" s="219" t="s">
        <v>198</v>
      </c>
      <c r="H176" s="220">
        <v>1</v>
      </c>
      <c r="I176" s="221"/>
      <c r="J176" s="222">
        <f>ROUND(I176*H176,2)</f>
        <v>0</v>
      </c>
      <c r="K176" s="218" t="s">
        <v>38</v>
      </c>
      <c r="L176" s="47"/>
      <c r="M176" s="223" t="s">
        <v>38</v>
      </c>
      <c r="N176" s="224" t="s">
        <v>49</v>
      </c>
      <c r="O176" s="88"/>
      <c r="P176" s="225">
        <f>O176*H176</f>
        <v>0</v>
      </c>
      <c r="Q176" s="225">
        <v>0</v>
      </c>
      <c r="R176" s="225">
        <f>Q176*H176</f>
        <v>0</v>
      </c>
      <c r="S176" s="225">
        <v>0</v>
      </c>
      <c r="T176" s="226">
        <f>S176*H176</f>
        <v>0</v>
      </c>
      <c r="U176" s="41"/>
      <c r="V176" s="41"/>
      <c r="W176" s="41"/>
      <c r="X176" s="41"/>
      <c r="Y176" s="41"/>
      <c r="Z176" s="41"/>
      <c r="AA176" s="41"/>
      <c r="AB176" s="41"/>
      <c r="AC176" s="41"/>
      <c r="AD176" s="41"/>
      <c r="AE176" s="41"/>
      <c r="AR176" s="227" t="s">
        <v>641</v>
      </c>
      <c r="AT176" s="227" t="s">
        <v>131</v>
      </c>
      <c r="AU176" s="227" t="s">
        <v>85</v>
      </c>
      <c r="AY176" s="20" t="s">
        <v>129</v>
      </c>
      <c r="BE176" s="228">
        <f>IF(N176="základní",J176,0)</f>
        <v>0</v>
      </c>
      <c r="BF176" s="228">
        <f>IF(N176="snížená",J176,0)</f>
        <v>0</v>
      </c>
      <c r="BG176" s="228">
        <f>IF(N176="zákl. přenesená",J176,0)</f>
        <v>0</v>
      </c>
      <c r="BH176" s="228">
        <f>IF(N176="sníž. přenesená",J176,0)</f>
        <v>0</v>
      </c>
      <c r="BI176" s="228">
        <f>IF(N176="nulová",J176,0)</f>
        <v>0</v>
      </c>
      <c r="BJ176" s="20" t="s">
        <v>136</v>
      </c>
      <c r="BK176" s="228">
        <f>ROUND(I176*H176,2)</f>
        <v>0</v>
      </c>
      <c r="BL176" s="20" t="s">
        <v>641</v>
      </c>
      <c r="BM176" s="227" t="s">
        <v>701</v>
      </c>
    </row>
    <row r="177" s="2" customFormat="1">
      <c r="A177" s="41"/>
      <c r="B177" s="42"/>
      <c r="C177" s="43"/>
      <c r="D177" s="229" t="s">
        <v>138</v>
      </c>
      <c r="E177" s="43"/>
      <c r="F177" s="230" t="s">
        <v>700</v>
      </c>
      <c r="G177" s="43"/>
      <c r="H177" s="43"/>
      <c r="I177" s="231"/>
      <c r="J177" s="43"/>
      <c r="K177" s="43"/>
      <c r="L177" s="47"/>
      <c r="M177" s="232"/>
      <c r="N177" s="233"/>
      <c r="O177" s="88"/>
      <c r="P177" s="88"/>
      <c r="Q177" s="88"/>
      <c r="R177" s="88"/>
      <c r="S177" s="88"/>
      <c r="T177" s="89"/>
      <c r="U177" s="41"/>
      <c r="V177" s="41"/>
      <c r="W177" s="41"/>
      <c r="X177" s="41"/>
      <c r="Y177" s="41"/>
      <c r="Z177" s="41"/>
      <c r="AA177" s="41"/>
      <c r="AB177" s="41"/>
      <c r="AC177" s="41"/>
      <c r="AD177" s="41"/>
      <c r="AE177" s="41"/>
      <c r="AT177" s="20" t="s">
        <v>138</v>
      </c>
      <c r="AU177" s="20" t="s">
        <v>85</v>
      </c>
    </row>
    <row r="178" s="2" customFormat="1" ht="16.5" customHeight="1">
      <c r="A178" s="41"/>
      <c r="B178" s="42"/>
      <c r="C178" s="216" t="s">
        <v>702</v>
      </c>
      <c r="D178" s="216" t="s">
        <v>131</v>
      </c>
      <c r="E178" s="217" t="s">
        <v>703</v>
      </c>
      <c r="F178" s="218" t="s">
        <v>704</v>
      </c>
      <c r="G178" s="219" t="s">
        <v>198</v>
      </c>
      <c r="H178" s="220">
        <v>1</v>
      </c>
      <c r="I178" s="221"/>
      <c r="J178" s="222">
        <f>ROUND(I178*H178,2)</f>
        <v>0</v>
      </c>
      <c r="K178" s="218" t="s">
        <v>38</v>
      </c>
      <c r="L178" s="47"/>
      <c r="M178" s="223" t="s">
        <v>38</v>
      </c>
      <c r="N178" s="224" t="s">
        <v>49</v>
      </c>
      <c r="O178" s="88"/>
      <c r="P178" s="225">
        <f>O178*H178</f>
        <v>0</v>
      </c>
      <c r="Q178" s="225">
        <v>0</v>
      </c>
      <c r="R178" s="225">
        <f>Q178*H178</f>
        <v>0</v>
      </c>
      <c r="S178" s="225">
        <v>0</v>
      </c>
      <c r="T178" s="226">
        <f>S178*H178</f>
        <v>0</v>
      </c>
      <c r="U178" s="41"/>
      <c r="V178" s="41"/>
      <c r="W178" s="41"/>
      <c r="X178" s="41"/>
      <c r="Y178" s="41"/>
      <c r="Z178" s="41"/>
      <c r="AA178" s="41"/>
      <c r="AB178" s="41"/>
      <c r="AC178" s="41"/>
      <c r="AD178" s="41"/>
      <c r="AE178" s="41"/>
      <c r="AR178" s="227" t="s">
        <v>641</v>
      </c>
      <c r="AT178" s="227" t="s">
        <v>131</v>
      </c>
      <c r="AU178" s="227" t="s">
        <v>85</v>
      </c>
      <c r="AY178" s="20" t="s">
        <v>129</v>
      </c>
      <c r="BE178" s="228">
        <f>IF(N178="základní",J178,0)</f>
        <v>0</v>
      </c>
      <c r="BF178" s="228">
        <f>IF(N178="snížená",J178,0)</f>
        <v>0</v>
      </c>
      <c r="BG178" s="228">
        <f>IF(N178="zákl. přenesená",J178,0)</f>
        <v>0</v>
      </c>
      <c r="BH178" s="228">
        <f>IF(N178="sníž. přenesená",J178,0)</f>
        <v>0</v>
      </c>
      <c r="BI178" s="228">
        <f>IF(N178="nulová",J178,0)</f>
        <v>0</v>
      </c>
      <c r="BJ178" s="20" t="s">
        <v>136</v>
      </c>
      <c r="BK178" s="228">
        <f>ROUND(I178*H178,2)</f>
        <v>0</v>
      </c>
      <c r="BL178" s="20" t="s">
        <v>641</v>
      </c>
      <c r="BM178" s="227" t="s">
        <v>705</v>
      </c>
    </row>
    <row r="179" s="2" customFormat="1">
      <c r="A179" s="41"/>
      <c r="B179" s="42"/>
      <c r="C179" s="43"/>
      <c r="D179" s="229" t="s">
        <v>138</v>
      </c>
      <c r="E179" s="43"/>
      <c r="F179" s="230" t="s">
        <v>704</v>
      </c>
      <c r="G179" s="43"/>
      <c r="H179" s="43"/>
      <c r="I179" s="231"/>
      <c r="J179" s="43"/>
      <c r="K179" s="43"/>
      <c r="L179" s="47"/>
      <c r="M179" s="232"/>
      <c r="N179" s="233"/>
      <c r="O179" s="88"/>
      <c r="P179" s="88"/>
      <c r="Q179" s="88"/>
      <c r="R179" s="88"/>
      <c r="S179" s="88"/>
      <c r="T179" s="89"/>
      <c r="U179" s="41"/>
      <c r="V179" s="41"/>
      <c r="W179" s="41"/>
      <c r="X179" s="41"/>
      <c r="Y179" s="41"/>
      <c r="Z179" s="41"/>
      <c r="AA179" s="41"/>
      <c r="AB179" s="41"/>
      <c r="AC179" s="41"/>
      <c r="AD179" s="41"/>
      <c r="AE179" s="41"/>
      <c r="AT179" s="20" t="s">
        <v>138</v>
      </c>
      <c r="AU179" s="20" t="s">
        <v>85</v>
      </c>
    </row>
    <row r="180" s="13" customFormat="1">
      <c r="A180" s="13"/>
      <c r="B180" s="236"/>
      <c r="C180" s="237"/>
      <c r="D180" s="229" t="s">
        <v>142</v>
      </c>
      <c r="E180" s="238" t="s">
        <v>38</v>
      </c>
      <c r="F180" s="239" t="s">
        <v>706</v>
      </c>
      <c r="G180" s="237"/>
      <c r="H180" s="238" t="s">
        <v>38</v>
      </c>
      <c r="I180" s="240"/>
      <c r="J180" s="237"/>
      <c r="K180" s="237"/>
      <c r="L180" s="241"/>
      <c r="M180" s="242"/>
      <c r="N180" s="243"/>
      <c r="O180" s="243"/>
      <c r="P180" s="243"/>
      <c r="Q180" s="243"/>
      <c r="R180" s="243"/>
      <c r="S180" s="243"/>
      <c r="T180" s="244"/>
      <c r="U180" s="13"/>
      <c r="V180" s="13"/>
      <c r="W180" s="13"/>
      <c r="X180" s="13"/>
      <c r="Y180" s="13"/>
      <c r="Z180" s="13"/>
      <c r="AA180" s="13"/>
      <c r="AB180" s="13"/>
      <c r="AC180" s="13"/>
      <c r="AD180" s="13"/>
      <c r="AE180" s="13"/>
      <c r="AT180" s="245" t="s">
        <v>142</v>
      </c>
      <c r="AU180" s="245" t="s">
        <v>85</v>
      </c>
      <c r="AV180" s="13" t="s">
        <v>83</v>
      </c>
      <c r="AW180" s="13" t="s">
        <v>36</v>
      </c>
      <c r="AX180" s="13" t="s">
        <v>76</v>
      </c>
      <c r="AY180" s="245" t="s">
        <v>129</v>
      </c>
    </row>
    <row r="181" s="13" customFormat="1">
      <c r="A181" s="13"/>
      <c r="B181" s="236"/>
      <c r="C181" s="237"/>
      <c r="D181" s="229" t="s">
        <v>142</v>
      </c>
      <c r="E181" s="238" t="s">
        <v>38</v>
      </c>
      <c r="F181" s="239" t="s">
        <v>707</v>
      </c>
      <c r="G181" s="237"/>
      <c r="H181" s="238" t="s">
        <v>38</v>
      </c>
      <c r="I181" s="240"/>
      <c r="J181" s="237"/>
      <c r="K181" s="237"/>
      <c r="L181" s="241"/>
      <c r="M181" s="242"/>
      <c r="N181" s="243"/>
      <c r="O181" s="243"/>
      <c r="P181" s="243"/>
      <c r="Q181" s="243"/>
      <c r="R181" s="243"/>
      <c r="S181" s="243"/>
      <c r="T181" s="244"/>
      <c r="U181" s="13"/>
      <c r="V181" s="13"/>
      <c r="W181" s="13"/>
      <c r="X181" s="13"/>
      <c r="Y181" s="13"/>
      <c r="Z181" s="13"/>
      <c r="AA181" s="13"/>
      <c r="AB181" s="13"/>
      <c r="AC181" s="13"/>
      <c r="AD181" s="13"/>
      <c r="AE181" s="13"/>
      <c r="AT181" s="245" t="s">
        <v>142</v>
      </c>
      <c r="AU181" s="245" t="s">
        <v>85</v>
      </c>
      <c r="AV181" s="13" t="s">
        <v>83</v>
      </c>
      <c r="AW181" s="13" t="s">
        <v>36</v>
      </c>
      <c r="AX181" s="13" t="s">
        <v>76</v>
      </c>
      <c r="AY181" s="245" t="s">
        <v>129</v>
      </c>
    </row>
    <row r="182" s="13" customFormat="1">
      <c r="A182" s="13"/>
      <c r="B182" s="236"/>
      <c r="C182" s="237"/>
      <c r="D182" s="229" t="s">
        <v>142</v>
      </c>
      <c r="E182" s="238" t="s">
        <v>38</v>
      </c>
      <c r="F182" s="239" t="s">
        <v>708</v>
      </c>
      <c r="G182" s="237"/>
      <c r="H182" s="238" t="s">
        <v>38</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142</v>
      </c>
      <c r="AU182" s="245" t="s">
        <v>85</v>
      </c>
      <c r="AV182" s="13" t="s">
        <v>83</v>
      </c>
      <c r="AW182" s="13" t="s">
        <v>36</v>
      </c>
      <c r="AX182" s="13" t="s">
        <v>76</v>
      </c>
      <c r="AY182" s="245" t="s">
        <v>129</v>
      </c>
    </row>
    <row r="183" s="14" customFormat="1">
      <c r="A183" s="14"/>
      <c r="B183" s="246"/>
      <c r="C183" s="247"/>
      <c r="D183" s="229" t="s">
        <v>142</v>
      </c>
      <c r="E183" s="248" t="s">
        <v>38</v>
      </c>
      <c r="F183" s="249" t="s">
        <v>83</v>
      </c>
      <c r="G183" s="247"/>
      <c r="H183" s="250">
        <v>1</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142</v>
      </c>
      <c r="AU183" s="256" t="s">
        <v>85</v>
      </c>
      <c r="AV183" s="14" t="s">
        <v>85</v>
      </c>
      <c r="AW183" s="14" t="s">
        <v>36</v>
      </c>
      <c r="AX183" s="14" t="s">
        <v>83</v>
      </c>
      <c r="AY183" s="256" t="s">
        <v>129</v>
      </c>
    </row>
    <row r="184" s="2" customFormat="1" ht="21.75" customHeight="1">
      <c r="A184" s="41"/>
      <c r="B184" s="42"/>
      <c r="C184" s="216" t="s">
        <v>709</v>
      </c>
      <c r="D184" s="216" t="s">
        <v>131</v>
      </c>
      <c r="E184" s="217" t="s">
        <v>710</v>
      </c>
      <c r="F184" s="218" t="s">
        <v>711</v>
      </c>
      <c r="G184" s="219" t="s">
        <v>198</v>
      </c>
      <c r="H184" s="220">
        <v>1</v>
      </c>
      <c r="I184" s="221"/>
      <c r="J184" s="222">
        <f>ROUND(I184*H184,2)</f>
        <v>0</v>
      </c>
      <c r="K184" s="218" t="s">
        <v>38</v>
      </c>
      <c r="L184" s="47"/>
      <c r="M184" s="223" t="s">
        <v>38</v>
      </c>
      <c r="N184" s="224" t="s">
        <v>49</v>
      </c>
      <c r="O184" s="88"/>
      <c r="P184" s="225">
        <f>O184*H184</f>
        <v>0</v>
      </c>
      <c r="Q184" s="225">
        <v>0</v>
      </c>
      <c r="R184" s="225">
        <f>Q184*H184</f>
        <v>0</v>
      </c>
      <c r="S184" s="225">
        <v>0</v>
      </c>
      <c r="T184" s="226">
        <f>S184*H184</f>
        <v>0</v>
      </c>
      <c r="U184" s="41"/>
      <c r="V184" s="41"/>
      <c r="W184" s="41"/>
      <c r="X184" s="41"/>
      <c r="Y184" s="41"/>
      <c r="Z184" s="41"/>
      <c r="AA184" s="41"/>
      <c r="AB184" s="41"/>
      <c r="AC184" s="41"/>
      <c r="AD184" s="41"/>
      <c r="AE184" s="41"/>
      <c r="AR184" s="227" t="s">
        <v>641</v>
      </c>
      <c r="AT184" s="227" t="s">
        <v>131</v>
      </c>
      <c r="AU184" s="227" t="s">
        <v>85</v>
      </c>
      <c r="AY184" s="20" t="s">
        <v>129</v>
      </c>
      <c r="BE184" s="228">
        <f>IF(N184="základní",J184,0)</f>
        <v>0</v>
      </c>
      <c r="BF184" s="228">
        <f>IF(N184="snížená",J184,0)</f>
        <v>0</v>
      </c>
      <c r="BG184" s="228">
        <f>IF(N184="zákl. přenesená",J184,0)</f>
        <v>0</v>
      </c>
      <c r="BH184" s="228">
        <f>IF(N184="sníž. přenesená",J184,0)</f>
        <v>0</v>
      </c>
      <c r="BI184" s="228">
        <f>IF(N184="nulová",J184,0)</f>
        <v>0</v>
      </c>
      <c r="BJ184" s="20" t="s">
        <v>136</v>
      </c>
      <c r="BK184" s="228">
        <f>ROUND(I184*H184,2)</f>
        <v>0</v>
      </c>
      <c r="BL184" s="20" t="s">
        <v>641</v>
      </c>
      <c r="BM184" s="227" t="s">
        <v>712</v>
      </c>
    </row>
    <row r="185" s="2" customFormat="1">
      <c r="A185" s="41"/>
      <c r="B185" s="42"/>
      <c r="C185" s="43"/>
      <c r="D185" s="229" t="s">
        <v>138</v>
      </c>
      <c r="E185" s="43"/>
      <c r="F185" s="230" t="s">
        <v>711</v>
      </c>
      <c r="G185" s="43"/>
      <c r="H185" s="43"/>
      <c r="I185" s="231"/>
      <c r="J185" s="43"/>
      <c r="K185" s="43"/>
      <c r="L185" s="47"/>
      <c r="M185" s="232"/>
      <c r="N185" s="233"/>
      <c r="O185" s="88"/>
      <c r="P185" s="88"/>
      <c r="Q185" s="88"/>
      <c r="R185" s="88"/>
      <c r="S185" s="88"/>
      <c r="T185" s="89"/>
      <c r="U185" s="41"/>
      <c r="V185" s="41"/>
      <c r="W185" s="41"/>
      <c r="X185" s="41"/>
      <c r="Y185" s="41"/>
      <c r="Z185" s="41"/>
      <c r="AA185" s="41"/>
      <c r="AB185" s="41"/>
      <c r="AC185" s="41"/>
      <c r="AD185" s="41"/>
      <c r="AE185" s="41"/>
      <c r="AT185" s="20" t="s">
        <v>138</v>
      </c>
      <c r="AU185" s="20" t="s">
        <v>85</v>
      </c>
    </row>
    <row r="186" s="13" customFormat="1">
      <c r="A186" s="13"/>
      <c r="B186" s="236"/>
      <c r="C186" s="237"/>
      <c r="D186" s="229" t="s">
        <v>142</v>
      </c>
      <c r="E186" s="238" t="s">
        <v>38</v>
      </c>
      <c r="F186" s="239" t="s">
        <v>713</v>
      </c>
      <c r="G186" s="237"/>
      <c r="H186" s="238" t="s">
        <v>38</v>
      </c>
      <c r="I186" s="240"/>
      <c r="J186" s="237"/>
      <c r="K186" s="237"/>
      <c r="L186" s="241"/>
      <c r="M186" s="242"/>
      <c r="N186" s="243"/>
      <c r="O186" s="243"/>
      <c r="P186" s="243"/>
      <c r="Q186" s="243"/>
      <c r="R186" s="243"/>
      <c r="S186" s="243"/>
      <c r="T186" s="244"/>
      <c r="U186" s="13"/>
      <c r="V186" s="13"/>
      <c r="W186" s="13"/>
      <c r="X186" s="13"/>
      <c r="Y186" s="13"/>
      <c r="Z186" s="13"/>
      <c r="AA186" s="13"/>
      <c r="AB186" s="13"/>
      <c r="AC186" s="13"/>
      <c r="AD186" s="13"/>
      <c r="AE186" s="13"/>
      <c r="AT186" s="245" t="s">
        <v>142</v>
      </c>
      <c r="AU186" s="245" t="s">
        <v>85</v>
      </c>
      <c r="AV186" s="13" t="s">
        <v>83</v>
      </c>
      <c r="AW186" s="13" t="s">
        <v>36</v>
      </c>
      <c r="AX186" s="13" t="s">
        <v>76</v>
      </c>
      <c r="AY186" s="245" t="s">
        <v>129</v>
      </c>
    </row>
    <row r="187" s="13" customFormat="1">
      <c r="A187" s="13"/>
      <c r="B187" s="236"/>
      <c r="C187" s="237"/>
      <c r="D187" s="229" t="s">
        <v>142</v>
      </c>
      <c r="E187" s="238" t="s">
        <v>38</v>
      </c>
      <c r="F187" s="239" t="s">
        <v>714</v>
      </c>
      <c r="G187" s="237"/>
      <c r="H187" s="238" t="s">
        <v>38</v>
      </c>
      <c r="I187" s="240"/>
      <c r="J187" s="237"/>
      <c r="K187" s="237"/>
      <c r="L187" s="241"/>
      <c r="M187" s="242"/>
      <c r="N187" s="243"/>
      <c r="O187" s="243"/>
      <c r="P187" s="243"/>
      <c r="Q187" s="243"/>
      <c r="R187" s="243"/>
      <c r="S187" s="243"/>
      <c r="T187" s="244"/>
      <c r="U187" s="13"/>
      <c r="V187" s="13"/>
      <c r="W187" s="13"/>
      <c r="X187" s="13"/>
      <c r="Y187" s="13"/>
      <c r="Z187" s="13"/>
      <c r="AA187" s="13"/>
      <c r="AB187" s="13"/>
      <c r="AC187" s="13"/>
      <c r="AD187" s="13"/>
      <c r="AE187" s="13"/>
      <c r="AT187" s="245" t="s">
        <v>142</v>
      </c>
      <c r="AU187" s="245" t="s">
        <v>85</v>
      </c>
      <c r="AV187" s="13" t="s">
        <v>83</v>
      </c>
      <c r="AW187" s="13" t="s">
        <v>36</v>
      </c>
      <c r="AX187" s="13" t="s">
        <v>76</v>
      </c>
      <c r="AY187" s="245" t="s">
        <v>129</v>
      </c>
    </row>
    <row r="188" s="13" customFormat="1">
      <c r="A188" s="13"/>
      <c r="B188" s="236"/>
      <c r="C188" s="237"/>
      <c r="D188" s="229" t="s">
        <v>142</v>
      </c>
      <c r="E188" s="238" t="s">
        <v>38</v>
      </c>
      <c r="F188" s="239" t="s">
        <v>715</v>
      </c>
      <c r="G188" s="237"/>
      <c r="H188" s="238" t="s">
        <v>38</v>
      </c>
      <c r="I188" s="240"/>
      <c r="J188" s="237"/>
      <c r="K188" s="237"/>
      <c r="L188" s="241"/>
      <c r="M188" s="242"/>
      <c r="N188" s="243"/>
      <c r="O188" s="243"/>
      <c r="P188" s="243"/>
      <c r="Q188" s="243"/>
      <c r="R188" s="243"/>
      <c r="S188" s="243"/>
      <c r="T188" s="244"/>
      <c r="U188" s="13"/>
      <c r="V188" s="13"/>
      <c r="W188" s="13"/>
      <c r="X188" s="13"/>
      <c r="Y188" s="13"/>
      <c r="Z188" s="13"/>
      <c r="AA188" s="13"/>
      <c r="AB188" s="13"/>
      <c r="AC188" s="13"/>
      <c r="AD188" s="13"/>
      <c r="AE188" s="13"/>
      <c r="AT188" s="245" t="s">
        <v>142</v>
      </c>
      <c r="AU188" s="245" t="s">
        <v>85</v>
      </c>
      <c r="AV188" s="13" t="s">
        <v>83</v>
      </c>
      <c r="AW188" s="13" t="s">
        <v>36</v>
      </c>
      <c r="AX188" s="13" t="s">
        <v>76</v>
      </c>
      <c r="AY188" s="245" t="s">
        <v>129</v>
      </c>
    </row>
    <row r="189" s="14" customFormat="1">
      <c r="A189" s="14"/>
      <c r="B189" s="246"/>
      <c r="C189" s="247"/>
      <c r="D189" s="229" t="s">
        <v>142</v>
      </c>
      <c r="E189" s="248" t="s">
        <v>38</v>
      </c>
      <c r="F189" s="249" t="s">
        <v>83</v>
      </c>
      <c r="G189" s="247"/>
      <c r="H189" s="250">
        <v>1</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142</v>
      </c>
      <c r="AU189" s="256" t="s">
        <v>85</v>
      </c>
      <c r="AV189" s="14" t="s">
        <v>85</v>
      </c>
      <c r="AW189" s="14" t="s">
        <v>36</v>
      </c>
      <c r="AX189" s="14" t="s">
        <v>83</v>
      </c>
      <c r="AY189" s="256" t="s">
        <v>129</v>
      </c>
    </row>
    <row r="190" s="2" customFormat="1" ht="16.5" customHeight="1">
      <c r="A190" s="41"/>
      <c r="B190" s="42"/>
      <c r="C190" s="216" t="s">
        <v>716</v>
      </c>
      <c r="D190" s="216" t="s">
        <v>131</v>
      </c>
      <c r="E190" s="217" t="s">
        <v>717</v>
      </c>
      <c r="F190" s="218" t="s">
        <v>718</v>
      </c>
      <c r="G190" s="219" t="s">
        <v>198</v>
      </c>
      <c r="H190" s="220">
        <v>1</v>
      </c>
      <c r="I190" s="221"/>
      <c r="J190" s="222">
        <f>ROUND(I190*H190,2)</f>
        <v>0</v>
      </c>
      <c r="K190" s="218" t="s">
        <v>38</v>
      </c>
      <c r="L190" s="47"/>
      <c r="M190" s="223" t="s">
        <v>38</v>
      </c>
      <c r="N190" s="224" t="s">
        <v>49</v>
      </c>
      <c r="O190" s="88"/>
      <c r="P190" s="225">
        <f>O190*H190</f>
        <v>0</v>
      </c>
      <c r="Q190" s="225">
        <v>0</v>
      </c>
      <c r="R190" s="225">
        <f>Q190*H190</f>
        <v>0</v>
      </c>
      <c r="S190" s="225">
        <v>0</v>
      </c>
      <c r="T190" s="226">
        <f>S190*H190</f>
        <v>0</v>
      </c>
      <c r="U190" s="41"/>
      <c r="V190" s="41"/>
      <c r="W190" s="41"/>
      <c r="X190" s="41"/>
      <c r="Y190" s="41"/>
      <c r="Z190" s="41"/>
      <c r="AA190" s="41"/>
      <c r="AB190" s="41"/>
      <c r="AC190" s="41"/>
      <c r="AD190" s="41"/>
      <c r="AE190" s="41"/>
      <c r="AR190" s="227" t="s">
        <v>641</v>
      </c>
      <c r="AT190" s="227" t="s">
        <v>131</v>
      </c>
      <c r="AU190" s="227" t="s">
        <v>85</v>
      </c>
      <c r="AY190" s="20" t="s">
        <v>129</v>
      </c>
      <c r="BE190" s="228">
        <f>IF(N190="základní",J190,0)</f>
        <v>0</v>
      </c>
      <c r="BF190" s="228">
        <f>IF(N190="snížená",J190,0)</f>
        <v>0</v>
      </c>
      <c r="BG190" s="228">
        <f>IF(N190="zákl. přenesená",J190,0)</f>
        <v>0</v>
      </c>
      <c r="BH190" s="228">
        <f>IF(N190="sníž. přenesená",J190,0)</f>
        <v>0</v>
      </c>
      <c r="BI190" s="228">
        <f>IF(N190="nulová",J190,0)</f>
        <v>0</v>
      </c>
      <c r="BJ190" s="20" t="s">
        <v>136</v>
      </c>
      <c r="BK190" s="228">
        <f>ROUND(I190*H190,2)</f>
        <v>0</v>
      </c>
      <c r="BL190" s="20" t="s">
        <v>641</v>
      </c>
      <c r="BM190" s="227" t="s">
        <v>719</v>
      </c>
    </row>
    <row r="191" s="2" customFormat="1">
      <c r="A191" s="41"/>
      <c r="B191" s="42"/>
      <c r="C191" s="43"/>
      <c r="D191" s="229" t="s">
        <v>138</v>
      </c>
      <c r="E191" s="43"/>
      <c r="F191" s="230" t="s">
        <v>718</v>
      </c>
      <c r="G191" s="43"/>
      <c r="H191" s="43"/>
      <c r="I191" s="231"/>
      <c r="J191" s="43"/>
      <c r="K191" s="43"/>
      <c r="L191" s="47"/>
      <c r="M191" s="232"/>
      <c r="N191" s="233"/>
      <c r="O191" s="88"/>
      <c r="P191" s="88"/>
      <c r="Q191" s="88"/>
      <c r="R191" s="88"/>
      <c r="S191" s="88"/>
      <c r="T191" s="89"/>
      <c r="U191" s="41"/>
      <c r="V191" s="41"/>
      <c r="W191" s="41"/>
      <c r="X191" s="41"/>
      <c r="Y191" s="41"/>
      <c r="Z191" s="41"/>
      <c r="AA191" s="41"/>
      <c r="AB191" s="41"/>
      <c r="AC191" s="41"/>
      <c r="AD191" s="41"/>
      <c r="AE191" s="41"/>
      <c r="AT191" s="20" t="s">
        <v>138</v>
      </c>
      <c r="AU191" s="20" t="s">
        <v>85</v>
      </c>
    </row>
    <row r="192" s="2" customFormat="1" ht="16.5" customHeight="1">
      <c r="A192" s="41"/>
      <c r="B192" s="42"/>
      <c r="C192" s="216" t="s">
        <v>720</v>
      </c>
      <c r="D192" s="216" t="s">
        <v>131</v>
      </c>
      <c r="E192" s="217" t="s">
        <v>721</v>
      </c>
      <c r="F192" s="218" t="s">
        <v>722</v>
      </c>
      <c r="G192" s="219" t="s">
        <v>198</v>
      </c>
      <c r="H192" s="220">
        <v>1</v>
      </c>
      <c r="I192" s="221"/>
      <c r="J192" s="222">
        <f>ROUND(I192*H192,2)</f>
        <v>0</v>
      </c>
      <c r="K192" s="218" t="s">
        <v>38</v>
      </c>
      <c r="L192" s="47"/>
      <c r="M192" s="223" t="s">
        <v>38</v>
      </c>
      <c r="N192" s="224" t="s">
        <v>49</v>
      </c>
      <c r="O192" s="88"/>
      <c r="P192" s="225">
        <f>O192*H192</f>
        <v>0</v>
      </c>
      <c r="Q192" s="225">
        <v>0</v>
      </c>
      <c r="R192" s="225">
        <f>Q192*H192</f>
        <v>0</v>
      </c>
      <c r="S192" s="225">
        <v>0</v>
      </c>
      <c r="T192" s="226">
        <f>S192*H192</f>
        <v>0</v>
      </c>
      <c r="U192" s="41"/>
      <c r="V192" s="41"/>
      <c r="W192" s="41"/>
      <c r="X192" s="41"/>
      <c r="Y192" s="41"/>
      <c r="Z192" s="41"/>
      <c r="AA192" s="41"/>
      <c r="AB192" s="41"/>
      <c r="AC192" s="41"/>
      <c r="AD192" s="41"/>
      <c r="AE192" s="41"/>
      <c r="AR192" s="227" t="s">
        <v>641</v>
      </c>
      <c r="AT192" s="227" t="s">
        <v>131</v>
      </c>
      <c r="AU192" s="227" t="s">
        <v>85</v>
      </c>
      <c r="AY192" s="20" t="s">
        <v>129</v>
      </c>
      <c r="BE192" s="228">
        <f>IF(N192="základní",J192,0)</f>
        <v>0</v>
      </c>
      <c r="BF192" s="228">
        <f>IF(N192="snížená",J192,0)</f>
        <v>0</v>
      </c>
      <c r="BG192" s="228">
        <f>IF(N192="zákl. přenesená",J192,0)</f>
        <v>0</v>
      </c>
      <c r="BH192" s="228">
        <f>IF(N192="sníž. přenesená",J192,0)</f>
        <v>0</v>
      </c>
      <c r="BI192" s="228">
        <f>IF(N192="nulová",J192,0)</f>
        <v>0</v>
      </c>
      <c r="BJ192" s="20" t="s">
        <v>136</v>
      </c>
      <c r="BK192" s="228">
        <f>ROUND(I192*H192,2)</f>
        <v>0</v>
      </c>
      <c r="BL192" s="20" t="s">
        <v>641</v>
      </c>
      <c r="BM192" s="227" t="s">
        <v>723</v>
      </c>
    </row>
    <row r="193" s="2" customFormat="1">
      <c r="A193" s="41"/>
      <c r="B193" s="42"/>
      <c r="C193" s="43"/>
      <c r="D193" s="229" t="s">
        <v>138</v>
      </c>
      <c r="E193" s="43"/>
      <c r="F193" s="230" t="s">
        <v>722</v>
      </c>
      <c r="G193" s="43"/>
      <c r="H193" s="43"/>
      <c r="I193" s="231"/>
      <c r="J193" s="43"/>
      <c r="K193" s="43"/>
      <c r="L193" s="47"/>
      <c r="M193" s="232"/>
      <c r="N193" s="233"/>
      <c r="O193" s="88"/>
      <c r="P193" s="88"/>
      <c r="Q193" s="88"/>
      <c r="R193" s="88"/>
      <c r="S193" s="88"/>
      <c r="T193" s="89"/>
      <c r="U193" s="41"/>
      <c r="V193" s="41"/>
      <c r="W193" s="41"/>
      <c r="X193" s="41"/>
      <c r="Y193" s="41"/>
      <c r="Z193" s="41"/>
      <c r="AA193" s="41"/>
      <c r="AB193" s="41"/>
      <c r="AC193" s="41"/>
      <c r="AD193" s="41"/>
      <c r="AE193" s="41"/>
      <c r="AT193" s="20" t="s">
        <v>138</v>
      </c>
      <c r="AU193" s="20" t="s">
        <v>85</v>
      </c>
    </row>
    <row r="194" s="14" customFormat="1">
      <c r="A194" s="14"/>
      <c r="B194" s="246"/>
      <c r="C194" s="247"/>
      <c r="D194" s="229" t="s">
        <v>142</v>
      </c>
      <c r="E194" s="248" t="s">
        <v>38</v>
      </c>
      <c r="F194" s="249" t="s">
        <v>83</v>
      </c>
      <c r="G194" s="247"/>
      <c r="H194" s="250">
        <v>1</v>
      </c>
      <c r="I194" s="251"/>
      <c r="J194" s="247"/>
      <c r="K194" s="247"/>
      <c r="L194" s="252"/>
      <c r="M194" s="269"/>
      <c r="N194" s="270"/>
      <c r="O194" s="270"/>
      <c r="P194" s="270"/>
      <c r="Q194" s="270"/>
      <c r="R194" s="270"/>
      <c r="S194" s="270"/>
      <c r="T194" s="271"/>
      <c r="U194" s="14"/>
      <c r="V194" s="14"/>
      <c r="W194" s="14"/>
      <c r="X194" s="14"/>
      <c r="Y194" s="14"/>
      <c r="Z194" s="14"/>
      <c r="AA194" s="14"/>
      <c r="AB194" s="14"/>
      <c r="AC194" s="14"/>
      <c r="AD194" s="14"/>
      <c r="AE194" s="14"/>
      <c r="AT194" s="256" t="s">
        <v>142</v>
      </c>
      <c r="AU194" s="256" t="s">
        <v>85</v>
      </c>
      <c r="AV194" s="14" t="s">
        <v>85</v>
      </c>
      <c r="AW194" s="14" t="s">
        <v>36</v>
      </c>
      <c r="AX194" s="14" t="s">
        <v>83</v>
      </c>
      <c r="AY194" s="256" t="s">
        <v>129</v>
      </c>
    </row>
    <row r="195" s="2" customFormat="1" ht="6.96" customHeight="1">
      <c r="A195" s="41"/>
      <c r="B195" s="63"/>
      <c r="C195" s="64"/>
      <c r="D195" s="64"/>
      <c r="E195" s="64"/>
      <c r="F195" s="64"/>
      <c r="G195" s="64"/>
      <c r="H195" s="64"/>
      <c r="I195" s="64"/>
      <c r="J195" s="64"/>
      <c r="K195" s="64"/>
      <c r="L195" s="47"/>
      <c r="M195" s="41"/>
      <c r="O195" s="41"/>
      <c r="P195" s="41"/>
      <c r="Q195" s="41"/>
      <c r="R195" s="41"/>
      <c r="S195" s="41"/>
      <c r="T195" s="41"/>
      <c r="U195" s="41"/>
      <c r="V195" s="41"/>
      <c r="W195" s="41"/>
      <c r="X195" s="41"/>
      <c r="Y195" s="41"/>
      <c r="Z195" s="41"/>
      <c r="AA195" s="41"/>
      <c r="AB195" s="41"/>
      <c r="AC195" s="41"/>
      <c r="AD195" s="41"/>
      <c r="AE195" s="41"/>
    </row>
  </sheetData>
  <sheetProtection sheet="1" autoFilter="0" formatColumns="0" formatRows="0" objects="1" scenarios="1" spinCount="100000" saltValue="jC9lrFX/rHDc1DrKpjLmN8Sms7dcpvfn4KoqH5VZfvaQXyVoFiWtjmRSntoQfK6B4MUBYfODNsy216D2Uj6rdw==" hashValue="L/d7VbjYPHyu6c2HYsFfyk5P954xUiz7LhJP3Qo6L3KFtUR/LFgrXi0z4GojYEnTWrJkEEVxrs5MeTkkuhVlAw==" algorithmName="SHA-512" password="CC35"/>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97" customWidth="1"/>
    <col min="2" max="2" width="1.667969" style="297" customWidth="1"/>
    <col min="3" max="4" width="5" style="297" customWidth="1"/>
    <col min="5" max="5" width="11.66016" style="297" customWidth="1"/>
    <col min="6" max="6" width="9.160156" style="297" customWidth="1"/>
    <col min="7" max="7" width="5" style="297" customWidth="1"/>
    <col min="8" max="8" width="77.83203" style="297" customWidth="1"/>
    <col min="9" max="10" width="20" style="297" customWidth="1"/>
    <col min="11" max="11" width="1.667969" style="297" customWidth="1"/>
  </cols>
  <sheetData>
    <row r="1" s="1" customFormat="1" ht="37.5" customHeight="1"/>
    <row r="2" s="1" customFormat="1" ht="7.5" customHeight="1">
      <c r="B2" s="298"/>
      <c r="C2" s="299"/>
      <c r="D2" s="299"/>
      <c r="E2" s="299"/>
      <c r="F2" s="299"/>
      <c r="G2" s="299"/>
      <c r="H2" s="299"/>
      <c r="I2" s="299"/>
      <c r="J2" s="299"/>
      <c r="K2" s="300"/>
    </row>
    <row r="3" s="17" customFormat="1" ht="45" customHeight="1">
      <c r="B3" s="301"/>
      <c r="C3" s="302" t="s">
        <v>724</v>
      </c>
      <c r="D3" s="302"/>
      <c r="E3" s="302"/>
      <c r="F3" s="302"/>
      <c r="G3" s="302"/>
      <c r="H3" s="302"/>
      <c r="I3" s="302"/>
      <c r="J3" s="302"/>
      <c r="K3" s="303"/>
    </row>
    <row r="4" s="1" customFormat="1" ht="25.5" customHeight="1">
      <c r="B4" s="304"/>
      <c r="C4" s="305" t="s">
        <v>725</v>
      </c>
      <c r="D4" s="305"/>
      <c r="E4" s="305"/>
      <c r="F4" s="305"/>
      <c r="G4" s="305"/>
      <c r="H4" s="305"/>
      <c r="I4" s="305"/>
      <c r="J4" s="305"/>
      <c r="K4" s="306"/>
    </row>
    <row r="5" s="1" customFormat="1" ht="5.25" customHeight="1">
      <c r="B5" s="304"/>
      <c r="C5" s="307"/>
      <c r="D5" s="307"/>
      <c r="E5" s="307"/>
      <c r="F5" s="307"/>
      <c r="G5" s="307"/>
      <c r="H5" s="307"/>
      <c r="I5" s="307"/>
      <c r="J5" s="307"/>
      <c r="K5" s="306"/>
    </row>
    <row r="6" s="1" customFormat="1" ht="15" customHeight="1">
      <c r="B6" s="304"/>
      <c r="C6" s="308" t="s">
        <v>726</v>
      </c>
      <c r="D6" s="308"/>
      <c r="E6" s="308"/>
      <c r="F6" s="308"/>
      <c r="G6" s="308"/>
      <c r="H6" s="308"/>
      <c r="I6" s="308"/>
      <c r="J6" s="308"/>
      <c r="K6" s="306"/>
    </row>
    <row r="7" s="1" customFormat="1" ht="15" customHeight="1">
      <c r="B7" s="309"/>
      <c r="C7" s="308" t="s">
        <v>727</v>
      </c>
      <c r="D7" s="308"/>
      <c r="E7" s="308"/>
      <c r="F7" s="308"/>
      <c r="G7" s="308"/>
      <c r="H7" s="308"/>
      <c r="I7" s="308"/>
      <c r="J7" s="308"/>
      <c r="K7" s="306"/>
    </row>
    <row r="8" s="1" customFormat="1" ht="12.75" customHeight="1">
      <c r="B8" s="309"/>
      <c r="C8" s="308"/>
      <c r="D8" s="308"/>
      <c r="E8" s="308"/>
      <c r="F8" s="308"/>
      <c r="G8" s="308"/>
      <c r="H8" s="308"/>
      <c r="I8" s="308"/>
      <c r="J8" s="308"/>
      <c r="K8" s="306"/>
    </row>
    <row r="9" s="1" customFormat="1" ht="15" customHeight="1">
      <c r="B9" s="309"/>
      <c r="C9" s="308" t="s">
        <v>728</v>
      </c>
      <c r="D9" s="308"/>
      <c r="E9" s="308"/>
      <c r="F9" s="308"/>
      <c r="G9" s="308"/>
      <c r="H9" s="308"/>
      <c r="I9" s="308"/>
      <c r="J9" s="308"/>
      <c r="K9" s="306"/>
    </row>
    <row r="10" s="1" customFormat="1" ht="15" customHeight="1">
      <c r="B10" s="309"/>
      <c r="C10" s="308"/>
      <c r="D10" s="308" t="s">
        <v>729</v>
      </c>
      <c r="E10" s="308"/>
      <c r="F10" s="308"/>
      <c r="G10" s="308"/>
      <c r="H10" s="308"/>
      <c r="I10" s="308"/>
      <c r="J10" s="308"/>
      <c r="K10" s="306"/>
    </row>
    <row r="11" s="1" customFormat="1" ht="15" customHeight="1">
      <c r="B11" s="309"/>
      <c r="C11" s="310"/>
      <c r="D11" s="308" t="s">
        <v>730</v>
      </c>
      <c r="E11" s="308"/>
      <c r="F11" s="308"/>
      <c r="G11" s="308"/>
      <c r="H11" s="308"/>
      <c r="I11" s="308"/>
      <c r="J11" s="308"/>
      <c r="K11" s="306"/>
    </row>
    <row r="12" s="1" customFormat="1" ht="15" customHeight="1">
      <c r="B12" s="309"/>
      <c r="C12" s="310"/>
      <c r="D12" s="308"/>
      <c r="E12" s="308"/>
      <c r="F12" s="308"/>
      <c r="G12" s="308"/>
      <c r="H12" s="308"/>
      <c r="I12" s="308"/>
      <c r="J12" s="308"/>
      <c r="K12" s="306"/>
    </row>
    <row r="13" s="1" customFormat="1" ht="15" customHeight="1">
      <c r="B13" s="309"/>
      <c r="C13" s="310"/>
      <c r="D13" s="311" t="s">
        <v>731</v>
      </c>
      <c r="E13" s="308"/>
      <c r="F13" s="308"/>
      <c r="G13" s="308"/>
      <c r="H13" s="308"/>
      <c r="I13" s="308"/>
      <c r="J13" s="308"/>
      <c r="K13" s="306"/>
    </row>
    <row r="14" s="1" customFormat="1" ht="12.75" customHeight="1">
      <c r="B14" s="309"/>
      <c r="C14" s="310"/>
      <c r="D14" s="310"/>
      <c r="E14" s="310"/>
      <c r="F14" s="310"/>
      <c r="G14" s="310"/>
      <c r="H14" s="310"/>
      <c r="I14" s="310"/>
      <c r="J14" s="310"/>
      <c r="K14" s="306"/>
    </row>
    <row r="15" s="1" customFormat="1" ht="15" customHeight="1">
      <c r="B15" s="309"/>
      <c r="C15" s="310"/>
      <c r="D15" s="308" t="s">
        <v>732</v>
      </c>
      <c r="E15" s="308"/>
      <c r="F15" s="308"/>
      <c r="G15" s="308"/>
      <c r="H15" s="308"/>
      <c r="I15" s="308"/>
      <c r="J15" s="308"/>
      <c r="K15" s="306"/>
    </row>
    <row r="16" s="1" customFormat="1" ht="15" customHeight="1">
      <c r="B16" s="309"/>
      <c r="C16" s="310"/>
      <c r="D16" s="308" t="s">
        <v>733</v>
      </c>
      <c r="E16" s="308"/>
      <c r="F16" s="308"/>
      <c r="G16" s="308"/>
      <c r="H16" s="308"/>
      <c r="I16" s="308"/>
      <c r="J16" s="308"/>
      <c r="K16" s="306"/>
    </row>
    <row r="17" s="1" customFormat="1" ht="15" customHeight="1">
      <c r="B17" s="309"/>
      <c r="C17" s="310"/>
      <c r="D17" s="308" t="s">
        <v>734</v>
      </c>
      <c r="E17" s="308"/>
      <c r="F17" s="308"/>
      <c r="G17" s="308"/>
      <c r="H17" s="308"/>
      <c r="I17" s="308"/>
      <c r="J17" s="308"/>
      <c r="K17" s="306"/>
    </row>
    <row r="18" s="1" customFormat="1" ht="15" customHeight="1">
      <c r="B18" s="309"/>
      <c r="C18" s="310"/>
      <c r="D18" s="310"/>
      <c r="E18" s="312" t="s">
        <v>82</v>
      </c>
      <c r="F18" s="308" t="s">
        <v>735</v>
      </c>
      <c r="G18" s="308"/>
      <c r="H18" s="308"/>
      <c r="I18" s="308"/>
      <c r="J18" s="308"/>
      <c r="K18" s="306"/>
    </row>
    <row r="19" s="1" customFormat="1" ht="15" customHeight="1">
      <c r="B19" s="309"/>
      <c r="C19" s="310"/>
      <c r="D19" s="310"/>
      <c r="E19" s="312" t="s">
        <v>736</v>
      </c>
      <c r="F19" s="308" t="s">
        <v>737</v>
      </c>
      <c r="G19" s="308"/>
      <c r="H19" s="308"/>
      <c r="I19" s="308"/>
      <c r="J19" s="308"/>
      <c r="K19" s="306"/>
    </row>
    <row r="20" s="1" customFormat="1" ht="15" customHeight="1">
      <c r="B20" s="309"/>
      <c r="C20" s="310"/>
      <c r="D20" s="310"/>
      <c r="E20" s="312" t="s">
        <v>738</v>
      </c>
      <c r="F20" s="308" t="s">
        <v>739</v>
      </c>
      <c r="G20" s="308"/>
      <c r="H20" s="308"/>
      <c r="I20" s="308"/>
      <c r="J20" s="308"/>
      <c r="K20" s="306"/>
    </row>
    <row r="21" s="1" customFormat="1" ht="15" customHeight="1">
      <c r="B21" s="309"/>
      <c r="C21" s="310"/>
      <c r="D21" s="310"/>
      <c r="E21" s="312" t="s">
        <v>101</v>
      </c>
      <c r="F21" s="308" t="s">
        <v>102</v>
      </c>
      <c r="G21" s="308"/>
      <c r="H21" s="308"/>
      <c r="I21" s="308"/>
      <c r="J21" s="308"/>
      <c r="K21" s="306"/>
    </row>
    <row r="22" s="1" customFormat="1" ht="15" customHeight="1">
      <c r="B22" s="309"/>
      <c r="C22" s="310"/>
      <c r="D22" s="310"/>
      <c r="E22" s="312" t="s">
        <v>587</v>
      </c>
      <c r="F22" s="308" t="s">
        <v>740</v>
      </c>
      <c r="G22" s="308"/>
      <c r="H22" s="308"/>
      <c r="I22" s="308"/>
      <c r="J22" s="308"/>
      <c r="K22" s="306"/>
    </row>
    <row r="23" s="1" customFormat="1" ht="15" customHeight="1">
      <c r="B23" s="309"/>
      <c r="C23" s="310"/>
      <c r="D23" s="310"/>
      <c r="E23" s="312" t="s">
        <v>87</v>
      </c>
      <c r="F23" s="308" t="s">
        <v>741</v>
      </c>
      <c r="G23" s="308"/>
      <c r="H23" s="308"/>
      <c r="I23" s="308"/>
      <c r="J23" s="308"/>
      <c r="K23" s="306"/>
    </row>
    <row r="24" s="1" customFormat="1" ht="12.75" customHeight="1">
      <c r="B24" s="309"/>
      <c r="C24" s="310"/>
      <c r="D24" s="310"/>
      <c r="E24" s="310"/>
      <c r="F24" s="310"/>
      <c r="G24" s="310"/>
      <c r="H24" s="310"/>
      <c r="I24" s="310"/>
      <c r="J24" s="310"/>
      <c r="K24" s="306"/>
    </row>
    <row r="25" s="1" customFormat="1" ht="15" customHeight="1">
      <c r="B25" s="309"/>
      <c r="C25" s="308" t="s">
        <v>742</v>
      </c>
      <c r="D25" s="308"/>
      <c r="E25" s="308"/>
      <c r="F25" s="308"/>
      <c r="G25" s="308"/>
      <c r="H25" s="308"/>
      <c r="I25" s="308"/>
      <c r="J25" s="308"/>
      <c r="K25" s="306"/>
    </row>
    <row r="26" s="1" customFormat="1" ht="15" customHeight="1">
      <c r="B26" s="309"/>
      <c r="C26" s="308" t="s">
        <v>743</v>
      </c>
      <c r="D26" s="308"/>
      <c r="E26" s="308"/>
      <c r="F26" s="308"/>
      <c r="G26" s="308"/>
      <c r="H26" s="308"/>
      <c r="I26" s="308"/>
      <c r="J26" s="308"/>
      <c r="K26" s="306"/>
    </row>
    <row r="27" s="1" customFormat="1" ht="15" customHeight="1">
      <c r="B27" s="309"/>
      <c r="C27" s="308"/>
      <c r="D27" s="308" t="s">
        <v>744</v>
      </c>
      <c r="E27" s="308"/>
      <c r="F27" s="308"/>
      <c r="G27" s="308"/>
      <c r="H27" s="308"/>
      <c r="I27" s="308"/>
      <c r="J27" s="308"/>
      <c r="K27" s="306"/>
    </row>
    <row r="28" s="1" customFormat="1" ht="15" customHeight="1">
      <c r="B28" s="309"/>
      <c r="C28" s="310"/>
      <c r="D28" s="308" t="s">
        <v>745</v>
      </c>
      <c r="E28" s="308"/>
      <c r="F28" s="308"/>
      <c r="G28" s="308"/>
      <c r="H28" s="308"/>
      <c r="I28" s="308"/>
      <c r="J28" s="308"/>
      <c r="K28" s="306"/>
    </row>
    <row r="29" s="1" customFormat="1" ht="12.75" customHeight="1">
      <c r="B29" s="309"/>
      <c r="C29" s="310"/>
      <c r="D29" s="310"/>
      <c r="E29" s="310"/>
      <c r="F29" s="310"/>
      <c r="G29" s="310"/>
      <c r="H29" s="310"/>
      <c r="I29" s="310"/>
      <c r="J29" s="310"/>
      <c r="K29" s="306"/>
    </row>
    <row r="30" s="1" customFormat="1" ht="15" customHeight="1">
      <c r="B30" s="309"/>
      <c r="C30" s="310"/>
      <c r="D30" s="308" t="s">
        <v>746</v>
      </c>
      <c r="E30" s="308"/>
      <c r="F30" s="308"/>
      <c r="G30" s="308"/>
      <c r="H30" s="308"/>
      <c r="I30" s="308"/>
      <c r="J30" s="308"/>
      <c r="K30" s="306"/>
    </row>
    <row r="31" s="1" customFormat="1" ht="15" customHeight="1">
      <c r="B31" s="309"/>
      <c r="C31" s="310"/>
      <c r="D31" s="308" t="s">
        <v>747</v>
      </c>
      <c r="E31" s="308"/>
      <c r="F31" s="308"/>
      <c r="G31" s="308"/>
      <c r="H31" s="308"/>
      <c r="I31" s="308"/>
      <c r="J31" s="308"/>
      <c r="K31" s="306"/>
    </row>
    <row r="32" s="1" customFormat="1" ht="12.75" customHeight="1">
      <c r="B32" s="309"/>
      <c r="C32" s="310"/>
      <c r="D32" s="310"/>
      <c r="E32" s="310"/>
      <c r="F32" s="310"/>
      <c r="G32" s="310"/>
      <c r="H32" s="310"/>
      <c r="I32" s="310"/>
      <c r="J32" s="310"/>
      <c r="K32" s="306"/>
    </row>
    <row r="33" s="1" customFormat="1" ht="15" customHeight="1">
      <c r="B33" s="309"/>
      <c r="C33" s="310"/>
      <c r="D33" s="308" t="s">
        <v>748</v>
      </c>
      <c r="E33" s="308"/>
      <c r="F33" s="308"/>
      <c r="G33" s="308"/>
      <c r="H33" s="308"/>
      <c r="I33" s="308"/>
      <c r="J33" s="308"/>
      <c r="K33" s="306"/>
    </row>
    <row r="34" s="1" customFormat="1" ht="15" customHeight="1">
      <c r="B34" s="309"/>
      <c r="C34" s="310"/>
      <c r="D34" s="308" t="s">
        <v>749</v>
      </c>
      <c r="E34" s="308"/>
      <c r="F34" s="308"/>
      <c r="G34" s="308"/>
      <c r="H34" s="308"/>
      <c r="I34" s="308"/>
      <c r="J34" s="308"/>
      <c r="K34" s="306"/>
    </row>
    <row r="35" s="1" customFormat="1" ht="15" customHeight="1">
      <c r="B35" s="309"/>
      <c r="C35" s="310"/>
      <c r="D35" s="308" t="s">
        <v>750</v>
      </c>
      <c r="E35" s="308"/>
      <c r="F35" s="308"/>
      <c r="G35" s="308"/>
      <c r="H35" s="308"/>
      <c r="I35" s="308"/>
      <c r="J35" s="308"/>
      <c r="K35" s="306"/>
    </row>
    <row r="36" s="1" customFormat="1" ht="15" customHeight="1">
      <c r="B36" s="309"/>
      <c r="C36" s="310"/>
      <c r="D36" s="308"/>
      <c r="E36" s="311" t="s">
        <v>115</v>
      </c>
      <c r="F36" s="308"/>
      <c r="G36" s="308" t="s">
        <v>751</v>
      </c>
      <c r="H36" s="308"/>
      <c r="I36" s="308"/>
      <c r="J36" s="308"/>
      <c r="K36" s="306"/>
    </row>
    <row r="37" s="1" customFormat="1" ht="30.75" customHeight="1">
      <c r="B37" s="309"/>
      <c r="C37" s="310"/>
      <c r="D37" s="308"/>
      <c r="E37" s="311" t="s">
        <v>752</v>
      </c>
      <c r="F37" s="308"/>
      <c r="G37" s="308" t="s">
        <v>753</v>
      </c>
      <c r="H37" s="308"/>
      <c r="I37" s="308"/>
      <c r="J37" s="308"/>
      <c r="K37" s="306"/>
    </row>
    <row r="38" s="1" customFormat="1" ht="15" customHeight="1">
      <c r="B38" s="309"/>
      <c r="C38" s="310"/>
      <c r="D38" s="308"/>
      <c r="E38" s="311" t="s">
        <v>57</v>
      </c>
      <c r="F38" s="308"/>
      <c r="G38" s="308" t="s">
        <v>754</v>
      </c>
      <c r="H38" s="308"/>
      <c r="I38" s="308"/>
      <c r="J38" s="308"/>
      <c r="K38" s="306"/>
    </row>
    <row r="39" s="1" customFormat="1" ht="15" customHeight="1">
      <c r="B39" s="309"/>
      <c r="C39" s="310"/>
      <c r="D39" s="308"/>
      <c r="E39" s="311" t="s">
        <v>58</v>
      </c>
      <c r="F39" s="308"/>
      <c r="G39" s="308" t="s">
        <v>755</v>
      </c>
      <c r="H39" s="308"/>
      <c r="I39" s="308"/>
      <c r="J39" s="308"/>
      <c r="K39" s="306"/>
    </row>
    <row r="40" s="1" customFormat="1" ht="15" customHeight="1">
      <c r="B40" s="309"/>
      <c r="C40" s="310"/>
      <c r="D40" s="308"/>
      <c r="E40" s="311" t="s">
        <v>116</v>
      </c>
      <c r="F40" s="308"/>
      <c r="G40" s="308" t="s">
        <v>756</v>
      </c>
      <c r="H40" s="308"/>
      <c r="I40" s="308"/>
      <c r="J40" s="308"/>
      <c r="K40" s="306"/>
    </row>
    <row r="41" s="1" customFormat="1" ht="15" customHeight="1">
      <c r="B41" s="309"/>
      <c r="C41" s="310"/>
      <c r="D41" s="308"/>
      <c r="E41" s="311" t="s">
        <v>117</v>
      </c>
      <c r="F41" s="308"/>
      <c r="G41" s="308" t="s">
        <v>757</v>
      </c>
      <c r="H41" s="308"/>
      <c r="I41" s="308"/>
      <c r="J41" s="308"/>
      <c r="K41" s="306"/>
    </row>
    <row r="42" s="1" customFormat="1" ht="15" customHeight="1">
      <c r="B42" s="309"/>
      <c r="C42" s="310"/>
      <c r="D42" s="308"/>
      <c r="E42" s="311" t="s">
        <v>758</v>
      </c>
      <c r="F42" s="308"/>
      <c r="G42" s="308" t="s">
        <v>759</v>
      </c>
      <c r="H42" s="308"/>
      <c r="I42" s="308"/>
      <c r="J42" s="308"/>
      <c r="K42" s="306"/>
    </row>
    <row r="43" s="1" customFormat="1" ht="15" customHeight="1">
      <c r="B43" s="309"/>
      <c r="C43" s="310"/>
      <c r="D43" s="308"/>
      <c r="E43" s="311"/>
      <c r="F43" s="308"/>
      <c r="G43" s="308" t="s">
        <v>760</v>
      </c>
      <c r="H43" s="308"/>
      <c r="I43" s="308"/>
      <c r="J43" s="308"/>
      <c r="K43" s="306"/>
    </row>
    <row r="44" s="1" customFormat="1" ht="15" customHeight="1">
      <c r="B44" s="309"/>
      <c r="C44" s="310"/>
      <c r="D44" s="308"/>
      <c r="E44" s="311" t="s">
        <v>761</v>
      </c>
      <c r="F44" s="308"/>
      <c r="G44" s="308" t="s">
        <v>762</v>
      </c>
      <c r="H44" s="308"/>
      <c r="I44" s="308"/>
      <c r="J44" s="308"/>
      <c r="K44" s="306"/>
    </row>
    <row r="45" s="1" customFormat="1" ht="15" customHeight="1">
      <c r="B45" s="309"/>
      <c r="C45" s="310"/>
      <c r="D45" s="308"/>
      <c r="E45" s="311" t="s">
        <v>119</v>
      </c>
      <c r="F45" s="308"/>
      <c r="G45" s="308" t="s">
        <v>763</v>
      </c>
      <c r="H45" s="308"/>
      <c r="I45" s="308"/>
      <c r="J45" s="308"/>
      <c r="K45" s="306"/>
    </row>
    <row r="46" s="1" customFormat="1" ht="12.75" customHeight="1">
      <c r="B46" s="309"/>
      <c r="C46" s="310"/>
      <c r="D46" s="308"/>
      <c r="E46" s="308"/>
      <c r="F46" s="308"/>
      <c r="G46" s="308"/>
      <c r="H46" s="308"/>
      <c r="I46" s="308"/>
      <c r="J46" s="308"/>
      <c r="K46" s="306"/>
    </row>
    <row r="47" s="1" customFormat="1" ht="15" customHeight="1">
      <c r="B47" s="309"/>
      <c r="C47" s="310"/>
      <c r="D47" s="308" t="s">
        <v>764</v>
      </c>
      <c r="E47" s="308"/>
      <c r="F47" s="308"/>
      <c r="G47" s="308"/>
      <c r="H47" s="308"/>
      <c r="I47" s="308"/>
      <c r="J47" s="308"/>
      <c r="K47" s="306"/>
    </row>
    <row r="48" s="1" customFormat="1" ht="15" customHeight="1">
      <c r="B48" s="309"/>
      <c r="C48" s="310"/>
      <c r="D48" s="310"/>
      <c r="E48" s="308" t="s">
        <v>765</v>
      </c>
      <c r="F48" s="308"/>
      <c r="G48" s="308"/>
      <c r="H48" s="308"/>
      <c r="I48" s="308"/>
      <c r="J48" s="308"/>
      <c r="K48" s="306"/>
    </row>
    <row r="49" s="1" customFormat="1" ht="15" customHeight="1">
      <c r="B49" s="309"/>
      <c r="C49" s="310"/>
      <c r="D49" s="310"/>
      <c r="E49" s="308" t="s">
        <v>766</v>
      </c>
      <c r="F49" s="308"/>
      <c r="G49" s="308"/>
      <c r="H49" s="308"/>
      <c r="I49" s="308"/>
      <c r="J49" s="308"/>
      <c r="K49" s="306"/>
    </row>
    <row r="50" s="1" customFormat="1" ht="15" customHeight="1">
      <c r="B50" s="309"/>
      <c r="C50" s="310"/>
      <c r="D50" s="310"/>
      <c r="E50" s="308" t="s">
        <v>767</v>
      </c>
      <c r="F50" s="308"/>
      <c r="G50" s="308"/>
      <c r="H50" s="308"/>
      <c r="I50" s="308"/>
      <c r="J50" s="308"/>
      <c r="K50" s="306"/>
    </row>
    <row r="51" s="1" customFormat="1" ht="15" customHeight="1">
      <c r="B51" s="309"/>
      <c r="C51" s="310"/>
      <c r="D51" s="308" t="s">
        <v>768</v>
      </c>
      <c r="E51" s="308"/>
      <c r="F51" s="308"/>
      <c r="G51" s="308"/>
      <c r="H51" s="308"/>
      <c r="I51" s="308"/>
      <c r="J51" s="308"/>
      <c r="K51" s="306"/>
    </row>
    <row r="52" s="1" customFormat="1" ht="25.5" customHeight="1">
      <c r="B52" s="304"/>
      <c r="C52" s="305" t="s">
        <v>769</v>
      </c>
      <c r="D52" s="305"/>
      <c r="E52" s="305"/>
      <c r="F52" s="305"/>
      <c r="G52" s="305"/>
      <c r="H52" s="305"/>
      <c r="I52" s="305"/>
      <c r="J52" s="305"/>
      <c r="K52" s="306"/>
    </row>
    <row r="53" s="1" customFormat="1" ht="5.25" customHeight="1">
      <c r="B53" s="304"/>
      <c r="C53" s="307"/>
      <c r="D53" s="307"/>
      <c r="E53" s="307"/>
      <c r="F53" s="307"/>
      <c r="G53" s="307"/>
      <c r="H53" s="307"/>
      <c r="I53" s="307"/>
      <c r="J53" s="307"/>
      <c r="K53" s="306"/>
    </row>
    <row r="54" s="1" customFormat="1" ht="15" customHeight="1">
      <c r="B54" s="304"/>
      <c r="C54" s="308" t="s">
        <v>770</v>
      </c>
      <c r="D54" s="308"/>
      <c r="E54" s="308"/>
      <c r="F54" s="308"/>
      <c r="G54" s="308"/>
      <c r="H54" s="308"/>
      <c r="I54" s="308"/>
      <c r="J54" s="308"/>
      <c r="K54" s="306"/>
    </row>
    <row r="55" s="1" customFormat="1" ht="15" customHeight="1">
      <c r="B55" s="304"/>
      <c r="C55" s="308" t="s">
        <v>771</v>
      </c>
      <c r="D55" s="308"/>
      <c r="E55" s="308"/>
      <c r="F55" s="308"/>
      <c r="G55" s="308"/>
      <c r="H55" s="308"/>
      <c r="I55" s="308"/>
      <c r="J55" s="308"/>
      <c r="K55" s="306"/>
    </row>
    <row r="56" s="1" customFormat="1" ht="12.75" customHeight="1">
      <c r="B56" s="304"/>
      <c r="C56" s="308"/>
      <c r="D56" s="308"/>
      <c r="E56" s="308"/>
      <c r="F56" s="308"/>
      <c r="G56" s="308"/>
      <c r="H56" s="308"/>
      <c r="I56" s="308"/>
      <c r="J56" s="308"/>
      <c r="K56" s="306"/>
    </row>
    <row r="57" s="1" customFormat="1" ht="15" customHeight="1">
      <c r="B57" s="304"/>
      <c r="C57" s="308" t="s">
        <v>772</v>
      </c>
      <c r="D57" s="308"/>
      <c r="E57" s="308"/>
      <c r="F57" s="308"/>
      <c r="G57" s="308"/>
      <c r="H57" s="308"/>
      <c r="I57" s="308"/>
      <c r="J57" s="308"/>
      <c r="K57" s="306"/>
    </row>
    <row r="58" s="1" customFormat="1" ht="15" customHeight="1">
      <c r="B58" s="304"/>
      <c r="C58" s="310"/>
      <c r="D58" s="308" t="s">
        <v>773</v>
      </c>
      <c r="E58" s="308"/>
      <c r="F58" s="308"/>
      <c r="G58" s="308"/>
      <c r="H58" s="308"/>
      <c r="I58" s="308"/>
      <c r="J58" s="308"/>
      <c r="K58" s="306"/>
    </row>
    <row r="59" s="1" customFormat="1" ht="15" customHeight="1">
      <c r="B59" s="304"/>
      <c r="C59" s="310"/>
      <c r="D59" s="308" t="s">
        <v>774</v>
      </c>
      <c r="E59" s="308"/>
      <c r="F59" s="308"/>
      <c r="G59" s="308"/>
      <c r="H59" s="308"/>
      <c r="I59" s="308"/>
      <c r="J59" s="308"/>
      <c r="K59" s="306"/>
    </row>
    <row r="60" s="1" customFormat="1" ht="15" customHeight="1">
      <c r="B60" s="304"/>
      <c r="C60" s="310"/>
      <c r="D60" s="308" t="s">
        <v>775</v>
      </c>
      <c r="E60" s="308"/>
      <c r="F60" s="308"/>
      <c r="G60" s="308"/>
      <c r="H60" s="308"/>
      <c r="I60" s="308"/>
      <c r="J60" s="308"/>
      <c r="K60" s="306"/>
    </row>
    <row r="61" s="1" customFormat="1" ht="15" customHeight="1">
      <c r="B61" s="304"/>
      <c r="C61" s="310"/>
      <c r="D61" s="308" t="s">
        <v>776</v>
      </c>
      <c r="E61" s="308"/>
      <c r="F61" s="308"/>
      <c r="G61" s="308"/>
      <c r="H61" s="308"/>
      <c r="I61" s="308"/>
      <c r="J61" s="308"/>
      <c r="K61" s="306"/>
    </row>
    <row r="62" s="1" customFormat="1" ht="15" customHeight="1">
      <c r="B62" s="304"/>
      <c r="C62" s="310"/>
      <c r="D62" s="313" t="s">
        <v>777</v>
      </c>
      <c r="E62" s="313"/>
      <c r="F62" s="313"/>
      <c r="G62" s="313"/>
      <c r="H62" s="313"/>
      <c r="I62" s="313"/>
      <c r="J62" s="313"/>
      <c r="K62" s="306"/>
    </row>
    <row r="63" s="1" customFormat="1" ht="15" customHeight="1">
      <c r="B63" s="304"/>
      <c r="C63" s="310"/>
      <c r="D63" s="308" t="s">
        <v>778</v>
      </c>
      <c r="E63" s="308"/>
      <c r="F63" s="308"/>
      <c r="G63" s="308"/>
      <c r="H63" s="308"/>
      <c r="I63" s="308"/>
      <c r="J63" s="308"/>
      <c r="K63" s="306"/>
    </row>
    <row r="64" s="1" customFormat="1" ht="12.75" customHeight="1">
      <c r="B64" s="304"/>
      <c r="C64" s="310"/>
      <c r="D64" s="310"/>
      <c r="E64" s="314"/>
      <c r="F64" s="310"/>
      <c r="G64" s="310"/>
      <c r="H64" s="310"/>
      <c r="I64" s="310"/>
      <c r="J64" s="310"/>
      <c r="K64" s="306"/>
    </row>
    <row r="65" s="1" customFormat="1" ht="15" customHeight="1">
      <c r="B65" s="304"/>
      <c r="C65" s="310"/>
      <c r="D65" s="308" t="s">
        <v>779</v>
      </c>
      <c r="E65" s="308"/>
      <c r="F65" s="308"/>
      <c r="G65" s="308"/>
      <c r="H65" s="308"/>
      <c r="I65" s="308"/>
      <c r="J65" s="308"/>
      <c r="K65" s="306"/>
    </row>
    <row r="66" s="1" customFormat="1" ht="15" customHeight="1">
      <c r="B66" s="304"/>
      <c r="C66" s="310"/>
      <c r="D66" s="313" t="s">
        <v>780</v>
      </c>
      <c r="E66" s="313"/>
      <c r="F66" s="313"/>
      <c r="G66" s="313"/>
      <c r="H66" s="313"/>
      <c r="I66" s="313"/>
      <c r="J66" s="313"/>
      <c r="K66" s="306"/>
    </row>
    <row r="67" s="1" customFormat="1" ht="15" customHeight="1">
      <c r="B67" s="304"/>
      <c r="C67" s="310"/>
      <c r="D67" s="308" t="s">
        <v>781</v>
      </c>
      <c r="E67" s="308"/>
      <c r="F67" s="308"/>
      <c r="G67" s="308"/>
      <c r="H67" s="308"/>
      <c r="I67" s="308"/>
      <c r="J67" s="308"/>
      <c r="K67" s="306"/>
    </row>
    <row r="68" s="1" customFormat="1" ht="15" customHeight="1">
      <c r="B68" s="304"/>
      <c r="C68" s="310"/>
      <c r="D68" s="308" t="s">
        <v>782</v>
      </c>
      <c r="E68" s="308"/>
      <c r="F68" s="308"/>
      <c r="G68" s="308"/>
      <c r="H68" s="308"/>
      <c r="I68" s="308"/>
      <c r="J68" s="308"/>
      <c r="K68" s="306"/>
    </row>
    <row r="69" s="1" customFormat="1" ht="15" customHeight="1">
      <c r="B69" s="304"/>
      <c r="C69" s="310"/>
      <c r="D69" s="308" t="s">
        <v>783</v>
      </c>
      <c r="E69" s="308"/>
      <c r="F69" s="308"/>
      <c r="G69" s="308"/>
      <c r="H69" s="308"/>
      <c r="I69" s="308"/>
      <c r="J69" s="308"/>
      <c r="K69" s="306"/>
    </row>
    <row r="70" s="1" customFormat="1" ht="15" customHeight="1">
      <c r="B70" s="304"/>
      <c r="C70" s="310"/>
      <c r="D70" s="308" t="s">
        <v>784</v>
      </c>
      <c r="E70" s="308"/>
      <c r="F70" s="308"/>
      <c r="G70" s="308"/>
      <c r="H70" s="308"/>
      <c r="I70" s="308"/>
      <c r="J70" s="308"/>
      <c r="K70" s="306"/>
    </row>
    <row r="71" s="1" customFormat="1" ht="12.75" customHeight="1">
      <c r="B71" s="315"/>
      <c r="C71" s="316"/>
      <c r="D71" s="316"/>
      <c r="E71" s="316"/>
      <c r="F71" s="316"/>
      <c r="G71" s="316"/>
      <c r="H71" s="316"/>
      <c r="I71" s="316"/>
      <c r="J71" s="316"/>
      <c r="K71" s="317"/>
    </row>
    <row r="72" s="1" customFormat="1" ht="18.75" customHeight="1">
      <c r="B72" s="318"/>
      <c r="C72" s="318"/>
      <c r="D72" s="318"/>
      <c r="E72" s="318"/>
      <c r="F72" s="318"/>
      <c r="G72" s="318"/>
      <c r="H72" s="318"/>
      <c r="I72" s="318"/>
      <c r="J72" s="318"/>
      <c r="K72" s="319"/>
    </row>
    <row r="73" s="1" customFormat="1" ht="18.75" customHeight="1">
      <c r="B73" s="319"/>
      <c r="C73" s="319"/>
      <c r="D73" s="319"/>
      <c r="E73" s="319"/>
      <c r="F73" s="319"/>
      <c r="G73" s="319"/>
      <c r="H73" s="319"/>
      <c r="I73" s="319"/>
      <c r="J73" s="319"/>
      <c r="K73" s="319"/>
    </row>
    <row r="74" s="1" customFormat="1" ht="7.5" customHeight="1">
      <c r="B74" s="320"/>
      <c r="C74" s="321"/>
      <c r="D74" s="321"/>
      <c r="E74" s="321"/>
      <c r="F74" s="321"/>
      <c r="G74" s="321"/>
      <c r="H74" s="321"/>
      <c r="I74" s="321"/>
      <c r="J74" s="321"/>
      <c r="K74" s="322"/>
    </row>
    <row r="75" s="1" customFormat="1" ht="45" customHeight="1">
      <c r="B75" s="323"/>
      <c r="C75" s="324" t="s">
        <v>785</v>
      </c>
      <c r="D75" s="324"/>
      <c r="E75" s="324"/>
      <c r="F75" s="324"/>
      <c r="G75" s="324"/>
      <c r="H75" s="324"/>
      <c r="I75" s="324"/>
      <c r="J75" s="324"/>
      <c r="K75" s="325"/>
    </row>
    <row r="76" s="1" customFormat="1" ht="17.25" customHeight="1">
      <c r="B76" s="323"/>
      <c r="C76" s="326" t="s">
        <v>786</v>
      </c>
      <c r="D76" s="326"/>
      <c r="E76" s="326"/>
      <c r="F76" s="326" t="s">
        <v>787</v>
      </c>
      <c r="G76" s="327"/>
      <c r="H76" s="326" t="s">
        <v>58</v>
      </c>
      <c r="I76" s="326" t="s">
        <v>61</v>
      </c>
      <c r="J76" s="326" t="s">
        <v>788</v>
      </c>
      <c r="K76" s="325"/>
    </row>
    <row r="77" s="1" customFormat="1" ht="17.25" customHeight="1">
      <c r="B77" s="323"/>
      <c r="C77" s="328" t="s">
        <v>789</v>
      </c>
      <c r="D77" s="328"/>
      <c r="E77" s="328"/>
      <c r="F77" s="329" t="s">
        <v>790</v>
      </c>
      <c r="G77" s="330"/>
      <c r="H77" s="328"/>
      <c r="I77" s="328"/>
      <c r="J77" s="328" t="s">
        <v>791</v>
      </c>
      <c r="K77" s="325"/>
    </row>
    <row r="78" s="1" customFormat="1" ht="5.25" customHeight="1">
      <c r="B78" s="323"/>
      <c r="C78" s="331"/>
      <c r="D78" s="331"/>
      <c r="E78" s="331"/>
      <c r="F78" s="331"/>
      <c r="G78" s="332"/>
      <c r="H78" s="331"/>
      <c r="I78" s="331"/>
      <c r="J78" s="331"/>
      <c r="K78" s="325"/>
    </row>
    <row r="79" s="1" customFormat="1" ht="15" customHeight="1">
      <c r="B79" s="323"/>
      <c r="C79" s="311" t="s">
        <v>57</v>
      </c>
      <c r="D79" s="333"/>
      <c r="E79" s="333"/>
      <c r="F79" s="334" t="s">
        <v>792</v>
      </c>
      <c r="G79" s="335"/>
      <c r="H79" s="311" t="s">
        <v>793</v>
      </c>
      <c r="I79" s="311" t="s">
        <v>794</v>
      </c>
      <c r="J79" s="311">
        <v>20</v>
      </c>
      <c r="K79" s="325"/>
    </row>
    <row r="80" s="1" customFormat="1" ht="15" customHeight="1">
      <c r="B80" s="323"/>
      <c r="C80" s="311" t="s">
        <v>795</v>
      </c>
      <c r="D80" s="311"/>
      <c r="E80" s="311"/>
      <c r="F80" s="334" t="s">
        <v>792</v>
      </c>
      <c r="G80" s="335"/>
      <c r="H80" s="311" t="s">
        <v>796</v>
      </c>
      <c r="I80" s="311" t="s">
        <v>794</v>
      </c>
      <c r="J80" s="311">
        <v>120</v>
      </c>
      <c r="K80" s="325"/>
    </row>
    <row r="81" s="1" customFormat="1" ht="15" customHeight="1">
      <c r="B81" s="336"/>
      <c r="C81" s="311" t="s">
        <v>797</v>
      </c>
      <c r="D81" s="311"/>
      <c r="E81" s="311"/>
      <c r="F81" s="334" t="s">
        <v>798</v>
      </c>
      <c r="G81" s="335"/>
      <c r="H81" s="311" t="s">
        <v>799</v>
      </c>
      <c r="I81" s="311" t="s">
        <v>794</v>
      </c>
      <c r="J81" s="311">
        <v>50</v>
      </c>
      <c r="K81" s="325"/>
    </row>
    <row r="82" s="1" customFormat="1" ht="15" customHeight="1">
      <c r="B82" s="336"/>
      <c r="C82" s="311" t="s">
        <v>800</v>
      </c>
      <c r="D82" s="311"/>
      <c r="E82" s="311"/>
      <c r="F82" s="334" t="s">
        <v>792</v>
      </c>
      <c r="G82" s="335"/>
      <c r="H82" s="311" t="s">
        <v>801</v>
      </c>
      <c r="I82" s="311" t="s">
        <v>802</v>
      </c>
      <c r="J82" s="311"/>
      <c r="K82" s="325"/>
    </row>
    <row r="83" s="1" customFormat="1" ht="15" customHeight="1">
      <c r="B83" s="336"/>
      <c r="C83" s="337" t="s">
        <v>803</v>
      </c>
      <c r="D83" s="337"/>
      <c r="E83" s="337"/>
      <c r="F83" s="338" t="s">
        <v>798</v>
      </c>
      <c r="G83" s="337"/>
      <c r="H83" s="337" t="s">
        <v>804</v>
      </c>
      <c r="I83" s="337" t="s">
        <v>794</v>
      </c>
      <c r="J83" s="337">
        <v>15</v>
      </c>
      <c r="K83" s="325"/>
    </row>
    <row r="84" s="1" customFormat="1" ht="15" customHeight="1">
      <c r="B84" s="336"/>
      <c r="C84" s="337" t="s">
        <v>805</v>
      </c>
      <c r="D84" s="337"/>
      <c r="E84" s="337"/>
      <c r="F84" s="338" t="s">
        <v>798</v>
      </c>
      <c r="G84" s="337"/>
      <c r="H84" s="337" t="s">
        <v>806</v>
      </c>
      <c r="I84" s="337" t="s">
        <v>794</v>
      </c>
      <c r="J84" s="337">
        <v>15</v>
      </c>
      <c r="K84" s="325"/>
    </row>
    <row r="85" s="1" customFormat="1" ht="15" customHeight="1">
      <c r="B85" s="336"/>
      <c r="C85" s="337" t="s">
        <v>807</v>
      </c>
      <c r="D85" s="337"/>
      <c r="E85" s="337"/>
      <c r="F85" s="338" t="s">
        <v>798</v>
      </c>
      <c r="G85" s="337"/>
      <c r="H85" s="337" t="s">
        <v>808</v>
      </c>
      <c r="I85" s="337" t="s">
        <v>794</v>
      </c>
      <c r="J85" s="337">
        <v>20</v>
      </c>
      <c r="K85" s="325"/>
    </row>
    <row r="86" s="1" customFormat="1" ht="15" customHeight="1">
      <c r="B86" s="336"/>
      <c r="C86" s="337" t="s">
        <v>809</v>
      </c>
      <c r="D86" s="337"/>
      <c r="E86" s="337"/>
      <c r="F86" s="338" t="s">
        <v>798</v>
      </c>
      <c r="G86" s="337"/>
      <c r="H86" s="337" t="s">
        <v>810</v>
      </c>
      <c r="I86" s="337" t="s">
        <v>794</v>
      </c>
      <c r="J86" s="337">
        <v>20</v>
      </c>
      <c r="K86" s="325"/>
    </row>
    <row r="87" s="1" customFormat="1" ht="15" customHeight="1">
      <c r="B87" s="336"/>
      <c r="C87" s="311" t="s">
        <v>811</v>
      </c>
      <c r="D87" s="311"/>
      <c r="E87" s="311"/>
      <c r="F87" s="334" t="s">
        <v>798</v>
      </c>
      <c r="G87" s="335"/>
      <c r="H87" s="311" t="s">
        <v>812</v>
      </c>
      <c r="I87" s="311" t="s">
        <v>794</v>
      </c>
      <c r="J87" s="311">
        <v>50</v>
      </c>
      <c r="K87" s="325"/>
    </row>
    <row r="88" s="1" customFormat="1" ht="15" customHeight="1">
      <c r="B88" s="336"/>
      <c r="C88" s="311" t="s">
        <v>813</v>
      </c>
      <c r="D88" s="311"/>
      <c r="E88" s="311"/>
      <c r="F88" s="334" t="s">
        <v>798</v>
      </c>
      <c r="G88" s="335"/>
      <c r="H88" s="311" t="s">
        <v>814</v>
      </c>
      <c r="I88" s="311" t="s">
        <v>794</v>
      </c>
      <c r="J88" s="311">
        <v>20</v>
      </c>
      <c r="K88" s="325"/>
    </row>
    <row r="89" s="1" customFormat="1" ht="15" customHeight="1">
      <c r="B89" s="336"/>
      <c r="C89" s="311" t="s">
        <v>815</v>
      </c>
      <c r="D89" s="311"/>
      <c r="E89" s="311"/>
      <c r="F89" s="334" t="s">
        <v>798</v>
      </c>
      <c r="G89" s="335"/>
      <c r="H89" s="311" t="s">
        <v>816</v>
      </c>
      <c r="I89" s="311" t="s">
        <v>794</v>
      </c>
      <c r="J89" s="311">
        <v>20</v>
      </c>
      <c r="K89" s="325"/>
    </row>
    <row r="90" s="1" customFormat="1" ht="15" customHeight="1">
      <c r="B90" s="336"/>
      <c r="C90" s="311" t="s">
        <v>817</v>
      </c>
      <c r="D90" s="311"/>
      <c r="E90" s="311"/>
      <c r="F90" s="334" t="s">
        <v>798</v>
      </c>
      <c r="G90" s="335"/>
      <c r="H90" s="311" t="s">
        <v>818</v>
      </c>
      <c r="I90" s="311" t="s">
        <v>794</v>
      </c>
      <c r="J90" s="311">
        <v>50</v>
      </c>
      <c r="K90" s="325"/>
    </row>
    <row r="91" s="1" customFormat="1" ht="15" customHeight="1">
      <c r="B91" s="336"/>
      <c r="C91" s="311" t="s">
        <v>819</v>
      </c>
      <c r="D91" s="311"/>
      <c r="E91" s="311"/>
      <c r="F91" s="334" t="s">
        <v>798</v>
      </c>
      <c r="G91" s="335"/>
      <c r="H91" s="311" t="s">
        <v>819</v>
      </c>
      <c r="I91" s="311" t="s">
        <v>794</v>
      </c>
      <c r="J91" s="311">
        <v>50</v>
      </c>
      <c r="K91" s="325"/>
    </row>
    <row r="92" s="1" customFormat="1" ht="15" customHeight="1">
      <c r="B92" s="336"/>
      <c r="C92" s="311" t="s">
        <v>820</v>
      </c>
      <c r="D92" s="311"/>
      <c r="E92" s="311"/>
      <c r="F92" s="334" t="s">
        <v>798</v>
      </c>
      <c r="G92" s="335"/>
      <c r="H92" s="311" t="s">
        <v>821</v>
      </c>
      <c r="I92" s="311" t="s">
        <v>794</v>
      </c>
      <c r="J92" s="311">
        <v>255</v>
      </c>
      <c r="K92" s="325"/>
    </row>
    <row r="93" s="1" customFormat="1" ht="15" customHeight="1">
      <c r="B93" s="336"/>
      <c r="C93" s="311" t="s">
        <v>822</v>
      </c>
      <c r="D93" s="311"/>
      <c r="E93" s="311"/>
      <c r="F93" s="334" t="s">
        <v>792</v>
      </c>
      <c r="G93" s="335"/>
      <c r="H93" s="311" t="s">
        <v>823</v>
      </c>
      <c r="I93" s="311" t="s">
        <v>824</v>
      </c>
      <c r="J93" s="311"/>
      <c r="K93" s="325"/>
    </row>
    <row r="94" s="1" customFormat="1" ht="15" customHeight="1">
      <c r="B94" s="336"/>
      <c r="C94" s="311" t="s">
        <v>825</v>
      </c>
      <c r="D94" s="311"/>
      <c r="E94" s="311"/>
      <c r="F94" s="334" t="s">
        <v>792</v>
      </c>
      <c r="G94" s="335"/>
      <c r="H94" s="311" t="s">
        <v>826</v>
      </c>
      <c r="I94" s="311" t="s">
        <v>827</v>
      </c>
      <c r="J94" s="311"/>
      <c r="K94" s="325"/>
    </row>
    <row r="95" s="1" customFormat="1" ht="15" customHeight="1">
      <c r="B95" s="336"/>
      <c r="C95" s="311" t="s">
        <v>828</v>
      </c>
      <c r="D95" s="311"/>
      <c r="E95" s="311"/>
      <c r="F95" s="334" t="s">
        <v>792</v>
      </c>
      <c r="G95" s="335"/>
      <c r="H95" s="311" t="s">
        <v>828</v>
      </c>
      <c r="I95" s="311" t="s">
        <v>827</v>
      </c>
      <c r="J95" s="311"/>
      <c r="K95" s="325"/>
    </row>
    <row r="96" s="1" customFormat="1" ht="15" customHeight="1">
      <c r="B96" s="336"/>
      <c r="C96" s="311" t="s">
        <v>42</v>
      </c>
      <c r="D96" s="311"/>
      <c r="E96" s="311"/>
      <c r="F96" s="334" t="s">
        <v>792</v>
      </c>
      <c r="G96" s="335"/>
      <c r="H96" s="311" t="s">
        <v>829</v>
      </c>
      <c r="I96" s="311" t="s">
        <v>827</v>
      </c>
      <c r="J96" s="311"/>
      <c r="K96" s="325"/>
    </row>
    <row r="97" s="1" customFormat="1" ht="15" customHeight="1">
      <c r="B97" s="336"/>
      <c r="C97" s="311" t="s">
        <v>52</v>
      </c>
      <c r="D97" s="311"/>
      <c r="E97" s="311"/>
      <c r="F97" s="334" t="s">
        <v>792</v>
      </c>
      <c r="G97" s="335"/>
      <c r="H97" s="311" t="s">
        <v>830</v>
      </c>
      <c r="I97" s="311" t="s">
        <v>827</v>
      </c>
      <c r="J97" s="311"/>
      <c r="K97" s="325"/>
    </row>
    <row r="98" s="1" customFormat="1" ht="15" customHeight="1">
      <c r="B98" s="339"/>
      <c r="C98" s="340"/>
      <c r="D98" s="340"/>
      <c r="E98" s="340"/>
      <c r="F98" s="340"/>
      <c r="G98" s="340"/>
      <c r="H98" s="340"/>
      <c r="I98" s="340"/>
      <c r="J98" s="340"/>
      <c r="K98" s="341"/>
    </row>
    <row r="99" s="1" customFormat="1" ht="18.75" customHeight="1">
      <c r="B99" s="342"/>
      <c r="C99" s="343"/>
      <c r="D99" s="343"/>
      <c r="E99" s="343"/>
      <c r="F99" s="343"/>
      <c r="G99" s="343"/>
      <c r="H99" s="343"/>
      <c r="I99" s="343"/>
      <c r="J99" s="343"/>
      <c r="K99" s="342"/>
    </row>
    <row r="100" s="1" customFormat="1" ht="18.75" customHeight="1">
      <c r="B100" s="319"/>
      <c r="C100" s="319"/>
      <c r="D100" s="319"/>
      <c r="E100" s="319"/>
      <c r="F100" s="319"/>
      <c r="G100" s="319"/>
      <c r="H100" s="319"/>
      <c r="I100" s="319"/>
      <c r="J100" s="319"/>
      <c r="K100" s="319"/>
    </row>
    <row r="101" s="1" customFormat="1" ht="7.5" customHeight="1">
      <c r="B101" s="320"/>
      <c r="C101" s="321"/>
      <c r="D101" s="321"/>
      <c r="E101" s="321"/>
      <c r="F101" s="321"/>
      <c r="G101" s="321"/>
      <c r="H101" s="321"/>
      <c r="I101" s="321"/>
      <c r="J101" s="321"/>
      <c r="K101" s="322"/>
    </row>
    <row r="102" s="1" customFormat="1" ht="45" customHeight="1">
      <c r="B102" s="323"/>
      <c r="C102" s="324" t="s">
        <v>831</v>
      </c>
      <c r="D102" s="324"/>
      <c r="E102" s="324"/>
      <c r="F102" s="324"/>
      <c r="G102" s="324"/>
      <c r="H102" s="324"/>
      <c r="I102" s="324"/>
      <c r="J102" s="324"/>
      <c r="K102" s="325"/>
    </row>
    <row r="103" s="1" customFormat="1" ht="17.25" customHeight="1">
      <c r="B103" s="323"/>
      <c r="C103" s="326" t="s">
        <v>786</v>
      </c>
      <c r="D103" s="326"/>
      <c r="E103" s="326"/>
      <c r="F103" s="326" t="s">
        <v>787</v>
      </c>
      <c r="G103" s="327"/>
      <c r="H103" s="326" t="s">
        <v>58</v>
      </c>
      <c r="I103" s="326" t="s">
        <v>61</v>
      </c>
      <c r="J103" s="326" t="s">
        <v>788</v>
      </c>
      <c r="K103" s="325"/>
    </row>
    <row r="104" s="1" customFormat="1" ht="17.25" customHeight="1">
      <c r="B104" s="323"/>
      <c r="C104" s="328" t="s">
        <v>789</v>
      </c>
      <c r="D104" s="328"/>
      <c r="E104" s="328"/>
      <c r="F104" s="329" t="s">
        <v>790</v>
      </c>
      <c r="G104" s="330"/>
      <c r="H104" s="328"/>
      <c r="I104" s="328"/>
      <c r="J104" s="328" t="s">
        <v>791</v>
      </c>
      <c r="K104" s="325"/>
    </row>
    <row r="105" s="1" customFormat="1" ht="5.25" customHeight="1">
      <c r="B105" s="323"/>
      <c r="C105" s="326"/>
      <c r="D105" s="326"/>
      <c r="E105" s="326"/>
      <c r="F105" s="326"/>
      <c r="G105" s="344"/>
      <c r="H105" s="326"/>
      <c r="I105" s="326"/>
      <c r="J105" s="326"/>
      <c r="K105" s="325"/>
    </row>
    <row r="106" s="1" customFormat="1" ht="15" customHeight="1">
      <c r="B106" s="323"/>
      <c r="C106" s="311" t="s">
        <v>57</v>
      </c>
      <c r="D106" s="333"/>
      <c r="E106" s="333"/>
      <c r="F106" s="334" t="s">
        <v>792</v>
      </c>
      <c r="G106" s="311"/>
      <c r="H106" s="311" t="s">
        <v>832</v>
      </c>
      <c r="I106" s="311" t="s">
        <v>794</v>
      </c>
      <c r="J106" s="311">
        <v>20</v>
      </c>
      <c r="K106" s="325"/>
    </row>
    <row r="107" s="1" customFormat="1" ht="15" customHeight="1">
      <c r="B107" s="323"/>
      <c r="C107" s="311" t="s">
        <v>795</v>
      </c>
      <c r="D107" s="311"/>
      <c r="E107" s="311"/>
      <c r="F107" s="334" t="s">
        <v>792</v>
      </c>
      <c r="G107" s="311"/>
      <c r="H107" s="311" t="s">
        <v>832</v>
      </c>
      <c r="I107" s="311" t="s">
        <v>794</v>
      </c>
      <c r="J107" s="311">
        <v>120</v>
      </c>
      <c r="K107" s="325"/>
    </row>
    <row r="108" s="1" customFormat="1" ht="15" customHeight="1">
      <c r="B108" s="336"/>
      <c r="C108" s="311" t="s">
        <v>797</v>
      </c>
      <c r="D108" s="311"/>
      <c r="E108" s="311"/>
      <c r="F108" s="334" t="s">
        <v>798</v>
      </c>
      <c r="G108" s="311"/>
      <c r="H108" s="311" t="s">
        <v>832</v>
      </c>
      <c r="I108" s="311" t="s">
        <v>794</v>
      </c>
      <c r="J108" s="311">
        <v>50</v>
      </c>
      <c r="K108" s="325"/>
    </row>
    <row r="109" s="1" customFormat="1" ht="15" customHeight="1">
      <c r="B109" s="336"/>
      <c r="C109" s="311" t="s">
        <v>800</v>
      </c>
      <c r="D109" s="311"/>
      <c r="E109" s="311"/>
      <c r="F109" s="334" t="s">
        <v>792</v>
      </c>
      <c r="G109" s="311"/>
      <c r="H109" s="311" t="s">
        <v>832</v>
      </c>
      <c r="I109" s="311" t="s">
        <v>802</v>
      </c>
      <c r="J109" s="311"/>
      <c r="K109" s="325"/>
    </row>
    <row r="110" s="1" customFormat="1" ht="15" customHeight="1">
      <c r="B110" s="336"/>
      <c r="C110" s="311" t="s">
        <v>811</v>
      </c>
      <c r="D110" s="311"/>
      <c r="E110" s="311"/>
      <c r="F110" s="334" t="s">
        <v>798</v>
      </c>
      <c r="G110" s="311"/>
      <c r="H110" s="311" t="s">
        <v>832</v>
      </c>
      <c r="I110" s="311" t="s">
        <v>794</v>
      </c>
      <c r="J110" s="311">
        <v>50</v>
      </c>
      <c r="K110" s="325"/>
    </row>
    <row r="111" s="1" customFormat="1" ht="15" customHeight="1">
      <c r="B111" s="336"/>
      <c r="C111" s="311" t="s">
        <v>819</v>
      </c>
      <c r="D111" s="311"/>
      <c r="E111" s="311"/>
      <c r="F111" s="334" t="s">
        <v>798</v>
      </c>
      <c r="G111" s="311"/>
      <c r="H111" s="311" t="s">
        <v>832</v>
      </c>
      <c r="I111" s="311" t="s">
        <v>794</v>
      </c>
      <c r="J111" s="311">
        <v>50</v>
      </c>
      <c r="K111" s="325"/>
    </row>
    <row r="112" s="1" customFormat="1" ht="15" customHeight="1">
      <c r="B112" s="336"/>
      <c r="C112" s="311" t="s">
        <v>817</v>
      </c>
      <c r="D112" s="311"/>
      <c r="E112" s="311"/>
      <c r="F112" s="334" t="s">
        <v>798</v>
      </c>
      <c r="G112" s="311"/>
      <c r="H112" s="311" t="s">
        <v>832</v>
      </c>
      <c r="I112" s="311" t="s">
        <v>794</v>
      </c>
      <c r="J112" s="311">
        <v>50</v>
      </c>
      <c r="K112" s="325"/>
    </row>
    <row r="113" s="1" customFormat="1" ht="15" customHeight="1">
      <c r="B113" s="336"/>
      <c r="C113" s="311" t="s">
        <v>57</v>
      </c>
      <c r="D113" s="311"/>
      <c r="E113" s="311"/>
      <c r="F113" s="334" t="s">
        <v>792</v>
      </c>
      <c r="G113" s="311"/>
      <c r="H113" s="311" t="s">
        <v>833</v>
      </c>
      <c r="I113" s="311" t="s">
        <v>794</v>
      </c>
      <c r="J113" s="311">
        <v>20</v>
      </c>
      <c r="K113" s="325"/>
    </row>
    <row r="114" s="1" customFormat="1" ht="15" customHeight="1">
      <c r="B114" s="336"/>
      <c r="C114" s="311" t="s">
        <v>834</v>
      </c>
      <c r="D114" s="311"/>
      <c r="E114" s="311"/>
      <c r="F114" s="334" t="s">
        <v>792</v>
      </c>
      <c r="G114" s="311"/>
      <c r="H114" s="311" t="s">
        <v>835</v>
      </c>
      <c r="I114" s="311" t="s">
        <v>794</v>
      </c>
      <c r="J114" s="311">
        <v>120</v>
      </c>
      <c r="K114" s="325"/>
    </row>
    <row r="115" s="1" customFormat="1" ht="15" customHeight="1">
      <c r="B115" s="336"/>
      <c r="C115" s="311" t="s">
        <v>42</v>
      </c>
      <c r="D115" s="311"/>
      <c r="E115" s="311"/>
      <c r="F115" s="334" t="s">
        <v>792</v>
      </c>
      <c r="G115" s="311"/>
      <c r="H115" s="311" t="s">
        <v>836</v>
      </c>
      <c r="I115" s="311" t="s">
        <v>827</v>
      </c>
      <c r="J115" s="311"/>
      <c r="K115" s="325"/>
    </row>
    <row r="116" s="1" customFormat="1" ht="15" customHeight="1">
      <c r="B116" s="336"/>
      <c r="C116" s="311" t="s">
        <v>52</v>
      </c>
      <c r="D116" s="311"/>
      <c r="E116" s="311"/>
      <c r="F116" s="334" t="s">
        <v>792</v>
      </c>
      <c r="G116" s="311"/>
      <c r="H116" s="311" t="s">
        <v>837</v>
      </c>
      <c r="I116" s="311" t="s">
        <v>827</v>
      </c>
      <c r="J116" s="311"/>
      <c r="K116" s="325"/>
    </row>
    <row r="117" s="1" customFormat="1" ht="15" customHeight="1">
      <c r="B117" s="336"/>
      <c r="C117" s="311" t="s">
        <v>61</v>
      </c>
      <c r="D117" s="311"/>
      <c r="E117" s="311"/>
      <c r="F117" s="334" t="s">
        <v>792</v>
      </c>
      <c r="G117" s="311"/>
      <c r="H117" s="311" t="s">
        <v>838</v>
      </c>
      <c r="I117" s="311" t="s">
        <v>839</v>
      </c>
      <c r="J117" s="311"/>
      <c r="K117" s="325"/>
    </row>
    <row r="118" s="1" customFormat="1" ht="15" customHeight="1">
      <c r="B118" s="339"/>
      <c r="C118" s="345"/>
      <c r="D118" s="345"/>
      <c r="E118" s="345"/>
      <c r="F118" s="345"/>
      <c r="G118" s="345"/>
      <c r="H118" s="345"/>
      <c r="I118" s="345"/>
      <c r="J118" s="345"/>
      <c r="K118" s="341"/>
    </row>
    <row r="119" s="1" customFormat="1" ht="18.75" customHeight="1">
      <c r="B119" s="346"/>
      <c r="C119" s="347"/>
      <c r="D119" s="347"/>
      <c r="E119" s="347"/>
      <c r="F119" s="348"/>
      <c r="G119" s="347"/>
      <c r="H119" s="347"/>
      <c r="I119" s="347"/>
      <c r="J119" s="347"/>
      <c r="K119" s="346"/>
    </row>
    <row r="120" s="1" customFormat="1" ht="18.75" customHeight="1">
      <c r="B120" s="319"/>
      <c r="C120" s="319"/>
      <c r="D120" s="319"/>
      <c r="E120" s="319"/>
      <c r="F120" s="319"/>
      <c r="G120" s="319"/>
      <c r="H120" s="319"/>
      <c r="I120" s="319"/>
      <c r="J120" s="319"/>
      <c r="K120" s="319"/>
    </row>
    <row r="121" s="1" customFormat="1" ht="7.5" customHeight="1">
      <c r="B121" s="349"/>
      <c r="C121" s="350"/>
      <c r="D121" s="350"/>
      <c r="E121" s="350"/>
      <c r="F121" s="350"/>
      <c r="G121" s="350"/>
      <c r="H121" s="350"/>
      <c r="I121" s="350"/>
      <c r="J121" s="350"/>
      <c r="K121" s="351"/>
    </row>
    <row r="122" s="1" customFormat="1" ht="45" customHeight="1">
      <c r="B122" s="352"/>
      <c r="C122" s="302" t="s">
        <v>840</v>
      </c>
      <c r="D122" s="302"/>
      <c r="E122" s="302"/>
      <c r="F122" s="302"/>
      <c r="G122" s="302"/>
      <c r="H122" s="302"/>
      <c r="I122" s="302"/>
      <c r="J122" s="302"/>
      <c r="K122" s="353"/>
    </row>
    <row r="123" s="1" customFormat="1" ht="17.25" customHeight="1">
      <c r="B123" s="354"/>
      <c r="C123" s="326" t="s">
        <v>786</v>
      </c>
      <c r="D123" s="326"/>
      <c r="E123" s="326"/>
      <c r="F123" s="326" t="s">
        <v>787</v>
      </c>
      <c r="G123" s="327"/>
      <c r="H123" s="326" t="s">
        <v>58</v>
      </c>
      <c r="I123" s="326" t="s">
        <v>61</v>
      </c>
      <c r="J123" s="326" t="s">
        <v>788</v>
      </c>
      <c r="K123" s="355"/>
    </row>
    <row r="124" s="1" customFormat="1" ht="17.25" customHeight="1">
      <c r="B124" s="354"/>
      <c r="C124" s="328" t="s">
        <v>789</v>
      </c>
      <c r="D124" s="328"/>
      <c r="E124" s="328"/>
      <c r="F124" s="329" t="s">
        <v>790</v>
      </c>
      <c r="G124" s="330"/>
      <c r="H124" s="328"/>
      <c r="I124" s="328"/>
      <c r="J124" s="328" t="s">
        <v>791</v>
      </c>
      <c r="K124" s="355"/>
    </row>
    <row r="125" s="1" customFormat="1" ht="5.25" customHeight="1">
      <c r="B125" s="356"/>
      <c r="C125" s="331"/>
      <c r="D125" s="331"/>
      <c r="E125" s="331"/>
      <c r="F125" s="331"/>
      <c r="G125" s="357"/>
      <c r="H125" s="331"/>
      <c r="I125" s="331"/>
      <c r="J125" s="331"/>
      <c r="K125" s="358"/>
    </row>
    <row r="126" s="1" customFormat="1" ht="15" customHeight="1">
      <c r="B126" s="356"/>
      <c r="C126" s="311" t="s">
        <v>795</v>
      </c>
      <c r="D126" s="333"/>
      <c r="E126" s="333"/>
      <c r="F126" s="334" t="s">
        <v>792</v>
      </c>
      <c r="G126" s="311"/>
      <c r="H126" s="311" t="s">
        <v>832</v>
      </c>
      <c r="I126" s="311" t="s">
        <v>794</v>
      </c>
      <c r="J126" s="311">
        <v>120</v>
      </c>
      <c r="K126" s="359"/>
    </row>
    <row r="127" s="1" customFormat="1" ht="15" customHeight="1">
      <c r="B127" s="356"/>
      <c r="C127" s="311" t="s">
        <v>841</v>
      </c>
      <c r="D127" s="311"/>
      <c r="E127" s="311"/>
      <c r="F127" s="334" t="s">
        <v>792</v>
      </c>
      <c r="G127" s="311"/>
      <c r="H127" s="311" t="s">
        <v>842</v>
      </c>
      <c r="I127" s="311" t="s">
        <v>794</v>
      </c>
      <c r="J127" s="311" t="s">
        <v>843</v>
      </c>
      <c r="K127" s="359"/>
    </row>
    <row r="128" s="1" customFormat="1" ht="15" customHeight="1">
      <c r="B128" s="356"/>
      <c r="C128" s="311" t="s">
        <v>87</v>
      </c>
      <c r="D128" s="311"/>
      <c r="E128" s="311"/>
      <c r="F128" s="334" t="s">
        <v>792</v>
      </c>
      <c r="G128" s="311"/>
      <c r="H128" s="311" t="s">
        <v>844</v>
      </c>
      <c r="I128" s="311" t="s">
        <v>794</v>
      </c>
      <c r="J128" s="311" t="s">
        <v>843</v>
      </c>
      <c r="K128" s="359"/>
    </row>
    <row r="129" s="1" customFormat="1" ht="15" customHeight="1">
      <c r="B129" s="356"/>
      <c r="C129" s="311" t="s">
        <v>803</v>
      </c>
      <c r="D129" s="311"/>
      <c r="E129" s="311"/>
      <c r="F129" s="334" t="s">
        <v>798</v>
      </c>
      <c r="G129" s="311"/>
      <c r="H129" s="311" t="s">
        <v>804</v>
      </c>
      <c r="I129" s="311" t="s">
        <v>794</v>
      </c>
      <c r="J129" s="311">
        <v>15</v>
      </c>
      <c r="K129" s="359"/>
    </row>
    <row r="130" s="1" customFormat="1" ht="15" customHeight="1">
      <c r="B130" s="356"/>
      <c r="C130" s="337" t="s">
        <v>805</v>
      </c>
      <c r="D130" s="337"/>
      <c r="E130" s="337"/>
      <c r="F130" s="338" t="s">
        <v>798</v>
      </c>
      <c r="G130" s="337"/>
      <c r="H130" s="337" t="s">
        <v>806</v>
      </c>
      <c r="I130" s="337" t="s">
        <v>794</v>
      </c>
      <c r="J130" s="337">
        <v>15</v>
      </c>
      <c r="K130" s="359"/>
    </row>
    <row r="131" s="1" customFormat="1" ht="15" customHeight="1">
      <c r="B131" s="356"/>
      <c r="C131" s="337" t="s">
        <v>807</v>
      </c>
      <c r="D131" s="337"/>
      <c r="E131" s="337"/>
      <c r="F131" s="338" t="s">
        <v>798</v>
      </c>
      <c r="G131" s="337"/>
      <c r="H131" s="337" t="s">
        <v>808</v>
      </c>
      <c r="I131" s="337" t="s">
        <v>794</v>
      </c>
      <c r="J131" s="337">
        <v>20</v>
      </c>
      <c r="K131" s="359"/>
    </row>
    <row r="132" s="1" customFormat="1" ht="15" customHeight="1">
      <c r="B132" s="356"/>
      <c r="C132" s="337" t="s">
        <v>809</v>
      </c>
      <c r="D132" s="337"/>
      <c r="E132" s="337"/>
      <c r="F132" s="338" t="s">
        <v>798</v>
      </c>
      <c r="G132" s="337"/>
      <c r="H132" s="337" t="s">
        <v>810</v>
      </c>
      <c r="I132" s="337" t="s">
        <v>794</v>
      </c>
      <c r="J132" s="337">
        <v>20</v>
      </c>
      <c r="K132" s="359"/>
    </row>
    <row r="133" s="1" customFormat="1" ht="15" customHeight="1">
      <c r="B133" s="356"/>
      <c r="C133" s="311" t="s">
        <v>797</v>
      </c>
      <c r="D133" s="311"/>
      <c r="E133" s="311"/>
      <c r="F133" s="334" t="s">
        <v>798</v>
      </c>
      <c r="G133" s="311"/>
      <c r="H133" s="311" t="s">
        <v>832</v>
      </c>
      <c r="I133" s="311" t="s">
        <v>794</v>
      </c>
      <c r="J133" s="311">
        <v>50</v>
      </c>
      <c r="K133" s="359"/>
    </row>
    <row r="134" s="1" customFormat="1" ht="15" customHeight="1">
      <c r="B134" s="356"/>
      <c r="C134" s="311" t="s">
        <v>811</v>
      </c>
      <c r="D134" s="311"/>
      <c r="E134" s="311"/>
      <c r="F134" s="334" t="s">
        <v>798</v>
      </c>
      <c r="G134" s="311"/>
      <c r="H134" s="311" t="s">
        <v>832</v>
      </c>
      <c r="I134" s="311" t="s">
        <v>794</v>
      </c>
      <c r="J134" s="311">
        <v>50</v>
      </c>
      <c r="K134" s="359"/>
    </row>
    <row r="135" s="1" customFormat="1" ht="15" customHeight="1">
      <c r="B135" s="356"/>
      <c r="C135" s="311" t="s">
        <v>817</v>
      </c>
      <c r="D135" s="311"/>
      <c r="E135" s="311"/>
      <c r="F135" s="334" t="s">
        <v>798</v>
      </c>
      <c r="G135" s="311"/>
      <c r="H135" s="311" t="s">
        <v>832</v>
      </c>
      <c r="I135" s="311" t="s">
        <v>794</v>
      </c>
      <c r="J135" s="311">
        <v>50</v>
      </c>
      <c r="K135" s="359"/>
    </row>
    <row r="136" s="1" customFormat="1" ht="15" customHeight="1">
      <c r="B136" s="356"/>
      <c r="C136" s="311" t="s">
        <v>819</v>
      </c>
      <c r="D136" s="311"/>
      <c r="E136" s="311"/>
      <c r="F136" s="334" t="s">
        <v>798</v>
      </c>
      <c r="G136" s="311"/>
      <c r="H136" s="311" t="s">
        <v>832</v>
      </c>
      <c r="I136" s="311" t="s">
        <v>794</v>
      </c>
      <c r="J136" s="311">
        <v>50</v>
      </c>
      <c r="K136" s="359"/>
    </row>
    <row r="137" s="1" customFormat="1" ht="15" customHeight="1">
      <c r="B137" s="356"/>
      <c r="C137" s="311" t="s">
        <v>820</v>
      </c>
      <c r="D137" s="311"/>
      <c r="E137" s="311"/>
      <c r="F137" s="334" t="s">
        <v>798</v>
      </c>
      <c r="G137" s="311"/>
      <c r="H137" s="311" t="s">
        <v>845</v>
      </c>
      <c r="I137" s="311" t="s">
        <v>794</v>
      </c>
      <c r="J137" s="311">
        <v>255</v>
      </c>
      <c r="K137" s="359"/>
    </row>
    <row r="138" s="1" customFormat="1" ht="15" customHeight="1">
      <c r="B138" s="356"/>
      <c r="C138" s="311" t="s">
        <v>822</v>
      </c>
      <c r="D138" s="311"/>
      <c r="E138" s="311"/>
      <c r="F138" s="334" t="s">
        <v>792</v>
      </c>
      <c r="G138" s="311"/>
      <c r="H138" s="311" t="s">
        <v>846</v>
      </c>
      <c r="I138" s="311" t="s">
        <v>824</v>
      </c>
      <c r="J138" s="311"/>
      <c r="K138" s="359"/>
    </row>
    <row r="139" s="1" customFormat="1" ht="15" customHeight="1">
      <c r="B139" s="356"/>
      <c r="C139" s="311" t="s">
        <v>825</v>
      </c>
      <c r="D139" s="311"/>
      <c r="E139" s="311"/>
      <c r="F139" s="334" t="s">
        <v>792</v>
      </c>
      <c r="G139" s="311"/>
      <c r="H139" s="311" t="s">
        <v>847</v>
      </c>
      <c r="I139" s="311" t="s">
        <v>827</v>
      </c>
      <c r="J139" s="311"/>
      <c r="K139" s="359"/>
    </row>
    <row r="140" s="1" customFormat="1" ht="15" customHeight="1">
      <c r="B140" s="356"/>
      <c r="C140" s="311" t="s">
        <v>828</v>
      </c>
      <c r="D140" s="311"/>
      <c r="E140" s="311"/>
      <c r="F140" s="334" t="s">
        <v>792</v>
      </c>
      <c r="G140" s="311"/>
      <c r="H140" s="311" t="s">
        <v>828</v>
      </c>
      <c r="I140" s="311" t="s">
        <v>827</v>
      </c>
      <c r="J140" s="311"/>
      <c r="K140" s="359"/>
    </row>
    <row r="141" s="1" customFormat="1" ht="15" customHeight="1">
      <c r="B141" s="356"/>
      <c r="C141" s="311" t="s">
        <v>42</v>
      </c>
      <c r="D141" s="311"/>
      <c r="E141" s="311"/>
      <c r="F141" s="334" t="s">
        <v>792</v>
      </c>
      <c r="G141" s="311"/>
      <c r="H141" s="311" t="s">
        <v>848</v>
      </c>
      <c r="I141" s="311" t="s">
        <v>827</v>
      </c>
      <c r="J141" s="311"/>
      <c r="K141" s="359"/>
    </row>
    <row r="142" s="1" customFormat="1" ht="15" customHeight="1">
      <c r="B142" s="356"/>
      <c r="C142" s="311" t="s">
        <v>849</v>
      </c>
      <c r="D142" s="311"/>
      <c r="E142" s="311"/>
      <c r="F142" s="334" t="s">
        <v>792</v>
      </c>
      <c r="G142" s="311"/>
      <c r="H142" s="311" t="s">
        <v>850</v>
      </c>
      <c r="I142" s="311" t="s">
        <v>827</v>
      </c>
      <c r="J142" s="311"/>
      <c r="K142" s="359"/>
    </row>
    <row r="143" s="1" customFormat="1" ht="15" customHeight="1">
      <c r="B143" s="360"/>
      <c r="C143" s="361"/>
      <c r="D143" s="361"/>
      <c r="E143" s="361"/>
      <c r="F143" s="361"/>
      <c r="G143" s="361"/>
      <c r="H143" s="361"/>
      <c r="I143" s="361"/>
      <c r="J143" s="361"/>
      <c r="K143" s="362"/>
    </row>
    <row r="144" s="1" customFormat="1" ht="18.75" customHeight="1">
      <c r="B144" s="347"/>
      <c r="C144" s="347"/>
      <c r="D144" s="347"/>
      <c r="E144" s="347"/>
      <c r="F144" s="348"/>
      <c r="G144" s="347"/>
      <c r="H144" s="347"/>
      <c r="I144" s="347"/>
      <c r="J144" s="347"/>
      <c r="K144" s="347"/>
    </row>
    <row r="145" s="1" customFormat="1" ht="18.75" customHeight="1">
      <c r="B145" s="319"/>
      <c r="C145" s="319"/>
      <c r="D145" s="319"/>
      <c r="E145" s="319"/>
      <c r="F145" s="319"/>
      <c r="G145" s="319"/>
      <c r="H145" s="319"/>
      <c r="I145" s="319"/>
      <c r="J145" s="319"/>
      <c r="K145" s="319"/>
    </row>
    <row r="146" s="1" customFormat="1" ht="7.5" customHeight="1">
      <c r="B146" s="320"/>
      <c r="C146" s="321"/>
      <c r="D146" s="321"/>
      <c r="E146" s="321"/>
      <c r="F146" s="321"/>
      <c r="G146" s="321"/>
      <c r="H146" s="321"/>
      <c r="I146" s="321"/>
      <c r="J146" s="321"/>
      <c r="K146" s="322"/>
    </row>
    <row r="147" s="1" customFormat="1" ht="45" customHeight="1">
      <c r="B147" s="323"/>
      <c r="C147" s="324" t="s">
        <v>851</v>
      </c>
      <c r="D147" s="324"/>
      <c r="E147" s="324"/>
      <c r="F147" s="324"/>
      <c r="G147" s="324"/>
      <c r="H147" s="324"/>
      <c r="I147" s="324"/>
      <c r="J147" s="324"/>
      <c r="K147" s="325"/>
    </row>
    <row r="148" s="1" customFormat="1" ht="17.25" customHeight="1">
      <c r="B148" s="323"/>
      <c r="C148" s="326" t="s">
        <v>786</v>
      </c>
      <c r="D148" s="326"/>
      <c r="E148" s="326"/>
      <c r="F148" s="326" t="s">
        <v>787</v>
      </c>
      <c r="G148" s="327"/>
      <c r="H148" s="326" t="s">
        <v>58</v>
      </c>
      <c r="I148" s="326" t="s">
        <v>61</v>
      </c>
      <c r="J148" s="326" t="s">
        <v>788</v>
      </c>
      <c r="K148" s="325"/>
    </row>
    <row r="149" s="1" customFormat="1" ht="17.25" customHeight="1">
      <c r="B149" s="323"/>
      <c r="C149" s="328" t="s">
        <v>789</v>
      </c>
      <c r="D149" s="328"/>
      <c r="E149" s="328"/>
      <c r="F149" s="329" t="s">
        <v>790</v>
      </c>
      <c r="G149" s="330"/>
      <c r="H149" s="328"/>
      <c r="I149" s="328"/>
      <c r="J149" s="328" t="s">
        <v>791</v>
      </c>
      <c r="K149" s="325"/>
    </row>
    <row r="150" s="1" customFormat="1" ht="5.25" customHeight="1">
      <c r="B150" s="336"/>
      <c r="C150" s="331"/>
      <c r="D150" s="331"/>
      <c r="E150" s="331"/>
      <c r="F150" s="331"/>
      <c r="G150" s="332"/>
      <c r="H150" s="331"/>
      <c r="I150" s="331"/>
      <c r="J150" s="331"/>
      <c r="K150" s="359"/>
    </row>
    <row r="151" s="1" customFormat="1" ht="15" customHeight="1">
      <c r="B151" s="336"/>
      <c r="C151" s="363" t="s">
        <v>795</v>
      </c>
      <c r="D151" s="311"/>
      <c r="E151" s="311"/>
      <c r="F151" s="364" t="s">
        <v>792</v>
      </c>
      <c r="G151" s="311"/>
      <c r="H151" s="363" t="s">
        <v>832</v>
      </c>
      <c r="I151" s="363" t="s">
        <v>794</v>
      </c>
      <c r="J151" s="363">
        <v>120</v>
      </c>
      <c r="K151" s="359"/>
    </row>
    <row r="152" s="1" customFormat="1" ht="15" customHeight="1">
      <c r="B152" s="336"/>
      <c r="C152" s="363" t="s">
        <v>841</v>
      </c>
      <c r="D152" s="311"/>
      <c r="E152" s="311"/>
      <c r="F152" s="364" t="s">
        <v>792</v>
      </c>
      <c r="G152" s="311"/>
      <c r="H152" s="363" t="s">
        <v>852</v>
      </c>
      <c r="I152" s="363" t="s">
        <v>794</v>
      </c>
      <c r="J152" s="363" t="s">
        <v>843</v>
      </c>
      <c r="K152" s="359"/>
    </row>
    <row r="153" s="1" customFormat="1" ht="15" customHeight="1">
      <c r="B153" s="336"/>
      <c r="C153" s="363" t="s">
        <v>87</v>
      </c>
      <c r="D153" s="311"/>
      <c r="E153" s="311"/>
      <c r="F153" s="364" t="s">
        <v>792</v>
      </c>
      <c r="G153" s="311"/>
      <c r="H153" s="363" t="s">
        <v>853</v>
      </c>
      <c r="I153" s="363" t="s">
        <v>794</v>
      </c>
      <c r="J153" s="363" t="s">
        <v>843</v>
      </c>
      <c r="K153" s="359"/>
    </row>
    <row r="154" s="1" customFormat="1" ht="15" customHeight="1">
      <c r="B154" s="336"/>
      <c r="C154" s="363" t="s">
        <v>797</v>
      </c>
      <c r="D154" s="311"/>
      <c r="E154" s="311"/>
      <c r="F154" s="364" t="s">
        <v>798</v>
      </c>
      <c r="G154" s="311"/>
      <c r="H154" s="363" t="s">
        <v>832</v>
      </c>
      <c r="I154" s="363" t="s">
        <v>794</v>
      </c>
      <c r="J154" s="363">
        <v>50</v>
      </c>
      <c r="K154" s="359"/>
    </row>
    <row r="155" s="1" customFormat="1" ht="15" customHeight="1">
      <c r="B155" s="336"/>
      <c r="C155" s="363" t="s">
        <v>800</v>
      </c>
      <c r="D155" s="311"/>
      <c r="E155" s="311"/>
      <c r="F155" s="364" t="s">
        <v>792</v>
      </c>
      <c r="G155" s="311"/>
      <c r="H155" s="363" t="s">
        <v>832</v>
      </c>
      <c r="I155" s="363" t="s">
        <v>802</v>
      </c>
      <c r="J155" s="363"/>
      <c r="K155" s="359"/>
    </row>
    <row r="156" s="1" customFormat="1" ht="15" customHeight="1">
      <c r="B156" s="336"/>
      <c r="C156" s="363" t="s">
        <v>811</v>
      </c>
      <c r="D156" s="311"/>
      <c r="E156" s="311"/>
      <c r="F156" s="364" t="s">
        <v>798</v>
      </c>
      <c r="G156" s="311"/>
      <c r="H156" s="363" t="s">
        <v>832</v>
      </c>
      <c r="I156" s="363" t="s">
        <v>794</v>
      </c>
      <c r="J156" s="363">
        <v>50</v>
      </c>
      <c r="K156" s="359"/>
    </row>
    <row r="157" s="1" customFormat="1" ht="15" customHeight="1">
      <c r="B157" s="336"/>
      <c r="C157" s="363" t="s">
        <v>819</v>
      </c>
      <c r="D157" s="311"/>
      <c r="E157" s="311"/>
      <c r="F157" s="364" t="s">
        <v>798</v>
      </c>
      <c r="G157" s="311"/>
      <c r="H157" s="363" t="s">
        <v>832</v>
      </c>
      <c r="I157" s="363" t="s">
        <v>794</v>
      </c>
      <c r="J157" s="363">
        <v>50</v>
      </c>
      <c r="K157" s="359"/>
    </row>
    <row r="158" s="1" customFormat="1" ht="15" customHeight="1">
      <c r="B158" s="336"/>
      <c r="C158" s="363" t="s">
        <v>817</v>
      </c>
      <c r="D158" s="311"/>
      <c r="E158" s="311"/>
      <c r="F158" s="364" t="s">
        <v>798</v>
      </c>
      <c r="G158" s="311"/>
      <c r="H158" s="363" t="s">
        <v>832</v>
      </c>
      <c r="I158" s="363" t="s">
        <v>794</v>
      </c>
      <c r="J158" s="363">
        <v>50</v>
      </c>
      <c r="K158" s="359"/>
    </row>
    <row r="159" s="1" customFormat="1" ht="15" customHeight="1">
      <c r="B159" s="336"/>
      <c r="C159" s="363" t="s">
        <v>108</v>
      </c>
      <c r="D159" s="311"/>
      <c r="E159" s="311"/>
      <c r="F159" s="364" t="s">
        <v>792</v>
      </c>
      <c r="G159" s="311"/>
      <c r="H159" s="363" t="s">
        <v>854</v>
      </c>
      <c r="I159" s="363" t="s">
        <v>794</v>
      </c>
      <c r="J159" s="363" t="s">
        <v>855</v>
      </c>
      <c r="K159" s="359"/>
    </row>
    <row r="160" s="1" customFormat="1" ht="15" customHeight="1">
      <c r="B160" s="336"/>
      <c r="C160" s="363" t="s">
        <v>856</v>
      </c>
      <c r="D160" s="311"/>
      <c r="E160" s="311"/>
      <c r="F160" s="364" t="s">
        <v>792</v>
      </c>
      <c r="G160" s="311"/>
      <c r="H160" s="363" t="s">
        <v>857</v>
      </c>
      <c r="I160" s="363" t="s">
        <v>827</v>
      </c>
      <c r="J160" s="363"/>
      <c r="K160" s="359"/>
    </row>
    <row r="161" s="1" customFormat="1" ht="15" customHeight="1">
      <c r="B161" s="365"/>
      <c r="C161" s="345"/>
      <c r="D161" s="345"/>
      <c r="E161" s="345"/>
      <c r="F161" s="345"/>
      <c r="G161" s="345"/>
      <c r="H161" s="345"/>
      <c r="I161" s="345"/>
      <c r="J161" s="345"/>
      <c r="K161" s="366"/>
    </row>
    <row r="162" s="1" customFormat="1" ht="18.75" customHeight="1">
      <c r="B162" s="347"/>
      <c r="C162" s="357"/>
      <c r="D162" s="357"/>
      <c r="E162" s="357"/>
      <c r="F162" s="367"/>
      <c r="G162" s="357"/>
      <c r="H162" s="357"/>
      <c r="I162" s="357"/>
      <c r="J162" s="357"/>
      <c r="K162" s="347"/>
    </row>
    <row r="163" s="1" customFormat="1" ht="18.75" customHeight="1">
      <c r="B163" s="319"/>
      <c r="C163" s="319"/>
      <c r="D163" s="319"/>
      <c r="E163" s="319"/>
      <c r="F163" s="319"/>
      <c r="G163" s="319"/>
      <c r="H163" s="319"/>
      <c r="I163" s="319"/>
      <c r="J163" s="319"/>
      <c r="K163" s="319"/>
    </row>
    <row r="164" s="1" customFormat="1" ht="7.5" customHeight="1">
      <c r="B164" s="298"/>
      <c r="C164" s="299"/>
      <c r="D164" s="299"/>
      <c r="E164" s="299"/>
      <c r="F164" s="299"/>
      <c r="G164" s="299"/>
      <c r="H164" s="299"/>
      <c r="I164" s="299"/>
      <c r="J164" s="299"/>
      <c r="K164" s="300"/>
    </row>
    <row r="165" s="1" customFormat="1" ht="45" customHeight="1">
      <c r="B165" s="301"/>
      <c r="C165" s="302" t="s">
        <v>858</v>
      </c>
      <c r="D165" s="302"/>
      <c r="E165" s="302"/>
      <c r="F165" s="302"/>
      <c r="G165" s="302"/>
      <c r="H165" s="302"/>
      <c r="I165" s="302"/>
      <c r="J165" s="302"/>
      <c r="K165" s="303"/>
    </row>
    <row r="166" s="1" customFormat="1" ht="17.25" customHeight="1">
      <c r="B166" s="301"/>
      <c r="C166" s="326" t="s">
        <v>786</v>
      </c>
      <c r="D166" s="326"/>
      <c r="E166" s="326"/>
      <c r="F166" s="326" t="s">
        <v>787</v>
      </c>
      <c r="G166" s="368"/>
      <c r="H166" s="369" t="s">
        <v>58</v>
      </c>
      <c r="I166" s="369" t="s">
        <v>61</v>
      </c>
      <c r="J166" s="326" t="s">
        <v>788</v>
      </c>
      <c r="K166" s="303"/>
    </row>
    <row r="167" s="1" customFormat="1" ht="17.25" customHeight="1">
      <c r="B167" s="304"/>
      <c r="C167" s="328" t="s">
        <v>789</v>
      </c>
      <c r="D167" s="328"/>
      <c r="E167" s="328"/>
      <c r="F167" s="329" t="s">
        <v>790</v>
      </c>
      <c r="G167" s="370"/>
      <c r="H167" s="371"/>
      <c r="I167" s="371"/>
      <c r="J167" s="328" t="s">
        <v>791</v>
      </c>
      <c r="K167" s="306"/>
    </row>
    <row r="168" s="1" customFormat="1" ht="5.25" customHeight="1">
      <c r="B168" s="336"/>
      <c r="C168" s="331"/>
      <c r="D168" s="331"/>
      <c r="E168" s="331"/>
      <c r="F168" s="331"/>
      <c r="G168" s="332"/>
      <c r="H168" s="331"/>
      <c r="I168" s="331"/>
      <c r="J168" s="331"/>
      <c r="K168" s="359"/>
    </row>
    <row r="169" s="1" customFormat="1" ht="15" customHeight="1">
      <c r="B169" s="336"/>
      <c r="C169" s="311" t="s">
        <v>795</v>
      </c>
      <c r="D169" s="311"/>
      <c r="E169" s="311"/>
      <c r="F169" s="334" t="s">
        <v>792</v>
      </c>
      <c r="G169" s="311"/>
      <c r="H169" s="311" t="s">
        <v>832</v>
      </c>
      <c r="I169" s="311" t="s">
        <v>794</v>
      </c>
      <c r="J169" s="311">
        <v>120</v>
      </c>
      <c r="K169" s="359"/>
    </row>
    <row r="170" s="1" customFormat="1" ht="15" customHeight="1">
      <c r="B170" s="336"/>
      <c r="C170" s="311" t="s">
        <v>841</v>
      </c>
      <c r="D170" s="311"/>
      <c r="E170" s="311"/>
      <c r="F170" s="334" t="s">
        <v>792</v>
      </c>
      <c r="G170" s="311"/>
      <c r="H170" s="311" t="s">
        <v>842</v>
      </c>
      <c r="I170" s="311" t="s">
        <v>794</v>
      </c>
      <c r="J170" s="311" t="s">
        <v>843</v>
      </c>
      <c r="K170" s="359"/>
    </row>
    <row r="171" s="1" customFormat="1" ht="15" customHeight="1">
      <c r="B171" s="336"/>
      <c r="C171" s="311" t="s">
        <v>87</v>
      </c>
      <c r="D171" s="311"/>
      <c r="E171" s="311"/>
      <c r="F171" s="334" t="s">
        <v>792</v>
      </c>
      <c r="G171" s="311"/>
      <c r="H171" s="311" t="s">
        <v>859</v>
      </c>
      <c r="I171" s="311" t="s">
        <v>794</v>
      </c>
      <c r="J171" s="311" t="s">
        <v>843</v>
      </c>
      <c r="K171" s="359"/>
    </row>
    <row r="172" s="1" customFormat="1" ht="15" customHeight="1">
      <c r="B172" s="336"/>
      <c r="C172" s="311" t="s">
        <v>797</v>
      </c>
      <c r="D172" s="311"/>
      <c r="E172" s="311"/>
      <c r="F172" s="334" t="s">
        <v>798</v>
      </c>
      <c r="G172" s="311"/>
      <c r="H172" s="311" t="s">
        <v>859</v>
      </c>
      <c r="I172" s="311" t="s">
        <v>794</v>
      </c>
      <c r="J172" s="311">
        <v>50</v>
      </c>
      <c r="K172" s="359"/>
    </row>
    <row r="173" s="1" customFormat="1" ht="15" customHeight="1">
      <c r="B173" s="336"/>
      <c r="C173" s="311" t="s">
        <v>800</v>
      </c>
      <c r="D173" s="311"/>
      <c r="E173" s="311"/>
      <c r="F173" s="334" t="s">
        <v>792</v>
      </c>
      <c r="G173" s="311"/>
      <c r="H173" s="311" t="s">
        <v>859</v>
      </c>
      <c r="I173" s="311" t="s">
        <v>802</v>
      </c>
      <c r="J173" s="311"/>
      <c r="K173" s="359"/>
    </row>
    <row r="174" s="1" customFormat="1" ht="15" customHeight="1">
      <c r="B174" s="336"/>
      <c r="C174" s="311" t="s">
        <v>811</v>
      </c>
      <c r="D174" s="311"/>
      <c r="E174" s="311"/>
      <c r="F174" s="334" t="s">
        <v>798</v>
      </c>
      <c r="G174" s="311"/>
      <c r="H174" s="311" t="s">
        <v>859</v>
      </c>
      <c r="I174" s="311" t="s">
        <v>794</v>
      </c>
      <c r="J174" s="311">
        <v>50</v>
      </c>
      <c r="K174" s="359"/>
    </row>
    <row r="175" s="1" customFormat="1" ht="15" customHeight="1">
      <c r="B175" s="336"/>
      <c r="C175" s="311" t="s">
        <v>819</v>
      </c>
      <c r="D175" s="311"/>
      <c r="E175" s="311"/>
      <c r="F175" s="334" t="s">
        <v>798</v>
      </c>
      <c r="G175" s="311"/>
      <c r="H175" s="311" t="s">
        <v>859</v>
      </c>
      <c r="I175" s="311" t="s">
        <v>794</v>
      </c>
      <c r="J175" s="311">
        <v>50</v>
      </c>
      <c r="K175" s="359"/>
    </row>
    <row r="176" s="1" customFormat="1" ht="15" customHeight="1">
      <c r="B176" s="336"/>
      <c r="C176" s="311" t="s">
        <v>817</v>
      </c>
      <c r="D176" s="311"/>
      <c r="E176" s="311"/>
      <c r="F176" s="334" t="s">
        <v>798</v>
      </c>
      <c r="G176" s="311"/>
      <c r="H176" s="311" t="s">
        <v>859</v>
      </c>
      <c r="I176" s="311" t="s">
        <v>794</v>
      </c>
      <c r="J176" s="311">
        <v>50</v>
      </c>
      <c r="K176" s="359"/>
    </row>
    <row r="177" s="1" customFormat="1" ht="15" customHeight="1">
      <c r="B177" s="336"/>
      <c r="C177" s="311" t="s">
        <v>115</v>
      </c>
      <c r="D177" s="311"/>
      <c r="E177" s="311"/>
      <c r="F177" s="334" t="s">
        <v>792</v>
      </c>
      <c r="G177" s="311"/>
      <c r="H177" s="311" t="s">
        <v>860</v>
      </c>
      <c r="I177" s="311" t="s">
        <v>861</v>
      </c>
      <c r="J177" s="311"/>
      <c r="K177" s="359"/>
    </row>
    <row r="178" s="1" customFormat="1" ht="15" customHeight="1">
      <c r="B178" s="336"/>
      <c r="C178" s="311" t="s">
        <v>61</v>
      </c>
      <c r="D178" s="311"/>
      <c r="E178" s="311"/>
      <c r="F178" s="334" t="s">
        <v>792</v>
      </c>
      <c r="G178" s="311"/>
      <c r="H178" s="311" t="s">
        <v>862</v>
      </c>
      <c r="I178" s="311" t="s">
        <v>863</v>
      </c>
      <c r="J178" s="311">
        <v>1</v>
      </c>
      <c r="K178" s="359"/>
    </row>
    <row r="179" s="1" customFormat="1" ht="15" customHeight="1">
      <c r="B179" s="336"/>
      <c r="C179" s="311" t="s">
        <v>57</v>
      </c>
      <c r="D179" s="311"/>
      <c r="E179" s="311"/>
      <c r="F179" s="334" t="s">
        <v>792</v>
      </c>
      <c r="G179" s="311"/>
      <c r="H179" s="311" t="s">
        <v>864</v>
      </c>
      <c r="I179" s="311" t="s">
        <v>794</v>
      </c>
      <c r="J179" s="311">
        <v>20</v>
      </c>
      <c r="K179" s="359"/>
    </row>
    <row r="180" s="1" customFormat="1" ht="15" customHeight="1">
      <c r="B180" s="336"/>
      <c r="C180" s="311" t="s">
        <v>58</v>
      </c>
      <c r="D180" s="311"/>
      <c r="E180" s="311"/>
      <c r="F180" s="334" t="s">
        <v>792</v>
      </c>
      <c r="G180" s="311"/>
      <c r="H180" s="311" t="s">
        <v>865</v>
      </c>
      <c r="I180" s="311" t="s">
        <v>794</v>
      </c>
      <c r="J180" s="311">
        <v>255</v>
      </c>
      <c r="K180" s="359"/>
    </row>
    <row r="181" s="1" customFormat="1" ht="15" customHeight="1">
      <c r="B181" s="336"/>
      <c r="C181" s="311" t="s">
        <v>116</v>
      </c>
      <c r="D181" s="311"/>
      <c r="E181" s="311"/>
      <c r="F181" s="334" t="s">
        <v>792</v>
      </c>
      <c r="G181" s="311"/>
      <c r="H181" s="311" t="s">
        <v>756</v>
      </c>
      <c r="I181" s="311" t="s">
        <v>794</v>
      </c>
      <c r="J181" s="311">
        <v>10</v>
      </c>
      <c r="K181" s="359"/>
    </row>
    <row r="182" s="1" customFormat="1" ht="15" customHeight="1">
      <c r="B182" s="336"/>
      <c r="C182" s="311" t="s">
        <v>117</v>
      </c>
      <c r="D182" s="311"/>
      <c r="E182" s="311"/>
      <c r="F182" s="334" t="s">
        <v>792</v>
      </c>
      <c r="G182" s="311"/>
      <c r="H182" s="311" t="s">
        <v>866</v>
      </c>
      <c r="I182" s="311" t="s">
        <v>827</v>
      </c>
      <c r="J182" s="311"/>
      <c r="K182" s="359"/>
    </row>
    <row r="183" s="1" customFormat="1" ht="15" customHeight="1">
      <c r="B183" s="336"/>
      <c r="C183" s="311" t="s">
        <v>867</v>
      </c>
      <c r="D183" s="311"/>
      <c r="E183" s="311"/>
      <c r="F183" s="334" t="s">
        <v>792</v>
      </c>
      <c r="G183" s="311"/>
      <c r="H183" s="311" t="s">
        <v>868</v>
      </c>
      <c r="I183" s="311" t="s">
        <v>827</v>
      </c>
      <c r="J183" s="311"/>
      <c r="K183" s="359"/>
    </row>
    <row r="184" s="1" customFormat="1" ht="15" customHeight="1">
      <c r="B184" s="336"/>
      <c r="C184" s="311" t="s">
        <v>856</v>
      </c>
      <c r="D184" s="311"/>
      <c r="E184" s="311"/>
      <c r="F184" s="334" t="s">
        <v>792</v>
      </c>
      <c r="G184" s="311"/>
      <c r="H184" s="311" t="s">
        <v>869</v>
      </c>
      <c r="I184" s="311" t="s">
        <v>827</v>
      </c>
      <c r="J184" s="311"/>
      <c r="K184" s="359"/>
    </row>
    <row r="185" s="1" customFormat="1" ht="15" customHeight="1">
      <c r="B185" s="336"/>
      <c r="C185" s="311" t="s">
        <v>119</v>
      </c>
      <c r="D185" s="311"/>
      <c r="E185" s="311"/>
      <c r="F185" s="334" t="s">
        <v>798</v>
      </c>
      <c r="G185" s="311"/>
      <c r="H185" s="311" t="s">
        <v>870</v>
      </c>
      <c r="I185" s="311" t="s">
        <v>794</v>
      </c>
      <c r="J185" s="311">
        <v>50</v>
      </c>
      <c r="K185" s="359"/>
    </row>
    <row r="186" s="1" customFormat="1" ht="15" customHeight="1">
      <c r="B186" s="336"/>
      <c r="C186" s="311" t="s">
        <v>871</v>
      </c>
      <c r="D186" s="311"/>
      <c r="E186" s="311"/>
      <c r="F186" s="334" t="s">
        <v>798</v>
      </c>
      <c r="G186" s="311"/>
      <c r="H186" s="311" t="s">
        <v>872</v>
      </c>
      <c r="I186" s="311" t="s">
        <v>873</v>
      </c>
      <c r="J186" s="311"/>
      <c r="K186" s="359"/>
    </row>
    <row r="187" s="1" customFormat="1" ht="15" customHeight="1">
      <c r="B187" s="336"/>
      <c r="C187" s="311" t="s">
        <v>874</v>
      </c>
      <c r="D187" s="311"/>
      <c r="E187" s="311"/>
      <c r="F187" s="334" t="s">
        <v>798</v>
      </c>
      <c r="G187" s="311"/>
      <c r="H187" s="311" t="s">
        <v>875</v>
      </c>
      <c r="I187" s="311" t="s">
        <v>873</v>
      </c>
      <c r="J187" s="311"/>
      <c r="K187" s="359"/>
    </row>
    <row r="188" s="1" customFormat="1" ht="15" customHeight="1">
      <c r="B188" s="336"/>
      <c r="C188" s="311" t="s">
        <v>876</v>
      </c>
      <c r="D188" s="311"/>
      <c r="E188" s="311"/>
      <c r="F188" s="334" t="s">
        <v>798</v>
      </c>
      <c r="G188" s="311"/>
      <c r="H188" s="311" t="s">
        <v>877</v>
      </c>
      <c r="I188" s="311" t="s">
        <v>873</v>
      </c>
      <c r="J188" s="311"/>
      <c r="K188" s="359"/>
    </row>
    <row r="189" s="1" customFormat="1" ht="15" customHeight="1">
      <c r="B189" s="336"/>
      <c r="C189" s="372" t="s">
        <v>878</v>
      </c>
      <c r="D189" s="311"/>
      <c r="E189" s="311"/>
      <c r="F189" s="334" t="s">
        <v>798</v>
      </c>
      <c r="G189" s="311"/>
      <c r="H189" s="311" t="s">
        <v>879</v>
      </c>
      <c r="I189" s="311" t="s">
        <v>880</v>
      </c>
      <c r="J189" s="373" t="s">
        <v>881</v>
      </c>
      <c r="K189" s="359"/>
    </row>
    <row r="190" s="18" customFormat="1" ht="15" customHeight="1">
      <c r="B190" s="374"/>
      <c r="C190" s="375" t="s">
        <v>882</v>
      </c>
      <c r="D190" s="376"/>
      <c r="E190" s="376"/>
      <c r="F190" s="377" t="s">
        <v>798</v>
      </c>
      <c r="G190" s="376"/>
      <c r="H190" s="376" t="s">
        <v>883</v>
      </c>
      <c r="I190" s="376" t="s">
        <v>880</v>
      </c>
      <c r="J190" s="378" t="s">
        <v>881</v>
      </c>
      <c r="K190" s="379"/>
    </row>
    <row r="191" s="1" customFormat="1" ht="15" customHeight="1">
      <c r="B191" s="336"/>
      <c r="C191" s="372" t="s">
        <v>46</v>
      </c>
      <c r="D191" s="311"/>
      <c r="E191" s="311"/>
      <c r="F191" s="334" t="s">
        <v>792</v>
      </c>
      <c r="G191" s="311"/>
      <c r="H191" s="308" t="s">
        <v>884</v>
      </c>
      <c r="I191" s="311" t="s">
        <v>885</v>
      </c>
      <c r="J191" s="311"/>
      <c r="K191" s="359"/>
    </row>
    <row r="192" s="1" customFormat="1" ht="15" customHeight="1">
      <c r="B192" s="336"/>
      <c r="C192" s="372" t="s">
        <v>886</v>
      </c>
      <c r="D192" s="311"/>
      <c r="E192" s="311"/>
      <c r="F192" s="334" t="s">
        <v>792</v>
      </c>
      <c r="G192" s="311"/>
      <c r="H192" s="311" t="s">
        <v>887</v>
      </c>
      <c r="I192" s="311" t="s">
        <v>827</v>
      </c>
      <c r="J192" s="311"/>
      <c r="K192" s="359"/>
    </row>
    <row r="193" s="1" customFormat="1" ht="15" customHeight="1">
      <c r="B193" s="336"/>
      <c r="C193" s="372" t="s">
        <v>888</v>
      </c>
      <c r="D193" s="311"/>
      <c r="E193" s="311"/>
      <c r="F193" s="334" t="s">
        <v>792</v>
      </c>
      <c r="G193" s="311"/>
      <c r="H193" s="311" t="s">
        <v>889</v>
      </c>
      <c r="I193" s="311" t="s">
        <v>827</v>
      </c>
      <c r="J193" s="311"/>
      <c r="K193" s="359"/>
    </row>
    <row r="194" s="1" customFormat="1" ht="15" customHeight="1">
      <c r="B194" s="336"/>
      <c r="C194" s="372" t="s">
        <v>890</v>
      </c>
      <c r="D194" s="311"/>
      <c r="E194" s="311"/>
      <c r="F194" s="334" t="s">
        <v>798</v>
      </c>
      <c r="G194" s="311"/>
      <c r="H194" s="311" t="s">
        <v>891</v>
      </c>
      <c r="I194" s="311" t="s">
        <v>827</v>
      </c>
      <c r="J194" s="311"/>
      <c r="K194" s="359"/>
    </row>
    <row r="195" s="1" customFormat="1" ht="15" customHeight="1">
      <c r="B195" s="365"/>
      <c r="C195" s="380"/>
      <c r="D195" s="345"/>
      <c r="E195" s="345"/>
      <c r="F195" s="345"/>
      <c r="G195" s="345"/>
      <c r="H195" s="345"/>
      <c r="I195" s="345"/>
      <c r="J195" s="345"/>
      <c r="K195" s="366"/>
    </row>
    <row r="196" s="1" customFormat="1" ht="18.75" customHeight="1">
      <c r="B196" s="347"/>
      <c r="C196" s="357"/>
      <c r="D196" s="357"/>
      <c r="E196" s="357"/>
      <c r="F196" s="367"/>
      <c r="G196" s="357"/>
      <c r="H196" s="357"/>
      <c r="I196" s="357"/>
      <c r="J196" s="357"/>
      <c r="K196" s="347"/>
    </row>
    <row r="197" s="1" customFormat="1" ht="18.75" customHeight="1">
      <c r="B197" s="347"/>
      <c r="C197" s="357"/>
      <c r="D197" s="357"/>
      <c r="E197" s="357"/>
      <c r="F197" s="367"/>
      <c r="G197" s="357"/>
      <c r="H197" s="357"/>
      <c r="I197" s="357"/>
      <c r="J197" s="357"/>
      <c r="K197" s="347"/>
    </row>
    <row r="198" s="1" customFormat="1" ht="18.75" customHeight="1">
      <c r="B198" s="319"/>
      <c r="C198" s="319"/>
      <c r="D198" s="319"/>
      <c r="E198" s="319"/>
      <c r="F198" s="319"/>
      <c r="G198" s="319"/>
      <c r="H198" s="319"/>
      <c r="I198" s="319"/>
      <c r="J198" s="319"/>
      <c r="K198" s="319"/>
    </row>
    <row r="199" s="1" customFormat="1" ht="13.5">
      <c r="B199" s="298"/>
      <c r="C199" s="299"/>
      <c r="D199" s="299"/>
      <c r="E199" s="299"/>
      <c r="F199" s="299"/>
      <c r="G199" s="299"/>
      <c r="H199" s="299"/>
      <c r="I199" s="299"/>
      <c r="J199" s="299"/>
      <c r="K199" s="300"/>
    </row>
    <row r="200" s="1" customFormat="1" ht="21">
      <c r="B200" s="301"/>
      <c r="C200" s="302" t="s">
        <v>892</v>
      </c>
      <c r="D200" s="302"/>
      <c r="E200" s="302"/>
      <c r="F200" s="302"/>
      <c r="G200" s="302"/>
      <c r="H200" s="302"/>
      <c r="I200" s="302"/>
      <c r="J200" s="302"/>
      <c r="K200" s="303"/>
    </row>
    <row r="201" s="1" customFormat="1" ht="25.5" customHeight="1">
      <c r="B201" s="301"/>
      <c r="C201" s="381" t="s">
        <v>893</v>
      </c>
      <c r="D201" s="381"/>
      <c r="E201" s="381"/>
      <c r="F201" s="381" t="s">
        <v>894</v>
      </c>
      <c r="G201" s="382"/>
      <c r="H201" s="381" t="s">
        <v>895</v>
      </c>
      <c r="I201" s="381"/>
      <c r="J201" s="381"/>
      <c r="K201" s="303"/>
    </row>
    <row r="202" s="1" customFormat="1" ht="5.25" customHeight="1">
      <c r="B202" s="336"/>
      <c r="C202" s="331"/>
      <c r="D202" s="331"/>
      <c r="E202" s="331"/>
      <c r="F202" s="331"/>
      <c r="G202" s="357"/>
      <c r="H202" s="331"/>
      <c r="I202" s="331"/>
      <c r="J202" s="331"/>
      <c r="K202" s="359"/>
    </row>
    <row r="203" s="1" customFormat="1" ht="15" customHeight="1">
      <c r="B203" s="336"/>
      <c r="C203" s="311" t="s">
        <v>885</v>
      </c>
      <c r="D203" s="311"/>
      <c r="E203" s="311"/>
      <c r="F203" s="334" t="s">
        <v>47</v>
      </c>
      <c r="G203" s="311"/>
      <c r="H203" s="311" t="s">
        <v>896</v>
      </c>
      <c r="I203" s="311"/>
      <c r="J203" s="311"/>
      <c r="K203" s="359"/>
    </row>
    <row r="204" s="1" customFormat="1" ht="15" customHeight="1">
      <c r="B204" s="336"/>
      <c r="C204" s="311"/>
      <c r="D204" s="311"/>
      <c r="E204" s="311"/>
      <c r="F204" s="334" t="s">
        <v>48</v>
      </c>
      <c r="G204" s="311"/>
      <c r="H204" s="311" t="s">
        <v>897</v>
      </c>
      <c r="I204" s="311"/>
      <c r="J204" s="311"/>
      <c r="K204" s="359"/>
    </row>
    <row r="205" s="1" customFormat="1" ht="15" customHeight="1">
      <c r="B205" s="336"/>
      <c r="C205" s="311"/>
      <c r="D205" s="311"/>
      <c r="E205" s="311"/>
      <c r="F205" s="334" t="s">
        <v>51</v>
      </c>
      <c r="G205" s="311"/>
      <c r="H205" s="311" t="s">
        <v>898</v>
      </c>
      <c r="I205" s="311"/>
      <c r="J205" s="311"/>
      <c r="K205" s="359"/>
    </row>
    <row r="206" s="1" customFormat="1" ht="15" customHeight="1">
      <c r="B206" s="336"/>
      <c r="C206" s="311"/>
      <c r="D206" s="311"/>
      <c r="E206" s="311"/>
      <c r="F206" s="334" t="s">
        <v>49</v>
      </c>
      <c r="G206" s="311"/>
      <c r="H206" s="311" t="s">
        <v>899</v>
      </c>
      <c r="I206" s="311"/>
      <c r="J206" s="311"/>
      <c r="K206" s="359"/>
    </row>
    <row r="207" s="1" customFormat="1" ht="15" customHeight="1">
      <c r="B207" s="336"/>
      <c r="C207" s="311"/>
      <c r="D207" s="311"/>
      <c r="E207" s="311"/>
      <c r="F207" s="334" t="s">
        <v>50</v>
      </c>
      <c r="G207" s="311"/>
      <c r="H207" s="311" t="s">
        <v>900</v>
      </c>
      <c r="I207" s="311"/>
      <c r="J207" s="311"/>
      <c r="K207" s="359"/>
    </row>
    <row r="208" s="1" customFormat="1" ht="15" customHeight="1">
      <c r="B208" s="336"/>
      <c r="C208" s="311"/>
      <c r="D208" s="311"/>
      <c r="E208" s="311"/>
      <c r="F208" s="334"/>
      <c r="G208" s="311"/>
      <c r="H208" s="311"/>
      <c r="I208" s="311"/>
      <c r="J208" s="311"/>
      <c r="K208" s="359"/>
    </row>
    <row r="209" s="1" customFormat="1" ht="15" customHeight="1">
      <c r="B209" s="336"/>
      <c r="C209" s="311" t="s">
        <v>839</v>
      </c>
      <c r="D209" s="311"/>
      <c r="E209" s="311"/>
      <c r="F209" s="334" t="s">
        <v>82</v>
      </c>
      <c r="G209" s="311"/>
      <c r="H209" s="311" t="s">
        <v>901</v>
      </c>
      <c r="I209" s="311"/>
      <c r="J209" s="311"/>
      <c r="K209" s="359"/>
    </row>
    <row r="210" s="1" customFormat="1" ht="15" customHeight="1">
      <c r="B210" s="336"/>
      <c r="C210" s="311"/>
      <c r="D210" s="311"/>
      <c r="E210" s="311"/>
      <c r="F210" s="334" t="s">
        <v>738</v>
      </c>
      <c r="G210" s="311"/>
      <c r="H210" s="311" t="s">
        <v>739</v>
      </c>
      <c r="I210" s="311"/>
      <c r="J210" s="311"/>
      <c r="K210" s="359"/>
    </row>
    <row r="211" s="1" customFormat="1" ht="15" customHeight="1">
      <c r="B211" s="336"/>
      <c r="C211" s="311"/>
      <c r="D211" s="311"/>
      <c r="E211" s="311"/>
      <c r="F211" s="334" t="s">
        <v>736</v>
      </c>
      <c r="G211" s="311"/>
      <c r="H211" s="311" t="s">
        <v>902</v>
      </c>
      <c r="I211" s="311"/>
      <c r="J211" s="311"/>
      <c r="K211" s="359"/>
    </row>
    <row r="212" s="1" customFormat="1" ht="15" customHeight="1">
      <c r="B212" s="383"/>
      <c r="C212" s="311"/>
      <c r="D212" s="311"/>
      <c r="E212" s="311"/>
      <c r="F212" s="334" t="s">
        <v>101</v>
      </c>
      <c r="G212" s="372"/>
      <c r="H212" s="363" t="s">
        <v>102</v>
      </c>
      <c r="I212" s="363"/>
      <c r="J212" s="363"/>
      <c r="K212" s="384"/>
    </row>
    <row r="213" s="1" customFormat="1" ht="15" customHeight="1">
      <c r="B213" s="383"/>
      <c r="C213" s="311"/>
      <c r="D213" s="311"/>
      <c r="E213" s="311"/>
      <c r="F213" s="334" t="s">
        <v>587</v>
      </c>
      <c r="G213" s="372"/>
      <c r="H213" s="363" t="s">
        <v>652</v>
      </c>
      <c r="I213" s="363"/>
      <c r="J213" s="363"/>
      <c r="K213" s="384"/>
    </row>
    <row r="214" s="1" customFormat="1" ht="15" customHeight="1">
      <c r="B214" s="383"/>
      <c r="C214" s="311"/>
      <c r="D214" s="311"/>
      <c r="E214" s="311"/>
      <c r="F214" s="334"/>
      <c r="G214" s="372"/>
      <c r="H214" s="363"/>
      <c r="I214" s="363"/>
      <c r="J214" s="363"/>
      <c r="K214" s="384"/>
    </row>
    <row r="215" s="1" customFormat="1" ht="15" customHeight="1">
      <c r="B215" s="383"/>
      <c r="C215" s="311" t="s">
        <v>863</v>
      </c>
      <c r="D215" s="311"/>
      <c r="E215" s="311"/>
      <c r="F215" s="334">
        <v>1</v>
      </c>
      <c r="G215" s="372"/>
      <c r="H215" s="363" t="s">
        <v>903</v>
      </c>
      <c r="I215" s="363"/>
      <c r="J215" s="363"/>
      <c r="K215" s="384"/>
    </row>
    <row r="216" s="1" customFormat="1" ht="15" customHeight="1">
      <c r="B216" s="383"/>
      <c r="C216" s="311"/>
      <c r="D216" s="311"/>
      <c r="E216" s="311"/>
      <c r="F216" s="334">
        <v>2</v>
      </c>
      <c r="G216" s="372"/>
      <c r="H216" s="363" t="s">
        <v>904</v>
      </c>
      <c r="I216" s="363"/>
      <c r="J216" s="363"/>
      <c r="K216" s="384"/>
    </row>
    <row r="217" s="1" customFormat="1" ht="15" customHeight="1">
      <c r="B217" s="383"/>
      <c r="C217" s="311"/>
      <c r="D217" s="311"/>
      <c r="E217" s="311"/>
      <c r="F217" s="334">
        <v>3</v>
      </c>
      <c r="G217" s="372"/>
      <c r="H217" s="363" t="s">
        <v>905</v>
      </c>
      <c r="I217" s="363"/>
      <c r="J217" s="363"/>
      <c r="K217" s="384"/>
    </row>
    <row r="218" s="1" customFormat="1" ht="15" customHeight="1">
      <c r="B218" s="383"/>
      <c r="C218" s="311"/>
      <c r="D218" s="311"/>
      <c r="E218" s="311"/>
      <c r="F218" s="334">
        <v>4</v>
      </c>
      <c r="G218" s="372"/>
      <c r="H218" s="363" t="s">
        <v>906</v>
      </c>
      <c r="I218" s="363"/>
      <c r="J218" s="363"/>
      <c r="K218" s="384"/>
    </row>
    <row r="219" s="1" customFormat="1" ht="12.75" customHeight="1">
      <c r="B219" s="385"/>
      <c r="C219" s="386"/>
      <c r="D219" s="386"/>
      <c r="E219" s="386"/>
      <c r="F219" s="386"/>
      <c r="G219" s="386"/>
      <c r="H219" s="386"/>
      <c r="I219" s="386"/>
      <c r="J219" s="386"/>
      <c r="K219" s="387"/>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Ing. Eva Morkesová</dc:creator>
  <cp:lastModifiedBy>Ing. Eva Morkesová</cp:lastModifiedBy>
  <dcterms:created xsi:type="dcterms:W3CDTF">2025-11-05T11:05:07Z</dcterms:created>
  <dcterms:modified xsi:type="dcterms:W3CDTF">2025-11-05T11:05:11Z</dcterms:modified>
</cp:coreProperties>
</file>