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5\DVT Vodní nádrž Šišma - rekonstrukce a těžba nánosů POŘ Tu\Vysvětlení\Vysvětlení č. 3\"/>
    </mc:Choice>
  </mc:AlternateContent>
  <xr:revisionPtr revIDLastSave="0" documentId="8_{97676FF8-B5CA-4560-843A-1796CA2BCCB6}" xr6:coauthVersionLast="36" xr6:coauthVersionMax="36" xr10:uidLastSave="{00000000-0000-0000-0000-000000000000}"/>
  <bookViews>
    <workbookView xWindow="0" yWindow="0" windowWidth="20292" windowHeight="8088" xr2:uid="{00000000-000D-0000-FFFF-FFFF00000000}"/>
  </bookViews>
  <sheets>
    <sheet name="Rekapitulace stavby" sheetId="1" r:id="rId1"/>
    <sheet name="3436_01 - SO 01 Oprava hráze" sheetId="2" r:id="rId2"/>
    <sheet name="3436_02 - SO 02  Úprava s..." sheetId="3" r:id="rId3"/>
    <sheet name="3436_03 - SO 03 Úprava be..." sheetId="4" r:id="rId4"/>
    <sheet name="3436_04 - SO 04 Odtěžení ..." sheetId="5" r:id="rId5"/>
    <sheet name="3436_06 - SO 06 Opevnění ..." sheetId="6" r:id="rId6"/>
    <sheet name="3436_07 - SO 07 Usazovací..." sheetId="7" r:id="rId7"/>
    <sheet name="3436_05 - SO 05 Oprava ko..." sheetId="8" r:id="rId8"/>
    <sheet name="3436_08 - SO 08 Přípravné..." sheetId="9" r:id="rId9"/>
    <sheet name="3436_09 - Ostatní náklady" sheetId="10" r:id="rId10"/>
  </sheets>
  <definedNames>
    <definedName name="_xlnm._FilterDatabase" localSheetId="1" hidden="1">'3436_01 - SO 01 Oprava hráze'!$C$124:$K$362</definedName>
    <definedName name="_xlnm._FilterDatabase" localSheetId="2" hidden="1">'3436_02 - SO 02  Úprava s...'!$C$127:$K$425</definedName>
    <definedName name="_xlnm._FilterDatabase" localSheetId="3" hidden="1">'3436_03 - SO 03 Úprava be...'!$C$126:$K$429</definedName>
    <definedName name="_xlnm._FilterDatabase" localSheetId="4" hidden="1">'3436_04 - SO 04 Odtěžení ...'!$C$120:$K$174</definedName>
    <definedName name="_xlnm._FilterDatabase" localSheetId="7" hidden="1">'3436_05 - SO 05 Oprava ko...'!$C$119:$K$192</definedName>
    <definedName name="_xlnm._FilterDatabase" localSheetId="5" hidden="1">'3436_06 - SO 06 Opevnění ...'!$C$119:$K$181</definedName>
    <definedName name="_xlnm._FilterDatabase" localSheetId="6" hidden="1">'3436_07 - SO 07 Usazovací...'!$C$124:$K$281</definedName>
    <definedName name="_xlnm._FilterDatabase" localSheetId="8" hidden="1">'3436_08 - SO 08 Přípravné...'!$C$119:$K$204</definedName>
    <definedName name="_xlnm._FilterDatabase" localSheetId="9" hidden="1">'3436_09 - Ostatní náklady'!$C$120:$K$189</definedName>
    <definedName name="_xlnm.Print_Titles" localSheetId="1">'3436_01 - SO 01 Oprava hráze'!$124:$124</definedName>
    <definedName name="_xlnm.Print_Titles" localSheetId="2">'3436_02 - SO 02  Úprava s...'!$127:$127</definedName>
    <definedName name="_xlnm.Print_Titles" localSheetId="3">'3436_03 - SO 03 Úprava be...'!$126:$126</definedName>
    <definedName name="_xlnm.Print_Titles" localSheetId="4">'3436_04 - SO 04 Odtěžení ...'!$120:$120</definedName>
    <definedName name="_xlnm.Print_Titles" localSheetId="7">'3436_05 - SO 05 Oprava ko...'!$119:$119</definedName>
    <definedName name="_xlnm.Print_Titles" localSheetId="5">'3436_06 - SO 06 Opevnění ...'!$119:$119</definedName>
    <definedName name="_xlnm.Print_Titles" localSheetId="6">'3436_07 - SO 07 Usazovací...'!$124:$124</definedName>
    <definedName name="_xlnm.Print_Titles" localSheetId="8">'3436_08 - SO 08 Přípravné...'!$119:$119</definedName>
    <definedName name="_xlnm.Print_Titles" localSheetId="9">'3436_09 - Ostatní náklady'!$120:$120</definedName>
    <definedName name="_xlnm.Print_Titles" localSheetId="0">'Rekapitulace stavby'!$92:$92</definedName>
    <definedName name="_xlnm.Print_Area" localSheetId="1">'3436_01 - SO 01 Oprava hráze'!$C$4:$J$76,'3436_01 - SO 01 Oprava hráze'!$C$82:$J$106,'3436_01 - SO 01 Oprava hráze'!$C$112:$K$362</definedName>
    <definedName name="_xlnm.Print_Area" localSheetId="2">'3436_02 - SO 02  Úprava s...'!$C$4:$J$76,'3436_02 - SO 02  Úprava s...'!$C$82:$J$109,'3436_02 - SO 02  Úprava s...'!$C$115:$K$425</definedName>
    <definedName name="_xlnm.Print_Area" localSheetId="3">'3436_03 - SO 03 Úprava be...'!$C$4:$J$76,'3436_03 - SO 03 Úprava be...'!$C$82:$J$108,'3436_03 - SO 03 Úprava be...'!$C$114:$K$429</definedName>
    <definedName name="_xlnm.Print_Area" localSheetId="4">'3436_04 - SO 04 Odtěžení ...'!$C$4:$J$76,'3436_04 - SO 04 Odtěžení ...'!$C$82:$J$102,'3436_04 - SO 04 Odtěžení ...'!$C$108:$K$174</definedName>
    <definedName name="_xlnm.Print_Area" localSheetId="7">'3436_05 - SO 05 Oprava ko...'!$C$4:$J$76,'3436_05 - SO 05 Oprava ko...'!$C$82:$J$101,'3436_05 - SO 05 Oprava ko...'!$C$107:$K$192</definedName>
    <definedName name="_xlnm.Print_Area" localSheetId="5">'3436_06 - SO 06 Opevnění ...'!$C$4:$J$76,'3436_06 - SO 06 Opevnění ...'!$C$82:$J$101,'3436_06 - SO 06 Opevnění ...'!$C$107:$K$181</definedName>
    <definedName name="_xlnm.Print_Area" localSheetId="6">'3436_07 - SO 07 Usazovací...'!$C$4:$J$76,'3436_07 - SO 07 Usazovací...'!$C$82:$J$106,'3436_07 - SO 07 Usazovací...'!$C$112:$K$281</definedName>
    <definedName name="_xlnm.Print_Area" localSheetId="8">'3436_08 - SO 08 Přípravné...'!$C$4:$J$76,'3436_08 - SO 08 Přípravné...'!$C$82:$J$101,'3436_08 - SO 08 Přípravné...'!$C$107:$K$204</definedName>
    <definedName name="_xlnm.Print_Area" localSheetId="9">'3436_09 - Ostatní náklady'!$C$4:$J$76,'3436_09 - Ostatní náklady'!$C$82:$J$102,'3436_09 - Ostatní náklady'!$C$108:$K$189</definedName>
    <definedName name="_xlnm.Print_Area" localSheetId="0">'Rekapitulace stavby'!$D$4:$AO$76,'Rekapitulace stavby'!$C$82:$AQ$104</definedName>
  </definedNames>
  <calcPr calcId="191029"/>
</workbook>
</file>

<file path=xl/calcChain.xml><?xml version="1.0" encoding="utf-8"?>
<calcChain xmlns="http://schemas.openxmlformats.org/spreadsheetml/2006/main">
  <c r="J37" i="10" l="1"/>
  <c r="J36" i="10"/>
  <c r="AY103" i="1" s="1"/>
  <c r="J35" i="10"/>
  <c r="AX103" i="1" s="1"/>
  <c r="BI187" i="10"/>
  <c r="BH187" i="10"/>
  <c r="BG187" i="10"/>
  <c r="BF187" i="10"/>
  <c r="T187" i="10"/>
  <c r="T186" i="10"/>
  <c r="R187" i="10"/>
  <c r="R186" i="10" s="1"/>
  <c r="P187" i="10"/>
  <c r="P186" i="10" s="1"/>
  <c r="BI184" i="10"/>
  <c r="BH184" i="10"/>
  <c r="BG184" i="10"/>
  <c r="BF184" i="10"/>
  <c r="T184" i="10"/>
  <c r="R184" i="10"/>
  <c r="P184" i="10"/>
  <c r="BI182" i="10"/>
  <c r="BH182" i="10"/>
  <c r="BG182" i="10"/>
  <c r="BF182" i="10"/>
  <c r="T182" i="10"/>
  <c r="R182" i="10"/>
  <c r="P182" i="10"/>
  <c r="BI180" i="10"/>
  <c r="BH180" i="10"/>
  <c r="BG180" i="10"/>
  <c r="BF180" i="10"/>
  <c r="T180" i="10"/>
  <c r="R180" i="10"/>
  <c r="P180" i="10"/>
  <c r="BI178" i="10"/>
  <c r="BH178" i="10"/>
  <c r="BG178" i="10"/>
  <c r="BF178" i="10"/>
  <c r="T178" i="10"/>
  <c r="R178" i="10"/>
  <c r="P178" i="10"/>
  <c r="BI176" i="10"/>
  <c r="BH176" i="10"/>
  <c r="BG176" i="10"/>
  <c r="BF176" i="10"/>
  <c r="T176" i="10"/>
  <c r="R176" i="10"/>
  <c r="P176" i="10"/>
  <c r="BI172" i="10"/>
  <c r="BH172" i="10"/>
  <c r="BG172" i="10"/>
  <c r="BF172" i="10"/>
  <c r="T172" i="10"/>
  <c r="T171" i="10"/>
  <c r="R172" i="10"/>
  <c r="R171" i="10" s="1"/>
  <c r="P172" i="10"/>
  <c r="P171" i="10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5" i="10"/>
  <c r="BH165" i="10"/>
  <c r="BG165" i="10"/>
  <c r="BF165" i="10"/>
  <c r="T165" i="10"/>
  <c r="R165" i="10"/>
  <c r="P165" i="10"/>
  <c r="BI162" i="10"/>
  <c r="BH162" i="10"/>
  <c r="BG162" i="10"/>
  <c r="BF162" i="10"/>
  <c r="T162" i="10"/>
  <c r="R162" i="10"/>
  <c r="P162" i="10"/>
  <c r="BI159" i="10"/>
  <c r="BH159" i="10"/>
  <c r="BG159" i="10"/>
  <c r="BF159" i="10"/>
  <c r="T159" i="10"/>
  <c r="R159" i="10"/>
  <c r="P159" i="10"/>
  <c r="BI156" i="10"/>
  <c r="BH156" i="10"/>
  <c r="BG156" i="10"/>
  <c r="BF156" i="10"/>
  <c r="T156" i="10"/>
  <c r="R156" i="10"/>
  <c r="P156" i="10"/>
  <c r="BI153" i="10"/>
  <c r="BH153" i="10"/>
  <c r="BG153" i="10"/>
  <c r="BF153" i="10"/>
  <c r="T153" i="10"/>
  <c r="R153" i="10"/>
  <c r="P153" i="10"/>
  <c r="BI150" i="10"/>
  <c r="BH150" i="10"/>
  <c r="BG150" i="10"/>
  <c r="BF150" i="10"/>
  <c r="T150" i="10"/>
  <c r="R150" i="10"/>
  <c r="P150" i="10"/>
  <c r="BI148" i="10"/>
  <c r="BH148" i="10"/>
  <c r="BG148" i="10"/>
  <c r="BF148" i="10"/>
  <c r="T148" i="10"/>
  <c r="R148" i="10"/>
  <c r="P148" i="10"/>
  <c r="BI146" i="10"/>
  <c r="BH146" i="10"/>
  <c r="BG146" i="10"/>
  <c r="BF146" i="10"/>
  <c r="T146" i="10"/>
  <c r="R146" i="10"/>
  <c r="P146" i="10"/>
  <c r="BI143" i="10"/>
  <c r="BH143" i="10"/>
  <c r="BG143" i="10"/>
  <c r="BF143" i="10"/>
  <c r="T143" i="10"/>
  <c r="R143" i="10"/>
  <c r="P143" i="10"/>
  <c r="BI141" i="10"/>
  <c r="BH141" i="10"/>
  <c r="BG141" i="10"/>
  <c r="BF141" i="10"/>
  <c r="T141" i="10"/>
  <c r="R141" i="10"/>
  <c r="P141" i="10"/>
  <c r="BI139" i="10"/>
  <c r="BH139" i="10"/>
  <c r="BG139" i="10"/>
  <c r="BF139" i="10"/>
  <c r="T139" i="10"/>
  <c r="R139" i="10"/>
  <c r="P139" i="10"/>
  <c r="BI137" i="10"/>
  <c r="BH137" i="10"/>
  <c r="BG137" i="10"/>
  <c r="BF137" i="10"/>
  <c r="T137" i="10"/>
  <c r="R137" i="10"/>
  <c r="P137" i="10"/>
  <c r="BI134" i="10"/>
  <c r="BH134" i="10"/>
  <c r="BG134" i="10"/>
  <c r="BF134" i="10"/>
  <c r="T134" i="10"/>
  <c r="R134" i="10"/>
  <c r="P134" i="10"/>
  <c r="BI130" i="10"/>
  <c r="BH130" i="10"/>
  <c r="BG130" i="10"/>
  <c r="BF130" i="10"/>
  <c r="T130" i="10"/>
  <c r="R130" i="10"/>
  <c r="P130" i="10"/>
  <c r="BI128" i="10"/>
  <c r="BH128" i="10"/>
  <c r="BG128" i="10"/>
  <c r="BF128" i="10"/>
  <c r="T128" i="10"/>
  <c r="R128" i="10"/>
  <c r="P128" i="10"/>
  <c r="BI126" i="10"/>
  <c r="BH126" i="10"/>
  <c r="BG126" i="10"/>
  <c r="BF126" i="10"/>
  <c r="T126" i="10"/>
  <c r="R126" i="10"/>
  <c r="P126" i="10"/>
  <c r="BI124" i="10"/>
  <c r="BH124" i="10"/>
  <c r="BG124" i="10"/>
  <c r="BF124" i="10"/>
  <c r="T124" i="10"/>
  <c r="R124" i="10"/>
  <c r="P124" i="10"/>
  <c r="J118" i="10"/>
  <c r="J117" i="10"/>
  <c r="F117" i="10"/>
  <c r="F115" i="10"/>
  <c r="E113" i="10"/>
  <c r="J92" i="10"/>
  <c r="J91" i="10"/>
  <c r="F91" i="10"/>
  <c r="F89" i="10"/>
  <c r="E87" i="10"/>
  <c r="J18" i="10"/>
  <c r="E18" i="10"/>
  <c r="F92" i="10"/>
  <c r="J17" i="10"/>
  <c r="J12" i="10"/>
  <c r="J115" i="10" s="1"/>
  <c r="E7" i="10"/>
  <c r="E111" i="10" s="1"/>
  <c r="J37" i="9"/>
  <c r="J36" i="9"/>
  <c r="AY102" i="1" s="1"/>
  <c r="J35" i="9"/>
  <c r="AX102" i="1"/>
  <c r="BI203" i="9"/>
  <c r="BH203" i="9"/>
  <c r="BG203" i="9"/>
  <c r="BF203" i="9"/>
  <c r="T203" i="9"/>
  <c r="T202" i="9"/>
  <c r="R203" i="9"/>
  <c r="R202" i="9"/>
  <c r="P203" i="9"/>
  <c r="P202" i="9" s="1"/>
  <c r="BI199" i="9"/>
  <c r="BH199" i="9"/>
  <c r="BG199" i="9"/>
  <c r="BF199" i="9"/>
  <c r="T199" i="9"/>
  <c r="R199" i="9"/>
  <c r="P199" i="9"/>
  <c r="BI196" i="9"/>
  <c r="BH196" i="9"/>
  <c r="BG196" i="9"/>
  <c r="BF196" i="9"/>
  <c r="T196" i="9"/>
  <c r="R196" i="9"/>
  <c r="P196" i="9"/>
  <c r="BI191" i="9"/>
  <c r="BH191" i="9"/>
  <c r="BG191" i="9"/>
  <c r="BF191" i="9"/>
  <c r="T191" i="9"/>
  <c r="R191" i="9"/>
  <c r="P191" i="9"/>
  <c r="BI188" i="9"/>
  <c r="BH188" i="9"/>
  <c r="BG188" i="9"/>
  <c r="BF188" i="9"/>
  <c r="T188" i="9"/>
  <c r="R188" i="9"/>
  <c r="P188" i="9"/>
  <c r="BI185" i="9"/>
  <c r="BH185" i="9"/>
  <c r="BG185" i="9"/>
  <c r="BF185" i="9"/>
  <c r="T185" i="9"/>
  <c r="R185" i="9"/>
  <c r="P185" i="9"/>
  <c r="BI182" i="9"/>
  <c r="BH182" i="9"/>
  <c r="BG182" i="9"/>
  <c r="BF182" i="9"/>
  <c r="T182" i="9"/>
  <c r="R182" i="9"/>
  <c r="P182" i="9"/>
  <c r="BI179" i="9"/>
  <c r="BH179" i="9"/>
  <c r="BG179" i="9"/>
  <c r="BF179" i="9"/>
  <c r="T179" i="9"/>
  <c r="R179" i="9"/>
  <c r="P179" i="9"/>
  <c r="BI176" i="9"/>
  <c r="BH176" i="9"/>
  <c r="BG176" i="9"/>
  <c r="BF176" i="9"/>
  <c r="T176" i="9"/>
  <c r="R176" i="9"/>
  <c r="P176" i="9"/>
  <c r="BI173" i="9"/>
  <c r="BH173" i="9"/>
  <c r="BG173" i="9"/>
  <c r="BF173" i="9"/>
  <c r="T173" i="9"/>
  <c r="R173" i="9"/>
  <c r="P173" i="9"/>
  <c r="BI170" i="9"/>
  <c r="BH170" i="9"/>
  <c r="BG170" i="9"/>
  <c r="BF170" i="9"/>
  <c r="T170" i="9"/>
  <c r="R170" i="9"/>
  <c r="P170" i="9"/>
  <c r="BI167" i="9"/>
  <c r="BH167" i="9"/>
  <c r="BG167" i="9"/>
  <c r="BF167" i="9"/>
  <c r="T167" i="9"/>
  <c r="R167" i="9"/>
  <c r="P167" i="9"/>
  <c r="BI164" i="9"/>
  <c r="BH164" i="9"/>
  <c r="BG164" i="9"/>
  <c r="BF164" i="9"/>
  <c r="T164" i="9"/>
  <c r="R164" i="9"/>
  <c r="P164" i="9"/>
  <c r="BI161" i="9"/>
  <c r="BH161" i="9"/>
  <c r="BG161" i="9"/>
  <c r="BF161" i="9"/>
  <c r="T161" i="9"/>
  <c r="R161" i="9"/>
  <c r="P161" i="9"/>
  <c r="BI158" i="9"/>
  <c r="BH158" i="9"/>
  <c r="BG158" i="9"/>
  <c r="BF158" i="9"/>
  <c r="T158" i="9"/>
  <c r="R158" i="9"/>
  <c r="P158" i="9"/>
  <c r="BI155" i="9"/>
  <c r="BH155" i="9"/>
  <c r="BG155" i="9"/>
  <c r="BF155" i="9"/>
  <c r="T155" i="9"/>
  <c r="R155" i="9"/>
  <c r="P155" i="9"/>
  <c r="BI151" i="9"/>
  <c r="BH151" i="9"/>
  <c r="BG151" i="9"/>
  <c r="BF151" i="9"/>
  <c r="T151" i="9"/>
  <c r="R151" i="9"/>
  <c r="P151" i="9"/>
  <c r="BI148" i="9"/>
  <c r="BH148" i="9"/>
  <c r="BG148" i="9"/>
  <c r="BF148" i="9"/>
  <c r="T148" i="9"/>
  <c r="R148" i="9"/>
  <c r="P148" i="9"/>
  <c r="BI145" i="9"/>
  <c r="BH145" i="9"/>
  <c r="BG145" i="9"/>
  <c r="BF145" i="9"/>
  <c r="T145" i="9"/>
  <c r="R145" i="9"/>
  <c r="P145" i="9"/>
  <c r="BI142" i="9"/>
  <c r="BH142" i="9"/>
  <c r="BG142" i="9"/>
  <c r="BF142" i="9"/>
  <c r="T142" i="9"/>
  <c r="R142" i="9"/>
  <c r="P142" i="9"/>
  <c r="BI139" i="9"/>
  <c r="BH139" i="9"/>
  <c r="BG139" i="9"/>
  <c r="BF139" i="9"/>
  <c r="T139" i="9"/>
  <c r="R139" i="9"/>
  <c r="P139" i="9"/>
  <c r="BI136" i="9"/>
  <c r="BH136" i="9"/>
  <c r="BG136" i="9"/>
  <c r="BF136" i="9"/>
  <c r="T136" i="9"/>
  <c r="R136" i="9"/>
  <c r="P136" i="9"/>
  <c r="BI133" i="9"/>
  <c r="BH133" i="9"/>
  <c r="BG133" i="9"/>
  <c r="BF133" i="9"/>
  <c r="T133" i="9"/>
  <c r="R133" i="9"/>
  <c r="P133" i="9"/>
  <c r="BI129" i="9"/>
  <c r="BH129" i="9"/>
  <c r="BG129" i="9"/>
  <c r="BF129" i="9"/>
  <c r="T129" i="9"/>
  <c r="R129" i="9"/>
  <c r="P129" i="9"/>
  <c r="BI125" i="9"/>
  <c r="BH125" i="9"/>
  <c r="BG125" i="9"/>
  <c r="BF125" i="9"/>
  <c r="T125" i="9"/>
  <c r="R125" i="9"/>
  <c r="P125" i="9"/>
  <c r="BI123" i="9"/>
  <c r="BH123" i="9"/>
  <c r="BG123" i="9"/>
  <c r="BF123" i="9"/>
  <c r="T123" i="9"/>
  <c r="R123" i="9"/>
  <c r="P123" i="9"/>
  <c r="J117" i="9"/>
  <c r="J116" i="9"/>
  <c r="F116" i="9"/>
  <c r="F114" i="9"/>
  <c r="E112" i="9"/>
  <c r="J92" i="9"/>
  <c r="J91" i="9"/>
  <c r="F91" i="9"/>
  <c r="F89" i="9"/>
  <c r="E87" i="9"/>
  <c r="J18" i="9"/>
  <c r="E18" i="9"/>
  <c r="F117" i="9"/>
  <c r="J17" i="9"/>
  <c r="J12" i="9"/>
  <c r="J114" i="9"/>
  <c r="E7" i="9"/>
  <c r="E85" i="9"/>
  <c r="J37" i="8"/>
  <c r="J36" i="8"/>
  <c r="AY101" i="1"/>
  <c r="J35" i="8"/>
  <c r="AX101" i="1"/>
  <c r="BI191" i="8"/>
  <c r="BH191" i="8"/>
  <c r="BG191" i="8"/>
  <c r="BF191" i="8"/>
  <c r="T191" i="8"/>
  <c r="T190" i="8" s="1"/>
  <c r="R191" i="8"/>
  <c r="R190" i="8"/>
  <c r="P191" i="8"/>
  <c r="P190" i="8"/>
  <c r="BI187" i="8"/>
  <c r="BH187" i="8"/>
  <c r="BG187" i="8"/>
  <c r="BF187" i="8"/>
  <c r="T187" i="8"/>
  <c r="R187" i="8"/>
  <c r="P187" i="8"/>
  <c r="BI182" i="8"/>
  <c r="BH182" i="8"/>
  <c r="BG182" i="8"/>
  <c r="BF182" i="8"/>
  <c r="T182" i="8"/>
  <c r="R182" i="8"/>
  <c r="P182" i="8"/>
  <c r="BI179" i="8"/>
  <c r="BH179" i="8"/>
  <c r="BG179" i="8"/>
  <c r="BF179" i="8"/>
  <c r="T179" i="8"/>
  <c r="R179" i="8"/>
  <c r="P179" i="8"/>
  <c r="BI175" i="8"/>
  <c r="BH175" i="8"/>
  <c r="BG175" i="8"/>
  <c r="BF175" i="8"/>
  <c r="T175" i="8"/>
  <c r="R175" i="8"/>
  <c r="P175" i="8"/>
  <c r="BI172" i="8"/>
  <c r="BH172" i="8"/>
  <c r="BG172" i="8"/>
  <c r="BF172" i="8"/>
  <c r="T172" i="8"/>
  <c r="R172" i="8"/>
  <c r="P172" i="8"/>
  <c r="BI169" i="8"/>
  <c r="BH169" i="8"/>
  <c r="BG169" i="8"/>
  <c r="BF169" i="8"/>
  <c r="T169" i="8"/>
  <c r="R169" i="8"/>
  <c r="P169" i="8"/>
  <c r="BI164" i="8"/>
  <c r="BH164" i="8"/>
  <c r="BG164" i="8"/>
  <c r="BF164" i="8"/>
  <c r="T164" i="8"/>
  <c r="R164" i="8"/>
  <c r="P164" i="8"/>
  <c r="BI161" i="8"/>
  <c r="BH161" i="8"/>
  <c r="BG161" i="8"/>
  <c r="BF161" i="8"/>
  <c r="T161" i="8"/>
  <c r="R161" i="8"/>
  <c r="P161" i="8"/>
  <c r="BI158" i="8"/>
  <c r="BH158" i="8"/>
  <c r="BG158" i="8"/>
  <c r="BF158" i="8"/>
  <c r="T158" i="8"/>
  <c r="R158" i="8"/>
  <c r="P158" i="8"/>
  <c r="BI155" i="8"/>
  <c r="BH155" i="8"/>
  <c r="BG155" i="8"/>
  <c r="BF155" i="8"/>
  <c r="T155" i="8"/>
  <c r="R155" i="8"/>
  <c r="P155" i="8"/>
  <c r="BI152" i="8"/>
  <c r="BH152" i="8"/>
  <c r="BG152" i="8"/>
  <c r="BF152" i="8"/>
  <c r="T152" i="8"/>
  <c r="R152" i="8"/>
  <c r="P152" i="8"/>
  <c r="BI149" i="8"/>
  <c r="BH149" i="8"/>
  <c r="BG149" i="8"/>
  <c r="BF149" i="8"/>
  <c r="T149" i="8"/>
  <c r="R149" i="8"/>
  <c r="P149" i="8"/>
  <c r="BI146" i="8"/>
  <c r="BH146" i="8"/>
  <c r="BG146" i="8"/>
  <c r="BF146" i="8"/>
  <c r="T146" i="8"/>
  <c r="R146" i="8"/>
  <c r="P146" i="8"/>
  <c r="BI143" i="8"/>
  <c r="BH143" i="8"/>
  <c r="BG143" i="8"/>
  <c r="BF143" i="8"/>
  <c r="T143" i="8"/>
  <c r="R143" i="8"/>
  <c r="P143" i="8"/>
  <c r="BI140" i="8"/>
  <c r="BH140" i="8"/>
  <c r="BG140" i="8"/>
  <c r="BF140" i="8"/>
  <c r="T140" i="8"/>
  <c r="R140" i="8"/>
  <c r="P140" i="8"/>
  <c r="BI137" i="8"/>
  <c r="BH137" i="8"/>
  <c r="BG137" i="8"/>
  <c r="BF137" i="8"/>
  <c r="T137" i="8"/>
  <c r="R137" i="8"/>
  <c r="P137" i="8"/>
  <c r="BI134" i="8"/>
  <c r="BH134" i="8"/>
  <c r="BG134" i="8"/>
  <c r="BF134" i="8"/>
  <c r="T134" i="8"/>
  <c r="R134" i="8"/>
  <c r="P134" i="8"/>
  <c r="BI130" i="8"/>
  <c r="BH130" i="8"/>
  <c r="BG130" i="8"/>
  <c r="BF130" i="8"/>
  <c r="T130" i="8"/>
  <c r="R130" i="8"/>
  <c r="P130" i="8"/>
  <c r="BI126" i="8"/>
  <c r="BH126" i="8"/>
  <c r="BG126" i="8"/>
  <c r="BF126" i="8"/>
  <c r="T126" i="8"/>
  <c r="R126" i="8"/>
  <c r="P126" i="8"/>
  <c r="BI123" i="8"/>
  <c r="BH123" i="8"/>
  <c r="BG123" i="8"/>
  <c r="BF123" i="8"/>
  <c r="T123" i="8"/>
  <c r="R123" i="8"/>
  <c r="P123" i="8"/>
  <c r="J117" i="8"/>
  <c r="J116" i="8"/>
  <c r="F116" i="8"/>
  <c r="F114" i="8"/>
  <c r="E112" i="8"/>
  <c r="J92" i="8"/>
  <c r="J91" i="8"/>
  <c r="F91" i="8"/>
  <c r="F89" i="8"/>
  <c r="E87" i="8"/>
  <c r="J18" i="8"/>
  <c r="E18" i="8"/>
  <c r="F117" i="8"/>
  <c r="J17" i="8"/>
  <c r="J12" i="8"/>
  <c r="J89" i="8" s="1"/>
  <c r="E7" i="8"/>
  <c r="E85" i="8"/>
  <c r="J37" i="7"/>
  <c r="J36" i="7"/>
  <c r="AY100" i="1" s="1"/>
  <c r="J35" i="7"/>
  <c r="AX100" i="1"/>
  <c r="BI280" i="7"/>
  <c r="BH280" i="7"/>
  <c r="BG280" i="7"/>
  <c r="BF280" i="7"/>
  <c r="T280" i="7"/>
  <c r="R280" i="7"/>
  <c r="P280" i="7"/>
  <c r="BI277" i="7"/>
  <c r="BH277" i="7"/>
  <c r="BG277" i="7"/>
  <c r="BF277" i="7"/>
  <c r="T277" i="7"/>
  <c r="R277" i="7"/>
  <c r="P277" i="7"/>
  <c r="BI274" i="7"/>
  <c r="BH274" i="7"/>
  <c r="BG274" i="7"/>
  <c r="BF274" i="7"/>
  <c r="T274" i="7"/>
  <c r="R274" i="7"/>
  <c r="P274" i="7"/>
  <c r="BI271" i="7"/>
  <c r="BH271" i="7"/>
  <c r="BG271" i="7"/>
  <c r="BF271" i="7"/>
  <c r="T271" i="7"/>
  <c r="R271" i="7"/>
  <c r="P271" i="7"/>
  <c r="BI267" i="7"/>
  <c r="BH267" i="7"/>
  <c r="BG267" i="7"/>
  <c r="BF267" i="7"/>
  <c r="T267" i="7"/>
  <c r="T266" i="7" s="1"/>
  <c r="R267" i="7"/>
  <c r="R266" i="7"/>
  <c r="P267" i="7"/>
  <c r="P266" i="7"/>
  <c r="BI263" i="7"/>
  <c r="BH263" i="7"/>
  <c r="BG263" i="7"/>
  <c r="BF263" i="7"/>
  <c r="T263" i="7"/>
  <c r="R263" i="7"/>
  <c r="P263" i="7"/>
  <c r="BI260" i="7"/>
  <c r="BH260" i="7"/>
  <c r="BG260" i="7"/>
  <c r="BF260" i="7"/>
  <c r="T260" i="7"/>
  <c r="R260" i="7"/>
  <c r="P260" i="7"/>
  <c r="BI255" i="7"/>
  <c r="BH255" i="7"/>
  <c r="BG255" i="7"/>
  <c r="BF255" i="7"/>
  <c r="T255" i="7"/>
  <c r="R255" i="7"/>
  <c r="P255" i="7"/>
  <c r="BI252" i="7"/>
  <c r="BH252" i="7"/>
  <c r="BG252" i="7"/>
  <c r="BF252" i="7"/>
  <c r="T252" i="7"/>
  <c r="R252" i="7"/>
  <c r="P252" i="7"/>
  <c r="BI249" i="7"/>
  <c r="BH249" i="7"/>
  <c r="BG249" i="7"/>
  <c r="BF249" i="7"/>
  <c r="T249" i="7"/>
  <c r="R249" i="7"/>
  <c r="P249" i="7"/>
  <c r="BI244" i="7"/>
  <c r="BH244" i="7"/>
  <c r="BG244" i="7"/>
  <c r="BF244" i="7"/>
  <c r="T244" i="7"/>
  <c r="R244" i="7"/>
  <c r="P244" i="7"/>
  <c r="BI240" i="7"/>
  <c r="BH240" i="7"/>
  <c r="BG240" i="7"/>
  <c r="BF240" i="7"/>
  <c r="T240" i="7"/>
  <c r="R240" i="7"/>
  <c r="P240" i="7"/>
  <c r="BI237" i="7"/>
  <c r="BH237" i="7"/>
  <c r="BG237" i="7"/>
  <c r="BF237" i="7"/>
  <c r="T237" i="7"/>
  <c r="R237" i="7"/>
  <c r="P237" i="7"/>
  <c r="BI233" i="7"/>
  <c r="BH233" i="7"/>
  <c r="BG233" i="7"/>
  <c r="BF233" i="7"/>
  <c r="T233" i="7"/>
  <c r="R233" i="7"/>
  <c r="P233" i="7"/>
  <c r="BI230" i="7"/>
  <c r="BH230" i="7"/>
  <c r="BG230" i="7"/>
  <c r="BF230" i="7"/>
  <c r="T230" i="7"/>
  <c r="R230" i="7"/>
  <c r="P230" i="7"/>
  <c r="BI225" i="7"/>
  <c r="BH225" i="7"/>
  <c r="BG225" i="7"/>
  <c r="BF225" i="7"/>
  <c r="T225" i="7"/>
  <c r="R225" i="7"/>
  <c r="P225" i="7"/>
  <c r="BI221" i="7"/>
  <c r="BH221" i="7"/>
  <c r="BG221" i="7"/>
  <c r="BF221" i="7"/>
  <c r="T221" i="7"/>
  <c r="R221" i="7"/>
  <c r="P221" i="7"/>
  <c r="BI217" i="7"/>
  <c r="BH217" i="7"/>
  <c r="BG217" i="7"/>
  <c r="BF217" i="7"/>
  <c r="T217" i="7"/>
  <c r="R217" i="7"/>
  <c r="P217" i="7"/>
  <c r="BI214" i="7"/>
  <c r="BH214" i="7"/>
  <c r="BG214" i="7"/>
  <c r="BF214" i="7"/>
  <c r="T214" i="7"/>
  <c r="R214" i="7"/>
  <c r="P214" i="7"/>
  <c r="BI209" i="7"/>
  <c r="BH209" i="7"/>
  <c r="BG209" i="7"/>
  <c r="BF209" i="7"/>
  <c r="T209" i="7"/>
  <c r="R209" i="7"/>
  <c r="P209" i="7"/>
  <c r="BI205" i="7"/>
  <c r="BH205" i="7"/>
  <c r="BG205" i="7"/>
  <c r="BF205" i="7"/>
  <c r="T205" i="7"/>
  <c r="R205" i="7"/>
  <c r="P205" i="7"/>
  <c r="BI201" i="7"/>
  <c r="BH201" i="7"/>
  <c r="BG201" i="7"/>
  <c r="BF201" i="7"/>
  <c r="T201" i="7"/>
  <c r="R201" i="7"/>
  <c r="P201" i="7"/>
  <c r="BI197" i="7"/>
  <c r="BH197" i="7"/>
  <c r="BG197" i="7"/>
  <c r="BF197" i="7"/>
  <c r="T197" i="7"/>
  <c r="R197" i="7"/>
  <c r="P197" i="7"/>
  <c r="BI192" i="7"/>
  <c r="BH192" i="7"/>
  <c r="BG192" i="7"/>
  <c r="BF192" i="7"/>
  <c r="T192" i="7"/>
  <c r="R192" i="7"/>
  <c r="P192" i="7"/>
  <c r="BI189" i="7"/>
  <c r="BH189" i="7"/>
  <c r="BG189" i="7"/>
  <c r="BF189" i="7"/>
  <c r="T189" i="7"/>
  <c r="R189" i="7"/>
  <c r="P189" i="7"/>
  <c r="BI185" i="7"/>
  <c r="BH185" i="7"/>
  <c r="BG185" i="7"/>
  <c r="BF185" i="7"/>
  <c r="T185" i="7"/>
  <c r="R185" i="7"/>
  <c r="P185" i="7"/>
  <c r="BI182" i="7"/>
  <c r="BH182" i="7"/>
  <c r="BG182" i="7"/>
  <c r="BF182" i="7"/>
  <c r="T182" i="7"/>
  <c r="R182" i="7"/>
  <c r="P182" i="7"/>
  <c r="BI176" i="7"/>
  <c r="BH176" i="7"/>
  <c r="BG176" i="7"/>
  <c r="BF176" i="7"/>
  <c r="T176" i="7"/>
  <c r="R176" i="7"/>
  <c r="P176" i="7"/>
  <c r="BI172" i="7"/>
  <c r="BH172" i="7"/>
  <c r="BG172" i="7"/>
  <c r="BF172" i="7"/>
  <c r="T172" i="7"/>
  <c r="R172" i="7"/>
  <c r="P172" i="7"/>
  <c r="BI169" i="7"/>
  <c r="BH169" i="7"/>
  <c r="BG169" i="7"/>
  <c r="BF169" i="7"/>
  <c r="T169" i="7"/>
  <c r="R169" i="7"/>
  <c r="P169" i="7"/>
  <c r="BI166" i="7"/>
  <c r="BH166" i="7"/>
  <c r="BG166" i="7"/>
  <c r="BF166" i="7"/>
  <c r="T166" i="7"/>
  <c r="R166" i="7"/>
  <c r="P166" i="7"/>
  <c r="BI163" i="7"/>
  <c r="BH163" i="7"/>
  <c r="BG163" i="7"/>
  <c r="BF163" i="7"/>
  <c r="T163" i="7"/>
  <c r="R163" i="7"/>
  <c r="P163" i="7"/>
  <c r="BI160" i="7"/>
  <c r="BH160" i="7"/>
  <c r="BG160" i="7"/>
  <c r="BF160" i="7"/>
  <c r="T160" i="7"/>
  <c r="R160" i="7"/>
  <c r="P160" i="7"/>
  <c r="BI157" i="7"/>
  <c r="BH157" i="7"/>
  <c r="BG157" i="7"/>
  <c r="BF157" i="7"/>
  <c r="T157" i="7"/>
  <c r="R157" i="7"/>
  <c r="P157" i="7"/>
  <c r="BI154" i="7"/>
  <c r="BH154" i="7"/>
  <c r="BG154" i="7"/>
  <c r="BF154" i="7"/>
  <c r="T154" i="7"/>
  <c r="R154" i="7"/>
  <c r="P154" i="7"/>
  <c r="BI151" i="7"/>
  <c r="BH151" i="7"/>
  <c r="BG151" i="7"/>
  <c r="BF151" i="7"/>
  <c r="T151" i="7"/>
  <c r="R151" i="7"/>
  <c r="P151" i="7"/>
  <c r="BI148" i="7"/>
  <c r="BH148" i="7"/>
  <c r="BG148" i="7"/>
  <c r="BF148" i="7"/>
  <c r="T148" i="7"/>
  <c r="R148" i="7"/>
  <c r="P148" i="7"/>
  <c r="BI145" i="7"/>
  <c r="BH145" i="7"/>
  <c r="BG145" i="7"/>
  <c r="BF145" i="7"/>
  <c r="T145" i="7"/>
  <c r="R145" i="7"/>
  <c r="P145" i="7"/>
  <c r="BI142" i="7"/>
  <c r="BH142" i="7"/>
  <c r="BG142" i="7"/>
  <c r="BF142" i="7"/>
  <c r="T142" i="7"/>
  <c r="R142" i="7"/>
  <c r="P142" i="7"/>
  <c r="BI138" i="7"/>
  <c r="BH138" i="7"/>
  <c r="BG138" i="7"/>
  <c r="BF138" i="7"/>
  <c r="T138" i="7"/>
  <c r="R138" i="7"/>
  <c r="P138" i="7"/>
  <c r="BI134" i="7"/>
  <c r="BH134" i="7"/>
  <c r="BG134" i="7"/>
  <c r="BF134" i="7"/>
  <c r="T134" i="7"/>
  <c r="R134" i="7"/>
  <c r="P134" i="7"/>
  <c r="BI131" i="7"/>
  <c r="BH131" i="7"/>
  <c r="BG131" i="7"/>
  <c r="BF131" i="7"/>
  <c r="T131" i="7"/>
  <c r="R131" i="7"/>
  <c r="P131" i="7"/>
  <c r="BI128" i="7"/>
  <c r="BH128" i="7"/>
  <c r="BG128" i="7"/>
  <c r="BF128" i="7"/>
  <c r="T128" i="7"/>
  <c r="R128" i="7"/>
  <c r="P128" i="7"/>
  <c r="J122" i="7"/>
  <c r="J121" i="7"/>
  <c r="F121" i="7"/>
  <c r="F119" i="7"/>
  <c r="E117" i="7"/>
  <c r="J92" i="7"/>
  <c r="J91" i="7"/>
  <c r="F91" i="7"/>
  <c r="F89" i="7"/>
  <c r="E87" i="7"/>
  <c r="J18" i="7"/>
  <c r="E18" i="7"/>
  <c r="F122" i="7" s="1"/>
  <c r="J17" i="7"/>
  <c r="J12" i="7"/>
  <c r="J119" i="7" s="1"/>
  <c r="E7" i="7"/>
  <c r="E85" i="7" s="1"/>
  <c r="J37" i="6"/>
  <c r="J36" i="6"/>
  <c r="AY99" i="1" s="1"/>
  <c r="J35" i="6"/>
  <c r="AX99" i="1"/>
  <c r="BI180" i="6"/>
  <c r="BH180" i="6"/>
  <c r="BG180" i="6"/>
  <c r="BF180" i="6"/>
  <c r="T180" i="6"/>
  <c r="T179" i="6"/>
  <c r="R180" i="6"/>
  <c r="R179" i="6" s="1"/>
  <c r="P180" i="6"/>
  <c r="P179" i="6" s="1"/>
  <c r="BI175" i="6"/>
  <c r="BH175" i="6"/>
  <c r="BG175" i="6"/>
  <c r="BF175" i="6"/>
  <c r="T175" i="6"/>
  <c r="R175" i="6"/>
  <c r="P175" i="6"/>
  <c r="BI171" i="6"/>
  <c r="BH171" i="6"/>
  <c r="BG171" i="6"/>
  <c r="BF171" i="6"/>
  <c r="T171" i="6"/>
  <c r="R171" i="6"/>
  <c r="P171" i="6"/>
  <c r="BI166" i="6"/>
  <c r="BH166" i="6"/>
  <c r="BG166" i="6"/>
  <c r="BF166" i="6"/>
  <c r="T166" i="6"/>
  <c r="R166" i="6"/>
  <c r="P166" i="6"/>
  <c r="BI162" i="6"/>
  <c r="BH162" i="6"/>
  <c r="BG162" i="6"/>
  <c r="BF162" i="6"/>
  <c r="T162" i="6"/>
  <c r="R162" i="6"/>
  <c r="P162" i="6"/>
  <c r="BI157" i="6"/>
  <c r="BH157" i="6"/>
  <c r="BG157" i="6"/>
  <c r="BF157" i="6"/>
  <c r="T157" i="6"/>
  <c r="R157" i="6"/>
  <c r="P157" i="6"/>
  <c r="BI154" i="6"/>
  <c r="BH154" i="6"/>
  <c r="BG154" i="6"/>
  <c r="BF154" i="6"/>
  <c r="T154" i="6"/>
  <c r="R154" i="6"/>
  <c r="P154" i="6"/>
  <c r="BI151" i="6"/>
  <c r="BH151" i="6"/>
  <c r="BG151" i="6"/>
  <c r="BF151" i="6"/>
  <c r="T151" i="6"/>
  <c r="R151" i="6"/>
  <c r="P151" i="6"/>
  <c r="BI148" i="6"/>
  <c r="BH148" i="6"/>
  <c r="BG148" i="6"/>
  <c r="BF148" i="6"/>
  <c r="T148" i="6"/>
  <c r="R148" i="6"/>
  <c r="P148" i="6"/>
  <c r="BI145" i="6"/>
  <c r="BH145" i="6"/>
  <c r="BG145" i="6"/>
  <c r="BF145" i="6"/>
  <c r="T145" i="6"/>
  <c r="R145" i="6"/>
  <c r="P145" i="6"/>
  <c r="BI141" i="6"/>
  <c r="BH141" i="6"/>
  <c r="BG141" i="6"/>
  <c r="BF141" i="6"/>
  <c r="T141" i="6"/>
  <c r="R141" i="6"/>
  <c r="P141" i="6"/>
  <c r="BI138" i="6"/>
  <c r="BH138" i="6"/>
  <c r="BG138" i="6"/>
  <c r="BF138" i="6"/>
  <c r="T138" i="6"/>
  <c r="R138" i="6"/>
  <c r="P138" i="6"/>
  <c r="BI135" i="6"/>
  <c r="BH135" i="6"/>
  <c r="BG135" i="6"/>
  <c r="BF135" i="6"/>
  <c r="T135" i="6"/>
  <c r="R135" i="6"/>
  <c r="P135" i="6"/>
  <c r="BI132" i="6"/>
  <c r="BH132" i="6"/>
  <c r="BG132" i="6"/>
  <c r="BF132" i="6"/>
  <c r="T132" i="6"/>
  <c r="R132" i="6"/>
  <c r="P132" i="6"/>
  <c r="BI129" i="6"/>
  <c r="BH129" i="6"/>
  <c r="BG129" i="6"/>
  <c r="BF129" i="6"/>
  <c r="T129" i="6"/>
  <c r="R129" i="6"/>
  <c r="P129" i="6"/>
  <c r="BI126" i="6"/>
  <c r="BH126" i="6"/>
  <c r="BG126" i="6"/>
  <c r="BF126" i="6"/>
  <c r="T126" i="6"/>
  <c r="R126" i="6"/>
  <c r="P126" i="6"/>
  <c r="BI123" i="6"/>
  <c r="BH123" i="6"/>
  <c r="BG123" i="6"/>
  <c r="BF123" i="6"/>
  <c r="T123" i="6"/>
  <c r="R123" i="6"/>
  <c r="P123" i="6"/>
  <c r="J117" i="6"/>
  <c r="J116" i="6"/>
  <c r="F116" i="6"/>
  <c r="F114" i="6"/>
  <c r="E112" i="6"/>
  <c r="J92" i="6"/>
  <c r="J91" i="6"/>
  <c r="F91" i="6"/>
  <c r="F89" i="6"/>
  <c r="E87" i="6"/>
  <c r="J18" i="6"/>
  <c r="E18" i="6"/>
  <c r="F117" i="6"/>
  <c r="J17" i="6"/>
  <c r="J12" i="6"/>
  <c r="J114" i="6"/>
  <c r="E7" i="6"/>
  <c r="E110" i="6" s="1"/>
  <c r="J37" i="5"/>
  <c r="J36" i="5"/>
  <c r="AY98" i="1"/>
  <c r="J35" i="5"/>
  <c r="AX98" i="1" s="1"/>
  <c r="BI173" i="5"/>
  <c r="BH173" i="5"/>
  <c r="BG173" i="5"/>
  <c r="BF173" i="5"/>
  <c r="T173" i="5"/>
  <c r="T172" i="5" s="1"/>
  <c r="R173" i="5"/>
  <c r="R172" i="5"/>
  <c r="P173" i="5"/>
  <c r="P172" i="5"/>
  <c r="BI169" i="5"/>
  <c r="BH169" i="5"/>
  <c r="BG169" i="5"/>
  <c r="BF169" i="5"/>
  <c r="T169" i="5"/>
  <c r="T168" i="5"/>
  <c r="R169" i="5"/>
  <c r="R168" i="5" s="1"/>
  <c r="P169" i="5"/>
  <c r="P168" i="5"/>
  <c r="BI165" i="5"/>
  <c r="BH165" i="5"/>
  <c r="BG165" i="5"/>
  <c r="BF165" i="5"/>
  <c r="T165" i="5"/>
  <c r="R165" i="5"/>
  <c r="P165" i="5"/>
  <c r="BI162" i="5"/>
  <c r="BH162" i="5"/>
  <c r="BG162" i="5"/>
  <c r="BF162" i="5"/>
  <c r="T162" i="5"/>
  <c r="R162" i="5"/>
  <c r="P162" i="5"/>
  <c r="BI158" i="5"/>
  <c r="BH158" i="5"/>
  <c r="BG158" i="5"/>
  <c r="BF158" i="5"/>
  <c r="T158" i="5"/>
  <c r="R158" i="5"/>
  <c r="P158" i="5"/>
  <c r="BI153" i="5"/>
  <c r="BH153" i="5"/>
  <c r="BG153" i="5"/>
  <c r="BF153" i="5"/>
  <c r="T153" i="5"/>
  <c r="R153" i="5"/>
  <c r="P153" i="5"/>
  <c r="BI149" i="5"/>
  <c r="BH149" i="5"/>
  <c r="BG149" i="5"/>
  <c r="BF149" i="5"/>
  <c r="T149" i="5"/>
  <c r="R149" i="5"/>
  <c r="P149" i="5"/>
  <c r="BI146" i="5"/>
  <c r="BH146" i="5"/>
  <c r="BG146" i="5"/>
  <c r="BF146" i="5"/>
  <c r="T146" i="5"/>
  <c r="R146" i="5"/>
  <c r="P146" i="5"/>
  <c r="BI143" i="5"/>
  <c r="BH143" i="5"/>
  <c r="BG143" i="5"/>
  <c r="BF143" i="5"/>
  <c r="T143" i="5"/>
  <c r="R143" i="5"/>
  <c r="P143" i="5"/>
  <c r="BI140" i="5"/>
  <c r="BH140" i="5"/>
  <c r="BG140" i="5"/>
  <c r="BF140" i="5"/>
  <c r="T140" i="5"/>
  <c r="R140" i="5"/>
  <c r="P140" i="5"/>
  <c r="BI136" i="5"/>
  <c r="BH136" i="5"/>
  <c r="BG136" i="5"/>
  <c r="BF136" i="5"/>
  <c r="T136" i="5"/>
  <c r="R136" i="5"/>
  <c r="P136" i="5"/>
  <c r="BI133" i="5"/>
  <c r="BH133" i="5"/>
  <c r="BG133" i="5"/>
  <c r="BF133" i="5"/>
  <c r="T133" i="5"/>
  <c r="R133" i="5"/>
  <c r="P133" i="5"/>
  <c r="BI130" i="5"/>
  <c r="BH130" i="5"/>
  <c r="BG130" i="5"/>
  <c r="BF130" i="5"/>
  <c r="T130" i="5"/>
  <c r="R130" i="5"/>
  <c r="P130" i="5"/>
  <c r="BI127" i="5"/>
  <c r="BH127" i="5"/>
  <c r="BG127" i="5"/>
  <c r="BF127" i="5"/>
  <c r="T127" i="5"/>
  <c r="R127" i="5"/>
  <c r="P127" i="5"/>
  <c r="BI124" i="5"/>
  <c r="BH124" i="5"/>
  <c r="BG124" i="5"/>
  <c r="BF124" i="5"/>
  <c r="T124" i="5"/>
  <c r="R124" i="5"/>
  <c r="P124" i="5"/>
  <c r="J118" i="5"/>
  <c r="J117" i="5"/>
  <c r="F117" i="5"/>
  <c r="F115" i="5"/>
  <c r="E113" i="5"/>
  <c r="J92" i="5"/>
  <c r="J91" i="5"/>
  <c r="F91" i="5"/>
  <c r="F89" i="5"/>
  <c r="E87" i="5"/>
  <c r="J18" i="5"/>
  <c r="E18" i="5"/>
  <c r="F118" i="5" s="1"/>
  <c r="J17" i="5"/>
  <c r="J12" i="5"/>
  <c r="J115" i="5" s="1"/>
  <c r="E7" i="5"/>
  <c r="E111" i="5" s="1"/>
  <c r="J37" i="4"/>
  <c r="J36" i="4"/>
  <c r="AY97" i="1" s="1"/>
  <c r="J35" i="4"/>
  <c r="AX97" i="1"/>
  <c r="BI428" i="4"/>
  <c r="BH428" i="4"/>
  <c r="BG428" i="4"/>
  <c r="BF428" i="4"/>
  <c r="T428" i="4"/>
  <c r="R428" i="4"/>
  <c r="P428" i="4"/>
  <c r="BI424" i="4"/>
  <c r="BH424" i="4"/>
  <c r="BG424" i="4"/>
  <c r="BF424" i="4"/>
  <c r="T424" i="4"/>
  <c r="R424" i="4"/>
  <c r="P424" i="4"/>
  <c r="BI421" i="4"/>
  <c r="BH421" i="4"/>
  <c r="BG421" i="4"/>
  <c r="BF421" i="4"/>
  <c r="T421" i="4"/>
  <c r="R421" i="4"/>
  <c r="P421" i="4"/>
  <c r="BI417" i="4"/>
  <c r="BH417" i="4"/>
  <c r="BG417" i="4"/>
  <c r="BF417" i="4"/>
  <c r="T417" i="4"/>
  <c r="R417" i="4"/>
  <c r="P417" i="4"/>
  <c r="BI414" i="4"/>
  <c r="BH414" i="4"/>
  <c r="BG414" i="4"/>
  <c r="BF414" i="4"/>
  <c r="T414" i="4"/>
  <c r="R414" i="4"/>
  <c r="P414" i="4"/>
  <c r="BI410" i="4"/>
  <c r="BH410" i="4"/>
  <c r="BG410" i="4"/>
  <c r="BF410" i="4"/>
  <c r="T410" i="4"/>
  <c r="R410" i="4"/>
  <c r="P410" i="4"/>
  <c r="BI407" i="4"/>
  <c r="BH407" i="4"/>
  <c r="BG407" i="4"/>
  <c r="BF407" i="4"/>
  <c r="T407" i="4"/>
  <c r="R407" i="4"/>
  <c r="P407" i="4"/>
  <c r="BI402" i="4"/>
  <c r="BH402" i="4"/>
  <c r="BG402" i="4"/>
  <c r="BF402" i="4"/>
  <c r="T402" i="4"/>
  <c r="R402" i="4"/>
  <c r="P402" i="4"/>
  <c r="BI395" i="4"/>
  <c r="BH395" i="4"/>
  <c r="BG395" i="4"/>
  <c r="BF395" i="4"/>
  <c r="T395" i="4"/>
  <c r="R395" i="4"/>
  <c r="P395" i="4"/>
  <c r="BI388" i="4"/>
  <c r="BH388" i="4"/>
  <c r="BG388" i="4"/>
  <c r="BF388" i="4"/>
  <c r="T388" i="4"/>
  <c r="R388" i="4"/>
  <c r="P388" i="4"/>
  <c r="BI384" i="4"/>
  <c r="BH384" i="4"/>
  <c r="BG384" i="4"/>
  <c r="BF384" i="4"/>
  <c r="T384" i="4"/>
  <c r="T383" i="4" s="1"/>
  <c r="R384" i="4"/>
  <c r="R383" i="4"/>
  <c r="P384" i="4"/>
  <c r="P383" i="4"/>
  <c r="BI381" i="4"/>
  <c r="BH381" i="4"/>
  <c r="BG381" i="4"/>
  <c r="BF381" i="4"/>
  <c r="T381" i="4"/>
  <c r="R381" i="4"/>
  <c r="P381" i="4"/>
  <c r="BI379" i="4"/>
  <c r="BH379" i="4"/>
  <c r="BG379" i="4"/>
  <c r="BF379" i="4"/>
  <c r="T379" i="4"/>
  <c r="R379" i="4"/>
  <c r="P379" i="4"/>
  <c r="BI376" i="4"/>
  <c r="BH376" i="4"/>
  <c r="BG376" i="4"/>
  <c r="BF376" i="4"/>
  <c r="T376" i="4"/>
  <c r="R376" i="4"/>
  <c r="P376" i="4"/>
  <c r="BI372" i="4"/>
  <c r="BH372" i="4"/>
  <c r="BG372" i="4"/>
  <c r="BF372" i="4"/>
  <c r="T372" i="4"/>
  <c r="R372" i="4"/>
  <c r="P372" i="4"/>
  <c r="BI368" i="4"/>
  <c r="BH368" i="4"/>
  <c r="BG368" i="4"/>
  <c r="BF368" i="4"/>
  <c r="T368" i="4"/>
  <c r="R368" i="4"/>
  <c r="P368" i="4"/>
  <c r="BI365" i="4"/>
  <c r="BH365" i="4"/>
  <c r="BG365" i="4"/>
  <c r="BF365" i="4"/>
  <c r="T365" i="4"/>
  <c r="R365" i="4"/>
  <c r="P365" i="4"/>
  <c r="BI362" i="4"/>
  <c r="BH362" i="4"/>
  <c r="BG362" i="4"/>
  <c r="BF362" i="4"/>
  <c r="T362" i="4"/>
  <c r="R362" i="4"/>
  <c r="P362" i="4"/>
  <c r="BI358" i="4"/>
  <c r="BH358" i="4"/>
  <c r="BG358" i="4"/>
  <c r="BF358" i="4"/>
  <c r="T358" i="4"/>
  <c r="R358" i="4"/>
  <c r="P358" i="4"/>
  <c r="BI353" i="4"/>
  <c r="BH353" i="4"/>
  <c r="BG353" i="4"/>
  <c r="BF353" i="4"/>
  <c r="T353" i="4"/>
  <c r="R353" i="4"/>
  <c r="P353" i="4"/>
  <c r="BI347" i="4"/>
  <c r="BH347" i="4"/>
  <c r="BG347" i="4"/>
  <c r="BF347" i="4"/>
  <c r="T347" i="4"/>
  <c r="R347" i="4"/>
  <c r="P347" i="4"/>
  <c r="BI340" i="4"/>
  <c r="BH340" i="4"/>
  <c r="BG340" i="4"/>
  <c r="BF340" i="4"/>
  <c r="T340" i="4"/>
  <c r="R340" i="4"/>
  <c r="P340" i="4"/>
  <c r="BI333" i="4"/>
  <c r="BH333" i="4"/>
  <c r="BG333" i="4"/>
  <c r="BF333" i="4"/>
  <c r="T333" i="4"/>
  <c r="R333" i="4"/>
  <c r="P333" i="4"/>
  <c r="BI329" i="4"/>
  <c r="BH329" i="4"/>
  <c r="BG329" i="4"/>
  <c r="BF329" i="4"/>
  <c r="T329" i="4"/>
  <c r="R329" i="4"/>
  <c r="P329" i="4"/>
  <c r="BI326" i="4"/>
  <c r="BH326" i="4"/>
  <c r="BG326" i="4"/>
  <c r="BF326" i="4"/>
  <c r="T326" i="4"/>
  <c r="R326" i="4"/>
  <c r="P326" i="4"/>
  <c r="BI323" i="4"/>
  <c r="BH323" i="4"/>
  <c r="BG323" i="4"/>
  <c r="BF323" i="4"/>
  <c r="T323" i="4"/>
  <c r="R323" i="4"/>
  <c r="P323" i="4"/>
  <c r="BI314" i="4"/>
  <c r="BH314" i="4"/>
  <c r="BG314" i="4"/>
  <c r="BF314" i="4"/>
  <c r="T314" i="4"/>
  <c r="R314" i="4"/>
  <c r="P314" i="4"/>
  <c r="BI305" i="4"/>
  <c r="BH305" i="4"/>
  <c r="BG305" i="4"/>
  <c r="BF305" i="4"/>
  <c r="T305" i="4"/>
  <c r="R305" i="4"/>
  <c r="P305" i="4"/>
  <c r="BI296" i="4"/>
  <c r="BH296" i="4"/>
  <c r="BG296" i="4"/>
  <c r="BF296" i="4"/>
  <c r="T296" i="4"/>
  <c r="R296" i="4"/>
  <c r="P296" i="4"/>
  <c r="BI288" i="4"/>
  <c r="BH288" i="4"/>
  <c r="BG288" i="4"/>
  <c r="BF288" i="4"/>
  <c r="T288" i="4"/>
  <c r="R288" i="4"/>
  <c r="P288" i="4"/>
  <c r="BI284" i="4"/>
  <c r="BH284" i="4"/>
  <c r="BG284" i="4"/>
  <c r="BF284" i="4"/>
  <c r="T284" i="4"/>
  <c r="R284" i="4"/>
  <c r="P284" i="4"/>
  <c r="BI275" i="4"/>
  <c r="BH275" i="4"/>
  <c r="BG275" i="4"/>
  <c r="BF275" i="4"/>
  <c r="T275" i="4"/>
  <c r="R275" i="4"/>
  <c r="P275" i="4"/>
  <c r="BI272" i="4"/>
  <c r="BH272" i="4"/>
  <c r="BG272" i="4"/>
  <c r="BF272" i="4"/>
  <c r="T272" i="4"/>
  <c r="R272" i="4"/>
  <c r="P272" i="4"/>
  <c r="BI269" i="4"/>
  <c r="BH269" i="4"/>
  <c r="BG269" i="4"/>
  <c r="BF269" i="4"/>
  <c r="T269" i="4"/>
  <c r="R269" i="4"/>
  <c r="P269" i="4"/>
  <c r="BI257" i="4"/>
  <c r="BH257" i="4"/>
  <c r="BG257" i="4"/>
  <c r="BF257" i="4"/>
  <c r="T257" i="4"/>
  <c r="R257" i="4"/>
  <c r="P257" i="4"/>
  <c r="BI241" i="4"/>
  <c r="BH241" i="4"/>
  <c r="BG241" i="4"/>
  <c r="BF241" i="4"/>
  <c r="T241" i="4"/>
  <c r="R241" i="4"/>
  <c r="P241" i="4"/>
  <c r="BI238" i="4"/>
  <c r="BH238" i="4"/>
  <c r="BG238" i="4"/>
  <c r="BF238" i="4"/>
  <c r="T238" i="4"/>
  <c r="R238" i="4"/>
  <c r="P238" i="4"/>
  <c r="BI229" i="4"/>
  <c r="BH229" i="4"/>
  <c r="BG229" i="4"/>
  <c r="BF229" i="4"/>
  <c r="T229" i="4"/>
  <c r="R229" i="4"/>
  <c r="P229" i="4"/>
  <c r="BI226" i="4"/>
  <c r="BH226" i="4"/>
  <c r="BG226" i="4"/>
  <c r="BF226" i="4"/>
  <c r="T226" i="4"/>
  <c r="R226" i="4"/>
  <c r="P226" i="4"/>
  <c r="BI217" i="4"/>
  <c r="BH217" i="4"/>
  <c r="BG217" i="4"/>
  <c r="BF217" i="4"/>
  <c r="T217" i="4"/>
  <c r="R217" i="4"/>
  <c r="P217" i="4"/>
  <c r="BI208" i="4"/>
  <c r="BH208" i="4"/>
  <c r="BG208" i="4"/>
  <c r="BF208" i="4"/>
  <c r="T208" i="4"/>
  <c r="R208" i="4"/>
  <c r="P208" i="4"/>
  <c r="BI203" i="4"/>
  <c r="BH203" i="4"/>
  <c r="BG203" i="4"/>
  <c r="BF203" i="4"/>
  <c r="T203" i="4"/>
  <c r="R203" i="4"/>
  <c r="P203" i="4"/>
  <c r="BI200" i="4"/>
  <c r="BH200" i="4"/>
  <c r="BG200" i="4"/>
  <c r="BF200" i="4"/>
  <c r="T200" i="4"/>
  <c r="R200" i="4"/>
  <c r="P200" i="4"/>
  <c r="BI197" i="4"/>
  <c r="BH197" i="4"/>
  <c r="BG197" i="4"/>
  <c r="BF197" i="4"/>
  <c r="T197" i="4"/>
  <c r="R197" i="4"/>
  <c r="P197" i="4"/>
  <c r="BI194" i="4"/>
  <c r="BH194" i="4"/>
  <c r="BG194" i="4"/>
  <c r="BF194" i="4"/>
  <c r="T194" i="4"/>
  <c r="R194" i="4"/>
  <c r="P194" i="4"/>
  <c r="BI189" i="4"/>
  <c r="BH189" i="4"/>
  <c r="BG189" i="4"/>
  <c r="BF189" i="4"/>
  <c r="T189" i="4"/>
  <c r="R189" i="4"/>
  <c r="P189" i="4"/>
  <c r="BI185" i="4"/>
  <c r="BH185" i="4"/>
  <c r="BG185" i="4"/>
  <c r="BF185" i="4"/>
  <c r="T185" i="4"/>
  <c r="R185" i="4"/>
  <c r="P185" i="4"/>
  <c r="BI182" i="4"/>
  <c r="BH182" i="4"/>
  <c r="BG182" i="4"/>
  <c r="BF182" i="4"/>
  <c r="T182" i="4"/>
  <c r="R182" i="4"/>
  <c r="P182" i="4"/>
  <c r="BI179" i="4"/>
  <c r="BH179" i="4"/>
  <c r="BG179" i="4"/>
  <c r="BF179" i="4"/>
  <c r="T179" i="4"/>
  <c r="R179" i="4"/>
  <c r="P179" i="4"/>
  <c r="BI176" i="4"/>
  <c r="BH176" i="4"/>
  <c r="BG176" i="4"/>
  <c r="BF176" i="4"/>
  <c r="T176" i="4"/>
  <c r="R176" i="4"/>
  <c r="P176" i="4"/>
  <c r="BI173" i="4"/>
  <c r="BH173" i="4"/>
  <c r="BG173" i="4"/>
  <c r="BF173" i="4"/>
  <c r="T173" i="4"/>
  <c r="R173" i="4"/>
  <c r="P173" i="4"/>
  <c r="BI170" i="4"/>
  <c r="BH170" i="4"/>
  <c r="BG170" i="4"/>
  <c r="BF170" i="4"/>
  <c r="T170" i="4"/>
  <c r="R170" i="4"/>
  <c r="P170" i="4"/>
  <c r="BI166" i="4"/>
  <c r="BH166" i="4"/>
  <c r="BG166" i="4"/>
  <c r="BF166" i="4"/>
  <c r="T166" i="4"/>
  <c r="R166" i="4"/>
  <c r="P166" i="4"/>
  <c r="BI163" i="4"/>
  <c r="BH163" i="4"/>
  <c r="BG163" i="4"/>
  <c r="BF163" i="4"/>
  <c r="T163" i="4"/>
  <c r="R163" i="4"/>
  <c r="P163" i="4"/>
  <c r="BI159" i="4"/>
  <c r="BH159" i="4"/>
  <c r="BG159" i="4"/>
  <c r="BF159" i="4"/>
  <c r="T159" i="4"/>
  <c r="R159" i="4"/>
  <c r="P159" i="4"/>
  <c r="BI156" i="4"/>
  <c r="BH156" i="4"/>
  <c r="BG156" i="4"/>
  <c r="BF156" i="4"/>
  <c r="T156" i="4"/>
  <c r="R156" i="4"/>
  <c r="P156" i="4"/>
  <c r="BI152" i="4"/>
  <c r="BH152" i="4"/>
  <c r="BG152" i="4"/>
  <c r="BF152" i="4"/>
  <c r="T152" i="4"/>
  <c r="R152" i="4"/>
  <c r="P152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39" i="4"/>
  <c r="BH139" i="4"/>
  <c r="BG139" i="4"/>
  <c r="BF139" i="4"/>
  <c r="T139" i="4"/>
  <c r="R139" i="4"/>
  <c r="P139" i="4"/>
  <c r="BI136" i="4"/>
  <c r="BH136" i="4"/>
  <c r="BG136" i="4"/>
  <c r="BF136" i="4"/>
  <c r="T136" i="4"/>
  <c r="R136" i="4"/>
  <c r="P136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R130" i="4"/>
  <c r="P130" i="4"/>
  <c r="J124" i="4"/>
  <c r="J123" i="4"/>
  <c r="F123" i="4"/>
  <c r="F121" i="4"/>
  <c r="E119" i="4"/>
  <c r="J92" i="4"/>
  <c r="J91" i="4"/>
  <c r="F91" i="4"/>
  <c r="F89" i="4"/>
  <c r="E87" i="4"/>
  <c r="J18" i="4"/>
  <c r="E18" i="4"/>
  <c r="F124" i="4" s="1"/>
  <c r="J17" i="4"/>
  <c r="J12" i="4"/>
  <c r="J89" i="4" s="1"/>
  <c r="E7" i="4"/>
  <c r="E117" i="4"/>
  <c r="J37" i="3"/>
  <c r="J36" i="3"/>
  <c r="AY96" i="1"/>
  <c r="J35" i="3"/>
  <c r="AX96" i="1"/>
  <c r="BI423" i="3"/>
  <c r="BH423" i="3"/>
  <c r="BG423" i="3"/>
  <c r="BF423" i="3"/>
  <c r="T423" i="3"/>
  <c r="R423" i="3"/>
  <c r="P423" i="3"/>
  <c r="BI421" i="3"/>
  <c r="BH421" i="3"/>
  <c r="BG421" i="3"/>
  <c r="BF421" i="3"/>
  <c r="T421" i="3"/>
  <c r="R421" i="3"/>
  <c r="P421" i="3"/>
  <c r="BI418" i="3"/>
  <c r="BH418" i="3"/>
  <c r="BG418" i="3"/>
  <c r="BF418" i="3"/>
  <c r="T418" i="3"/>
  <c r="R418" i="3"/>
  <c r="P418" i="3"/>
  <c r="BI414" i="3"/>
  <c r="BH414" i="3"/>
  <c r="BG414" i="3"/>
  <c r="BF414" i="3"/>
  <c r="T414" i="3"/>
  <c r="R414" i="3"/>
  <c r="P414" i="3"/>
  <c r="BI411" i="3"/>
  <c r="BH411" i="3"/>
  <c r="BG411" i="3"/>
  <c r="BF411" i="3"/>
  <c r="T411" i="3"/>
  <c r="R411" i="3"/>
  <c r="P411" i="3"/>
  <c r="BI408" i="3"/>
  <c r="BH408" i="3"/>
  <c r="BG408" i="3"/>
  <c r="BF408" i="3"/>
  <c r="T408" i="3"/>
  <c r="R408" i="3"/>
  <c r="P408" i="3"/>
  <c r="BI405" i="3"/>
  <c r="BH405" i="3"/>
  <c r="BG405" i="3"/>
  <c r="BF405" i="3"/>
  <c r="T405" i="3"/>
  <c r="R405" i="3"/>
  <c r="P405" i="3"/>
  <c r="BI402" i="3"/>
  <c r="BH402" i="3"/>
  <c r="BG402" i="3"/>
  <c r="BF402" i="3"/>
  <c r="T402" i="3"/>
  <c r="R402" i="3"/>
  <c r="P402" i="3"/>
  <c r="BI399" i="3"/>
  <c r="BH399" i="3"/>
  <c r="BG399" i="3"/>
  <c r="BF399" i="3"/>
  <c r="T399" i="3"/>
  <c r="R399" i="3"/>
  <c r="P399" i="3"/>
  <c r="BI396" i="3"/>
  <c r="BH396" i="3"/>
  <c r="BG396" i="3"/>
  <c r="BF396" i="3"/>
  <c r="T396" i="3"/>
  <c r="R396" i="3"/>
  <c r="P396" i="3"/>
  <c r="BI393" i="3"/>
  <c r="BH393" i="3"/>
  <c r="BG393" i="3"/>
  <c r="BF393" i="3"/>
  <c r="T393" i="3"/>
  <c r="R393" i="3"/>
  <c r="P393" i="3"/>
  <c r="BI388" i="3"/>
  <c r="BH388" i="3"/>
  <c r="BG388" i="3"/>
  <c r="BF388" i="3"/>
  <c r="T388" i="3"/>
  <c r="R388" i="3"/>
  <c r="P388" i="3"/>
  <c r="BI384" i="3"/>
  <c r="BH384" i="3"/>
  <c r="BG384" i="3"/>
  <c r="BF384" i="3"/>
  <c r="T384" i="3"/>
  <c r="R384" i="3"/>
  <c r="P384" i="3"/>
  <c r="BI380" i="3"/>
  <c r="BH380" i="3"/>
  <c r="BG380" i="3"/>
  <c r="BF380" i="3"/>
  <c r="T380" i="3"/>
  <c r="R380" i="3"/>
  <c r="P380" i="3"/>
  <c r="BI377" i="3"/>
  <c r="BH377" i="3"/>
  <c r="BG377" i="3"/>
  <c r="BF377" i="3"/>
  <c r="T377" i="3"/>
  <c r="R377" i="3"/>
  <c r="P377" i="3"/>
  <c r="BI372" i="3"/>
  <c r="BH372" i="3"/>
  <c r="BG372" i="3"/>
  <c r="BF372" i="3"/>
  <c r="T372" i="3"/>
  <c r="R372" i="3"/>
  <c r="P372" i="3"/>
  <c r="BI369" i="3"/>
  <c r="BH369" i="3"/>
  <c r="BG369" i="3"/>
  <c r="BF369" i="3"/>
  <c r="T369" i="3"/>
  <c r="R369" i="3"/>
  <c r="P369" i="3"/>
  <c r="BI366" i="3"/>
  <c r="BH366" i="3"/>
  <c r="BG366" i="3"/>
  <c r="BF366" i="3"/>
  <c r="T366" i="3"/>
  <c r="R366" i="3"/>
  <c r="P366" i="3"/>
  <c r="BI362" i="3"/>
  <c r="BH362" i="3"/>
  <c r="BG362" i="3"/>
  <c r="BF362" i="3"/>
  <c r="T362" i="3"/>
  <c r="R362" i="3"/>
  <c r="P362" i="3"/>
  <c r="BI359" i="3"/>
  <c r="BH359" i="3"/>
  <c r="BG359" i="3"/>
  <c r="BF359" i="3"/>
  <c r="T359" i="3"/>
  <c r="R359" i="3"/>
  <c r="P359" i="3"/>
  <c r="BI355" i="3"/>
  <c r="BH355" i="3"/>
  <c r="BG355" i="3"/>
  <c r="BF355" i="3"/>
  <c r="T355" i="3"/>
  <c r="T354" i="3"/>
  <c r="R355" i="3"/>
  <c r="R354" i="3"/>
  <c r="P355" i="3"/>
  <c r="P354" i="3" s="1"/>
  <c r="BI352" i="3"/>
  <c r="BH352" i="3"/>
  <c r="BG352" i="3"/>
  <c r="BF352" i="3"/>
  <c r="T352" i="3"/>
  <c r="R352" i="3"/>
  <c r="P352" i="3"/>
  <c r="BI349" i="3"/>
  <c r="BH349" i="3"/>
  <c r="BG349" i="3"/>
  <c r="BF349" i="3"/>
  <c r="T349" i="3"/>
  <c r="R349" i="3"/>
  <c r="P349" i="3"/>
  <c r="BI345" i="3"/>
  <c r="BH345" i="3"/>
  <c r="BG345" i="3"/>
  <c r="BF345" i="3"/>
  <c r="T345" i="3"/>
  <c r="R345" i="3"/>
  <c r="P345" i="3"/>
  <c r="BI341" i="3"/>
  <c r="BH341" i="3"/>
  <c r="BG341" i="3"/>
  <c r="BF341" i="3"/>
  <c r="T341" i="3"/>
  <c r="R341" i="3"/>
  <c r="P341" i="3"/>
  <c r="BI336" i="3"/>
  <c r="BH336" i="3"/>
  <c r="BG336" i="3"/>
  <c r="BF336" i="3"/>
  <c r="T336" i="3"/>
  <c r="R336" i="3"/>
  <c r="P336" i="3"/>
  <c r="BI333" i="3"/>
  <c r="BH333" i="3"/>
  <c r="BG333" i="3"/>
  <c r="BF333" i="3"/>
  <c r="T333" i="3"/>
  <c r="R333" i="3"/>
  <c r="P333" i="3"/>
  <c r="BI327" i="3"/>
  <c r="BH327" i="3"/>
  <c r="BG327" i="3"/>
  <c r="BF327" i="3"/>
  <c r="T327" i="3"/>
  <c r="R327" i="3"/>
  <c r="P327" i="3"/>
  <c r="BI324" i="3"/>
  <c r="BH324" i="3"/>
  <c r="BG324" i="3"/>
  <c r="BF324" i="3"/>
  <c r="T324" i="3"/>
  <c r="R324" i="3"/>
  <c r="P324" i="3"/>
  <c r="BI321" i="3"/>
  <c r="BH321" i="3"/>
  <c r="BG321" i="3"/>
  <c r="BF321" i="3"/>
  <c r="T321" i="3"/>
  <c r="R321" i="3"/>
  <c r="P321" i="3"/>
  <c r="BI317" i="3"/>
  <c r="BH317" i="3"/>
  <c r="BG317" i="3"/>
  <c r="BF317" i="3"/>
  <c r="T317" i="3"/>
  <c r="R317" i="3"/>
  <c r="P317" i="3"/>
  <c r="BI313" i="3"/>
  <c r="BH313" i="3"/>
  <c r="BG313" i="3"/>
  <c r="BF313" i="3"/>
  <c r="T313" i="3"/>
  <c r="R313" i="3"/>
  <c r="P313" i="3"/>
  <c r="BI310" i="3"/>
  <c r="BH310" i="3"/>
  <c r="BG310" i="3"/>
  <c r="BF310" i="3"/>
  <c r="T310" i="3"/>
  <c r="R310" i="3"/>
  <c r="P310" i="3"/>
  <c r="BI307" i="3"/>
  <c r="BH307" i="3"/>
  <c r="BG307" i="3"/>
  <c r="BF307" i="3"/>
  <c r="T307" i="3"/>
  <c r="R307" i="3"/>
  <c r="P307" i="3"/>
  <c r="BI304" i="3"/>
  <c r="BH304" i="3"/>
  <c r="BG304" i="3"/>
  <c r="BF304" i="3"/>
  <c r="T304" i="3"/>
  <c r="R304" i="3"/>
  <c r="P304" i="3"/>
  <c r="BI301" i="3"/>
  <c r="BH301" i="3"/>
  <c r="BG301" i="3"/>
  <c r="BF301" i="3"/>
  <c r="T301" i="3"/>
  <c r="R301" i="3"/>
  <c r="P301" i="3"/>
  <c r="BI297" i="3"/>
  <c r="BH297" i="3"/>
  <c r="BG297" i="3"/>
  <c r="BF297" i="3"/>
  <c r="T297" i="3"/>
  <c r="R297" i="3"/>
  <c r="P297" i="3"/>
  <c r="BI294" i="3"/>
  <c r="BH294" i="3"/>
  <c r="BG294" i="3"/>
  <c r="BF294" i="3"/>
  <c r="T294" i="3"/>
  <c r="R294" i="3"/>
  <c r="P294" i="3"/>
  <c r="BI290" i="3"/>
  <c r="BH290" i="3"/>
  <c r="BG290" i="3"/>
  <c r="BF290" i="3"/>
  <c r="T290" i="3"/>
  <c r="R290" i="3"/>
  <c r="P290" i="3"/>
  <c r="BI286" i="3"/>
  <c r="BH286" i="3"/>
  <c r="BG286" i="3"/>
  <c r="BF286" i="3"/>
  <c r="T286" i="3"/>
  <c r="R286" i="3"/>
  <c r="P286" i="3"/>
  <c r="BI282" i="3"/>
  <c r="BH282" i="3"/>
  <c r="BG282" i="3"/>
  <c r="BF282" i="3"/>
  <c r="T282" i="3"/>
  <c r="R282" i="3"/>
  <c r="P282" i="3"/>
  <c r="BI274" i="3"/>
  <c r="BH274" i="3"/>
  <c r="BG274" i="3"/>
  <c r="BF274" i="3"/>
  <c r="T274" i="3"/>
  <c r="R274" i="3"/>
  <c r="P274" i="3"/>
  <c r="BI266" i="3"/>
  <c r="BH266" i="3"/>
  <c r="BG266" i="3"/>
  <c r="BF266" i="3"/>
  <c r="T266" i="3"/>
  <c r="R266" i="3"/>
  <c r="P266" i="3"/>
  <c r="BI262" i="3"/>
  <c r="BH262" i="3"/>
  <c r="BG262" i="3"/>
  <c r="BF262" i="3"/>
  <c r="T262" i="3"/>
  <c r="R262" i="3"/>
  <c r="P262" i="3"/>
  <c r="BI257" i="3"/>
  <c r="BH257" i="3"/>
  <c r="BG257" i="3"/>
  <c r="BF257" i="3"/>
  <c r="T257" i="3"/>
  <c r="R257" i="3"/>
  <c r="P257" i="3"/>
  <c r="BI250" i="3"/>
  <c r="BH250" i="3"/>
  <c r="BG250" i="3"/>
  <c r="BF250" i="3"/>
  <c r="T250" i="3"/>
  <c r="R250" i="3"/>
  <c r="P250" i="3"/>
  <c r="BI247" i="3"/>
  <c r="BH247" i="3"/>
  <c r="BG247" i="3"/>
  <c r="BF247" i="3"/>
  <c r="T247" i="3"/>
  <c r="R247" i="3"/>
  <c r="P247" i="3"/>
  <c r="BI244" i="3"/>
  <c r="BH244" i="3"/>
  <c r="BG244" i="3"/>
  <c r="BF244" i="3"/>
  <c r="T244" i="3"/>
  <c r="R244" i="3"/>
  <c r="P244" i="3"/>
  <c r="BI239" i="3"/>
  <c r="BH239" i="3"/>
  <c r="BG239" i="3"/>
  <c r="BF239" i="3"/>
  <c r="T239" i="3"/>
  <c r="R239" i="3"/>
  <c r="P239" i="3"/>
  <c r="BI235" i="3"/>
  <c r="BH235" i="3"/>
  <c r="BG235" i="3"/>
  <c r="BF235" i="3"/>
  <c r="T235" i="3"/>
  <c r="R235" i="3"/>
  <c r="P235" i="3"/>
  <c r="BI224" i="3"/>
  <c r="BH224" i="3"/>
  <c r="BG224" i="3"/>
  <c r="BF224" i="3"/>
  <c r="T224" i="3"/>
  <c r="R224" i="3"/>
  <c r="P224" i="3"/>
  <c r="BI221" i="3"/>
  <c r="BH221" i="3"/>
  <c r="BG221" i="3"/>
  <c r="BF221" i="3"/>
  <c r="T221" i="3"/>
  <c r="R221" i="3"/>
  <c r="P221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2" i="3"/>
  <c r="BH202" i="3"/>
  <c r="BG202" i="3"/>
  <c r="BF202" i="3"/>
  <c r="T202" i="3"/>
  <c r="R202" i="3"/>
  <c r="P202" i="3"/>
  <c r="BI194" i="3"/>
  <c r="BH194" i="3"/>
  <c r="BG194" i="3"/>
  <c r="BF194" i="3"/>
  <c r="T194" i="3"/>
  <c r="R194" i="3"/>
  <c r="P194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82" i="3"/>
  <c r="BH182" i="3"/>
  <c r="BG182" i="3"/>
  <c r="BF182" i="3"/>
  <c r="T182" i="3"/>
  <c r="R182" i="3"/>
  <c r="P182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J125" i="3"/>
  <c r="J124" i="3"/>
  <c r="F124" i="3"/>
  <c r="F122" i="3"/>
  <c r="E120" i="3"/>
  <c r="J92" i="3"/>
  <c r="J91" i="3"/>
  <c r="F91" i="3"/>
  <c r="F89" i="3"/>
  <c r="E87" i="3"/>
  <c r="J18" i="3"/>
  <c r="E18" i="3"/>
  <c r="F92" i="3" s="1"/>
  <c r="J17" i="3"/>
  <c r="J12" i="3"/>
  <c r="J89" i="3" s="1"/>
  <c r="E7" i="3"/>
  <c r="E118" i="3"/>
  <c r="J37" i="2"/>
  <c r="J36" i="2"/>
  <c r="AY95" i="1"/>
  <c r="J35" i="2"/>
  <c r="AX95" i="1"/>
  <c r="BI361" i="2"/>
  <c r="BH361" i="2"/>
  <c r="BG361" i="2"/>
  <c r="BF361" i="2"/>
  <c r="T361" i="2"/>
  <c r="R361" i="2"/>
  <c r="P361" i="2"/>
  <c r="BI358" i="2"/>
  <c r="BH358" i="2"/>
  <c r="BG358" i="2"/>
  <c r="BF358" i="2"/>
  <c r="T358" i="2"/>
  <c r="R358" i="2"/>
  <c r="P358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6" i="2"/>
  <c r="BH346" i="2"/>
  <c r="BG346" i="2"/>
  <c r="BF346" i="2"/>
  <c r="T346" i="2"/>
  <c r="R346" i="2"/>
  <c r="P346" i="2"/>
  <c r="BI343" i="2"/>
  <c r="BH343" i="2"/>
  <c r="BG343" i="2"/>
  <c r="BF343" i="2"/>
  <c r="T343" i="2"/>
  <c r="R343" i="2"/>
  <c r="P343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R336" i="2"/>
  <c r="P336" i="2"/>
  <c r="BI332" i="2"/>
  <c r="BH332" i="2"/>
  <c r="BG332" i="2"/>
  <c r="BF332" i="2"/>
  <c r="T332" i="2"/>
  <c r="T331" i="2" s="1"/>
  <c r="R332" i="2"/>
  <c r="R331" i="2"/>
  <c r="P332" i="2"/>
  <c r="P331" i="2"/>
  <c r="BI328" i="2"/>
  <c r="BH328" i="2"/>
  <c r="BG328" i="2"/>
  <c r="BF328" i="2"/>
  <c r="T328" i="2"/>
  <c r="T327" i="2"/>
  <c r="R328" i="2"/>
  <c r="R327" i="2" s="1"/>
  <c r="P328" i="2"/>
  <c r="P327" i="2"/>
  <c r="BI324" i="2"/>
  <c r="BH324" i="2"/>
  <c r="BG324" i="2"/>
  <c r="BF324" i="2"/>
  <c r="T324" i="2"/>
  <c r="R324" i="2"/>
  <c r="P324" i="2"/>
  <c r="BI321" i="2"/>
  <c r="BH321" i="2"/>
  <c r="BG321" i="2"/>
  <c r="BF321" i="2"/>
  <c r="T321" i="2"/>
  <c r="R321" i="2"/>
  <c r="P321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300" i="2"/>
  <c r="BH300" i="2"/>
  <c r="BG300" i="2"/>
  <c r="BF300" i="2"/>
  <c r="T300" i="2"/>
  <c r="R300" i="2"/>
  <c r="P300" i="2"/>
  <c r="BI294" i="2"/>
  <c r="BH294" i="2"/>
  <c r="BG294" i="2"/>
  <c r="BF294" i="2"/>
  <c r="T294" i="2"/>
  <c r="R294" i="2"/>
  <c r="P294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R259" i="2"/>
  <c r="P259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4" i="2"/>
  <c r="BH194" i="2"/>
  <c r="BG194" i="2"/>
  <c r="BF194" i="2"/>
  <c r="T194" i="2"/>
  <c r="R194" i="2"/>
  <c r="P194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7" i="2"/>
  <c r="BH177" i="2"/>
  <c r="BG177" i="2"/>
  <c r="BF177" i="2"/>
  <c r="T177" i="2"/>
  <c r="R177" i="2"/>
  <c r="P177" i="2"/>
  <c r="BI171" i="2"/>
  <c r="BH171" i="2"/>
  <c r="BG171" i="2"/>
  <c r="BF171" i="2"/>
  <c r="T171" i="2"/>
  <c r="R171" i="2"/>
  <c r="P171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J122" i="2"/>
  <c r="J121" i="2"/>
  <c r="F121" i="2"/>
  <c r="F119" i="2"/>
  <c r="E117" i="2"/>
  <c r="J92" i="2"/>
  <c r="J91" i="2"/>
  <c r="F91" i="2"/>
  <c r="F89" i="2"/>
  <c r="E87" i="2"/>
  <c r="J18" i="2"/>
  <c r="E18" i="2"/>
  <c r="F122" i="2"/>
  <c r="J17" i="2"/>
  <c r="J12" i="2"/>
  <c r="J119" i="2"/>
  <c r="E7" i="2"/>
  <c r="E85" i="2"/>
  <c r="L90" i="1"/>
  <c r="AM90" i="1"/>
  <c r="AM89" i="1"/>
  <c r="L89" i="1"/>
  <c r="AM87" i="1"/>
  <c r="L87" i="1"/>
  <c r="L85" i="1"/>
  <c r="L84" i="1"/>
  <c r="J332" i="2"/>
  <c r="BK321" i="2"/>
  <c r="BK233" i="2"/>
  <c r="J222" i="2"/>
  <c r="J204" i="2"/>
  <c r="J143" i="2"/>
  <c r="J354" i="2"/>
  <c r="J339" i="2"/>
  <c r="J315" i="2"/>
  <c r="J273" i="2"/>
  <c r="J259" i="2"/>
  <c r="J236" i="2"/>
  <c r="BK214" i="2"/>
  <c r="BK185" i="2"/>
  <c r="J128" i="2"/>
  <c r="BK346" i="2"/>
  <c r="BK312" i="2"/>
  <c r="BK294" i="2"/>
  <c r="J281" i="2"/>
  <c r="J265" i="2"/>
  <c r="J219" i="2"/>
  <c r="J198" i="2"/>
  <c r="BK158" i="2"/>
  <c r="BK131" i="2"/>
  <c r="J318" i="2"/>
  <c r="J312" i="2"/>
  <c r="BK259" i="2"/>
  <c r="BK240" i="2"/>
  <c r="J214" i="2"/>
  <c r="J162" i="2"/>
  <c r="J423" i="3"/>
  <c r="BK414" i="3"/>
  <c r="BK399" i="3"/>
  <c r="BK384" i="3"/>
  <c r="BK372" i="3"/>
  <c r="BK359" i="3"/>
  <c r="J352" i="3"/>
  <c r="BK336" i="3"/>
  <c r="BK313" i="3"/>
  <c r="J304" i="3"/>
  <c r="BK282" i="3"/>
  <c r="J235" i="3"/>
  <c r="BK194" i="3"/>
  <c r="J171" i="3"/>
  <c r="BK155" i="3"/>
  <c r="BK131" i="3"/>
  <c r="J408" i="3"/>
  <c r="BK301" i="3"/>
  <c r="J257" i="3"/>
  <c r="BK224" i="3"/>
  <c r="BK190" i="3"/>
  <c r="BK165" i="3"/>
  <c r="BK137" i="3"/>
  <c r="BK421" i="3"/>
  <c r="BK408" i="3"/>
  <c r="J399" i="3"/>
  <c r="J372" i="3"/>
  <c r="J359" i="3"/>
  <c r="BK345" i="3"/>
  <c r="BK333" i="3"/>
  <c r="J321" i="3"/>
  <c r="J307" i="3"/>
  <c r="J282" i="3"/>
  <c r="BK247" i="3"/>
  <c r="J224" i="3"/>
  <c r="BK178" i="3"/>
  <c r="J162" i="3"/>
  <c r="J137" i="3"/>
  <c r="J428" i="4"/>
  <c r="J376" i="4"/>
  <c r="J347" i="4"/>
  <c r="J323" i="4"/>
  <c r="J284" i="4"/>
  <c r="J208" i="4"/>
  <c r="BK194" i="4"/>
  <c r="J166" i="4"/>
  <c r="BK428" i="4"/>
  <c r="J414" i="4"/>
  <c r="J381" i="4"/>
  <c r="BK353" i="4"/>
  <c r="BK269" i="4"/>
  <c r="BK226" i="4"/>
  <c r="BK189" i="4"/>
  <c r="BK163" i="4"/>
  <c r="J133" i="4"/>
  <c r="BK407" i="4"/>
  <c r="BK372" i="4"/>
  <c r="BK329" i="4"/>
  <c r="J229" i="4"/>
  <c r="J182" i="4"/>
  <c r="BK152" i="4"/>
  <c r="J407" i="4"/>
  <c r="BK384" i="4"/>
  <c r="J372" i="4"/>
  <c r="J340" i="4"/>
  <c r="BK305" i="4"/>
  <c r="J275" i="4"/>
  <c r="BK241" i="4"/>
  <c r="J189" i="4"/>
  <c r="J159" i="4"/>
  <c r="J130" i="4"/>
  <c r="J149" i="5"/>
  <c r="BK149" i="5"/>
  <c r="BK140" i="5"/>
  <c r="J133" i="5"/>
  <c r="J173" i="5"/>
  <c r="BK158" i="5"/>
  <c r="J180" i="6"/>
  <c r="J162" i="6"/>
  <c r="J141" i="6"/>
  <c r="BK180" i="6"/>
  <c r="BK138" i="6"/>
  <c r="J171" i="6"/>
  <c r="BK141" i="6"/>
  <c r="BK162" i="6"/>
  <c r="J135" i="6"/>
  <c r="BK260" i="7"/>
  <c r="J230" i="7"/>
  <c r="J214" i="7"/>
  <c r="BK192" i="7"/>
  <c r="J182" i="7"/>
  <c r="J163" i="7"/>
  <c r="J134" i="7"/>
  <c r="J280" i="7"/>
  <c r="J263" i="7"/>
  <c r="J221" i="7"/>
  <c r="BK160" i="7"/>
  <c r="J148" i="7"/>
  <c r="BK277" i="7"/>
  <c r="BK244" i="7"/>
  <c r="BK221" i="7"/>
  <c r="J201" i="7"/>
  <c r="J172" i="7"/>
  <c r="BK148" i="7"/>
  <c r="J128" i="7"/>
  <c r="J252" i="7"/>
  <c r="BK201" i="7"/>
  <c r="J169" i="7"/>
  <c r="J172" i="8"/>
  <c r="BK143" i="8"/>
  <c r="BK123" i="8"/>
  <c r="BK158" i="8"/>
  <c r="BK182" i="8"/>
  <c r="J155" i="8"/>
  <c r="BK152" i="8"/>
  <c r="BK149" i="8"/>
  <c r="J140" i="8"/>
  <c r="BK126" i="8"/>
  <c r="BK191" i="8"/>
  <c r="J187" i="8"/>
  <c r="J151" i="9"/>
  <c r="J179" i="9"/>
  <c r="BK170" i="9"/>
  <c r="J142" i="9"/>
  <c r="BK129" i="9"/>
  <c r="BK184" i="10"/>
  <c r="BK170" i="10"/>
  <c r="BK159" i="10"/>
  <c r="BK139" i="10"/>
  <c r="BK124" i="10"/>
  <c r="BK182" i="10"/>
  <c r="J150" i="10"/>
  <c r="BK130" i="10"/>
  <c r="J126" i="10"/>
  <c r="J187" i="10"/>
  <c r="BK156" i="10"/>
  <c r="J139" i="10"/>
  <c r="BK187" i="10"/>
  <c r="BK176" i="10"/>
  <c r="J146" i="10"/>
  <c r="BK128" i="10"/>
  <c r="BK350" i="2"/>
  <c r="BK291" i="2"/>
  <c r="BK236" i="2"/>
  <c r="BK210" i="2"/>
  <c r="BK177" i="2"/>
  <c r="BK358" i="2"/>
  <c r="J328" i="2"/>
  <c r="J300" i="2"/>
  <c r="J249" i="2"/>
  <c r="BK222" i="2"/>
  <c r="BK198" i="2"/>
  <c r="J131" i="2"/>
  <c r="BK354" i="2"/>
  <c r="BK336" i="2"/>
  <c r="BK305" i="2"/>
  <c r="BK288" i="2"/>
  <c r="BK273" i="2"/>
  <c r="BK249" i="2"/>
  <c r="BK207" i="2"/>
  <c r="BK194" i="2"/>
  <c r="BK147" i="2"/>
  <c r="J321" i="2"/>
  <c r="BK285" i="2"/>
  <c r="J277" i="2"/>
  <c r="J243" i="2"/>
  <c r="BK219" i="2"/>
  <c r="J158" i="2"/>
  <c r="AS94" i="1"/>
  <c r="BK362" i="3"/>
  <c r="J345" i="3"/>
  <c r="BK327" i="3"/>
  <c r="J317" i="3"/>
  <c r="BK294" i="3"/>
  <c r="BK290" i="3"/>
  <c r="BK266" i="3"/>
  <c r="BK250" i="3"/>
  <c r="BK221" i="3"/>
  <c r="BK187" i="3"/>
  <c r="BK162" i="3"/>
  <c r="J147" i="3"/>
  <c r="J396" i="3"/>
  <c r="J294" i="3"/>
  <c r="BK262" i="3"/>
  <c r="J239" i="3"/>
  <c r="J202" i="3"/>
  <c r="J175" i="3"/>
  <c r="BK147" i="3"/>
  <c r="BK418" i="3"/>
  <c r="BK405" i="3"/>
  <c r="J393" i="3"/>
  <c r="BK377" i="3"/>
  <c r="J362" i="3"/>
  <c r="J349" i="3"/>
  <c r="J327" i="3"/>
  <c r="J313" i="3"/>
  <c r="BK304" i="3"/>
  <c r="J266" i="3"/>
  <c r="BK235" i="3"/>
  <c r="J213" i="3"/>
  <c r="J187" i="3"/>
  <c r="J165" i="3"/>
  <c r="BK151" i="3"/>
  <c r="J131" i="3"/>
  <c r="J358" i="4"/>
  <c r="BK340" i="4"/>
  <c r="BK314" i="4"/>
  <c r="J272" i="4"/>
  <c r="J197" i="4"/>
  <c r="J170" i="4"/>
  <c r="J145" i="4"/>
  <c r="BK424" i="4"/>
  <c r="BK402" i="4"/>
  <c r="BK358" i="4"/>
  <c r="BK296" i="4"/>
  <c r="J238" i="4"/>
  <c r="J200" i="4"/>
  <c r="J176" i="4"/>
  <c r="J156" i="4"/>
  <c r="BK130" i="4"/>
  <c r="BK368" i="4"/>
  <c r="BK323" i="4"/>
  <c r="J217" i="4"/>
  <c r="J163" i="4"/>
  <c r="J424" i="4"/>
  <c r="J402" i="4"/>
  <c r="J379" i="4"/>
  <c r="J365" i="4"/>
  <c r="J333" i="4"/>
  <c r="J288" i="4"/>
  <c r="J257" i="4"/>
  <c r="BK200" i="4"/>
  <c r="J179" i="4"/>
  <c r="J148" i="4"/>
  <c r="BK173" i="5"/>
  <c r="J143" i="5"/>
  <c r="J162" i="5"/>
  <c r="BK136" i="5"/>
  <c r="BK127" i="5"/>
  <c r="J169" i="5"/>
  <c r="J146" i="5"/>
  <c r="BK171" i="6"/>
  <c r="J148" i="6"/>
  <c r="BK135" i="6"/>
  <c r="J151" i="6"/>
  <c r="BK126" i="6"/>
  <c r="J154" i="6"/>
  <c r="J126" i="6"/>
  <c r="BK148" i="6"/>
  <c r="BK123" i="6"/>
  <c r="J244" i="7"/>
  <c r="BK217" i="7"/>
  <c r="BK197" i="7"/>
  <c r="J176" i="7"/>
  <c r="BK154" i="7"/>
  <c r="BK138" i="7"/>
  <c r="BK280" i="7"/>
  <c r="J267" i="7"/>
  <c r="J225" i="7"/>
  <c r="BK166" i="7"/>
  <c r="J151" i="7"/>
  <c r="BK131" i="7"/>
  <c r="J274" i="7"/>
  <c r="J240" i="7"/>
  <c r="BK214" i="7"/>
  <c r="BK189" i="7"/>
  <c r="BK151" i="7"/>
  <c r="BK249" i="7"/>
  <c r="BK233" i="7"/>
  <c r="BK172" i="7"/>
  <c r="J145" i="7"/>
  <c r="J164" i="8"/>
  <c r="BK140" i="8"/>
  <c r="J130" i="8"/>
  <c r="J179" i="8"/>
  <c r="J152" i="8"/>
  <c r="J175" i="8"/>
  <c r="BK161" i="8"/>
  <c r="BK169" i="8"/>
  <c r="BK137" i="8"/>
  <c r="BK203" i="9"/>
  <c r="J188" i="9"/>
  <c r="J148" i="9"/>
  <c r="J139" i="9"/>
  <c r="BK133" i="9"/>
  <c r="BK123" i="9"/>
  <c r="J182" i="9"/>
  <c r="J161" i="9"/>
  <c r="BK155" i="9"/>
  <c r="BK142" i="9"/>
  <c r="J203" i="9"/>
  <c r="BK199" i="9"/>
  <c r="BK188" i="9"/>
  <c r="J176" i="9"/>
  <c r="J170" i="9"/>
  <c r="J164" i="9"/>
  <c r="J155" i="9"/>
  <c r="J145" i="9"/>
  <c r="BK182" i="9"/>
  <c r="BK173" i="9"/>
  <c r="BK158" i="9"/>
  <c r="J136" i="9"/>
  <c r="J125" i="9"/>
  <c r="J178" i="10"/>
  <c r="BK162" i="10"/>
  <c r="J143" i="10"/>
  <c r="J134" i="10"/>
  <c r="BK180" i="10"/>
  <c r="J170" i="10"/>
  <c r="J148" i="10"/>
  <c r="J128" i="10"/>
  <c r="J182" i="10"/>
  <c r="J176" i="10"/>
  <c r="J172" i="10"/>
  <c r="J168" i="10"/>
  <c r="J165" i="10"/>
  <c r="J162" i="10"/>
  <c r="J153" i="10"/>
  <c r="BK146" i="10"/>
  <c r="J137" i="10"/>
  <c r="BK178" i="10"/>
  <c r="BK148" i="10"/>
  <c r="J141" i="10"/>
  <c r="J124" i="10"/>
  <c r="J358" i="2"/>
  <c r="J324" i="2"/>
  <c r="BK255" i="2"/>
  <c r="J207" i="2"/>
  <c r="BK182" i="2"/>
  <c r="J361" i="2"/>
  <c r="BK343" i="2"/>
  <c r="BK318" i="2"/>
  <c r="J294" i="2"/>
  <c r="BK265" i="2"/>
  <c r="J246" i="2"/>
  <c r="BK228" i="2"/>
  <c r="J201" i="2"/>
  <c r="J182" i="2"/>
  <c r="J350" i="2"/>
  <c r="BK332" i="2"/>
  <c r="BK300" i="2"/>
  <c r="J285" i="2"/>
  <c r="J270" i="2"/>
  <c r="BK243" i="2"/>
  <c r="BK204" i="2"/>
  <c r="BK189" i="2"/>
  <c r="BK339" i="2"/>
  <c r="BK315" i="2"/>
  <c r="BK281" i="2"/>
  <c r="J255" i="2"/>
  <c r="J228" i="2"/>
  <c r="BK171" i="2"/>
  <c r="BK128" i="2"/>
  <c r="J418" i="3"/>
  <c r="J402" i="3"/>
  <c r="BK388" i="3"/>
  <c r="BK380" i="3"/>
  <c r="BK369" i="3"/>
  <c r="J355" i="3"/>
  <c r="BK341" i="3"/>
  <c r="BK324" i="3"/>
  <c r="J310" i="3"/>
  <c r="J301" i="3"/>
  <c r="J262" i="3"/>
  <c r="J247" i="3"/>
  <c r="BK213" i="3"/>
  <c r="J182" i="3"/>
  <c r="J168" i="3"/>
  <c r="J143" i="3"/>
  <c r="BK411" i="3"/>
  <c r="J297" i="3"/>
  <c r="J274" i="3"/>
  <c r="BK244" i="3"/>
  <c r="J194" i="3"/>
  <c r="BK171" i="3"/>
  <c r="BK143" i="3"/>
  <c r="BK423" i="3"/>
  <c r="BK402" i="3"/>
  <c r="J384" i="3"/>
  <c r="J369" i="3"/>
  <c r="BK355" i="3"/>
  <c r="J341" i="3"/>
  <c r="BK317" i="3"/>
  <c r="BK297" i="3"/>
  <c r="BK274" i="3"/>
  <c r="BK239" i="3"/>
  <c r="J210" i="3"/>
  <c r="BK175" i="3"/>
  <c r="J158" i="3"/>
  <c r="BK421" i="4"/>
  <c r="BK388" i="4"/>
  <c r="BK333" i="4"/>
  <c r="BK288" i="4"/>
  <c r="J241" i="4"/>
  <c r="J185" i="4"/>
  <c r="BK148" i="4"/>
  <c r="BK133" i="4"/>
  <c r="BK410" i="4"/>
  <c r="J368" i="4"/>
  <c r="BK326" i="4"/>
  <c r="BK229" i="4"/>
  <c r="J194" i="4"/>
  <c r="BK173" i="4"/>
  <c r="BK166" i="4"/>
  <c r="J136" i="4"/>
  <c r="J384" i="4"/>
  <c r="BK362" i="4"/>
  <c r="BK238" i="4"/>
  <c r="BK185" i="4"/>
  <c r="BK156" i="4"/>
  <c r="J417" i="4"/>
  <c r="BK395" i="4"/>
  <c r="BK381" i="4"/>
  <c r="J362" i="4"/>
  <c r="J326" i="4"/>
  <c r="BK284" i="4"/>
  <c r="J269" i="4"/>
  <c r="BK208" i="4"/>
  <c r="BK182" i="4"/>
  <c r="J173" i="4"/>
  <c r="BK136" i="4"/>
  <c r="J153" i="5"/>
  <c r="BK169" i="5"/>
  <c r="J158" i="5"/>
  <c r="J130" i="5"/>
  <c r="BK153" i="5"/>
  <c r="J127" i="5"/>
  <c r="J140" i="5"/>
  <c r="BK124" i="5"/>
  <c r="J166" i="6"/>
  <c r="BK145" i="6"/>
  <c r="BK132" i="6"/>
  <c r="J145" i="6"/>
  <c r="J123" i="6"/>
  <c r="BK151" i="6"/>
  <c r="BK175" i="6"/>
  <c r="BK271" i="7"/>
  <c r="BK252" i="7"/>
  <c r="BK225" i="7"/>
  <c r="BK205" i="7"/>
  <c r="J185" i="7"/>
  <c r="J166" i="7"/>
  <c r="BK142" i="7"/>
  <c r="BK128" i="7"/>
  <c r="BK274" i="7"/>
  <c r="J260" i="7"/>
  <c r="J217" i="7"/>
  <c r="BK182" i="7"/>
  <c r="J154" i="7"/>
  <c r="J138" i="7"/>
  <c r="BK263" i="7"/>
  <c r="BK230" i="7"/>
  <c r="J192" i="7"/>
  <c r="BK163" i="7"/>
  <c r="BK134" i="7"/>
  <c r="J255" i="7"/>
  <c r="BK237" i="7"/>
  <c r="J197" i="7"/>
  <c r="BK157" i="7"/>
  <c r="BK175" i="8"/>
  <c r="J149" i="8"/>
  <c r="J137" i="8"/>
  <c r="BK187" i="8"/>
  <c r="BK155" i="8"/>
  <c r="J143" i="8"/>
  <c r="J169" i="8"/>
  <c r="BK328" i="2"/>
  <c r="J305" i="2"/>
  <c r="J252" i="2"/>
  <c r="BK225" i="2"/>
  <c r="J194" i="2"/>
  <c r="J140" i="2"/>
  <c r="J346" i="2"/>
  <c r="BK324" i="2"/>
  <c r="J309" i="2"/>
  <c r="BK270" i="2"/>
  <c r="BK252" i="2"/>
  <c r="J233" i="2"/>
  <c r="J210" i="2"/>
  <c r="J177" i="2"/>
  <c r="J171" i="2"/>
  <c r="BK162" i="2"/>
  <c r="BK143" i="2"/>
  <c r="BK361" i="2"/>
  <c r="J343" i="2"/>
  <c r="BK309" i="2"/>
  <c r="J291" i="2"/>
  <c r="BK277" i="2"/>
  <c r="BK262" i="2"/>
  <c r="J240" i="2"/>
  <c r="BK201" i="2"/>
  <c r="J185" i="2"/>
  <c r="BK140" i="2"/>
  <c r="J336" i="2"/>
  <c r="J288" i="2"/>
  <c r="J262" i="2"/>
  <c r="BK246" i="2"/>
  <c r="J225" i="2"/>
  <c r="J189" i="2"/>
  <c r="J147" i="2"/>
  <c r="J421" i="3"/>
  <c r="J405" i="3"/>
  <c r="BK393" i="3"/>
  <c r="J377" i="3"/>
  <c r="BK366" i="3"/>
  <c r="BK349" i="3"/>
  <c r="J333" i="3"/>
  <c r="BK321" i="3"/>
  <c r="BK307" i="3"/>
  <c r="BK286" i="3"/>
  <c r="J244" i="3"/>
  <c r="BK202" i="3"/>
  <c r="J178" i="3"/>
  <c r="J151" i="3"/>
  <c r="J414" i="3"/>
  <c r="J388" i="3"/>
  <c r="J286" i="3"/>
  <c r="J250" i="3"/>
  <c r="BK210" i="3"/>
  <c r="BK182" i="3"/>
  <c r="BK158" i="3"/>
  <c r="J134" i="3"/>
  <c r="J411" i="3"/>
  <c r="BK396" i="3"/>
  <c r="J380" i="3"/>
  <c r="J366" i="3"/>
  <c r="BK352" i="3"/>
  <c r="J336" i="3"/>
  <c r="J324" i="3"/>
  <c r="BK310" i="3"/>
  <c r="J290" i="3"/>
  <c r="BK257" i="3"/>
  <c r="J221" i="3"/>
  <c r="J190" i="3"/>
  <c r="BK168" i="3"/>
  <c r="J155" i="3"/>
  <c r="BK134" i="3"/>
  <c r="BK414" i="4"/>
  <c r="J353" i="4"/>
  <c r="J329" i="4"/>
  <c r="J305" i="4"/>
  <c r="BK203" i="4"/>
  <c r="BK179" i="4"/>
  <c r="J152" i="4"/>
  <c r="J139" i="4"/>
  <c r="BK417" i="4"/>
  <c r="J395" i="4"/>
  <c r="BK365" i="4"/>
  <c r="J314" i="4"/>
  <c r="BK257" i="4"/>
  <c r="BK217" i="4"/>
  <c r="BK170" i="4"/>
  <c r="BK145" i="4"/>
  <c r="J410" i="4"/>
  <c r="BK379" i="4"/>
  <c r="BK275" i="4"/>
  <c r="J203" i="4"/>
  <c r="BK159" i="4"/>
  <c r="J421" i="4"/>
  <c r="J388" i="4"/>
  <c r="BK376" i="4"/>
  <c r="BK347" i="4"/>
  <c r="J296" i="4"/>
  <c r="BK272" i="4"/>
  <c r="J226" i="4"/>
  <c r="BK197" i="4"/>
  <c r="BK176" i="4"/>
  <c r="BK139" i="4"/>
  <c r="J165" i="5"/>
  <c r="BK146" i="5"/>
  <c r="BK165" i="5"/>
  <c r="BK143" i="5"/>
  <c r="BK133" i="5"/>
  <c r="J124" i="5"/>
  <c r="BK130" i="5"/>
  <c r="BK162" i="5"/>
  <c r="J136" i="5"/>
  <c r="J175" i="6"/>
  <c r="BK154" i="6"/>
  <c r="J138" i="6"/>
  <c r="BK166" i="6"/>
  <c r="J132" i="6"/>
  <c r="BK157" i="6"/>
  <c r="J129" i="6"/>
  <c r="J157" i="6"/>
  <c r="BK129" i="6"/>
  <c r="BK255" i="7"/>
  <c r="J233" i="7"/>
  <c r="BK209" i="7"/>
  <c r="J189" i="7"/>
  <c r="BK169" i="7"/>
  <c r="BK145" i="7"/>
  <c r="J131" i="7"/>
  <c r="J271" i="7"/>
  <c r="J249" i="7"/>
  <c r="J205" i="7"/>
  <c r="J157" i="7"/>
  <c r="J142" i="7"/>
  <c r="BK267" i="7"/>
  <c r="J237" i="7"/>
  <c r="J209" i="7"/>
  <c r="BK176" i="7"/>
  <c r="J160" i="7"/>
  <c r="J277" i="7"/>
  <c r="BK240" i="7"/>
  <c r="BK185" i="7"/>
  <c r="J191" i="8"/>
  <c r="J161" i="8"/>
  <c r="BK146" i="8"/>
  <c r="BK134" i="8"/>
  <c r="J182" i="8"/>
  <c r="J146" i="8"/>
  <c r="BK172" i="8"/>
  <c r="J158" i="8"/>
  <c r="BK179" i="8"/>
  <c r="BK164" i="8"/>
  <c r="J134" i="8"/>
  <c r="BK130" i="8"/>
  <c r="J126" i="8"/>
  <c r="J123" i="8"/>
  <c r="J199" i="9"/>
  <c r="BK185" i="9"/>
  <c r="BK145" i="9"/>
  <c r="BK136" i="9"/>
  <c r="BK125" i="9"/>
  <c r="BK196" i="9"/>
  <c r="J185" i="9"/>
  <c r="BK164" i="9"/>
  <c r="J158" i="9"/>
  <c r="BK151" i="9"/>
  <c r="J129" i="9"/>
  <c r="J196" i="9"/>
  <c r="J191" i="9"/>
  <c r="BK179" i="9"/>
  <c r="J173" i="9"/>
  <c r="BK167" i="9"/>
  <c r="BK161" i="9"/>
  <c r="BK148" i="9"/>
  <c r="BK191" i="9"/>
  <c r="BK176" i="9"/>
  <c r="J167" i="9"/>
  <c r="BK139" i="9"/>
  <c r="J133" i="9"/>
  <c r="J123" i="9"/>
  <c r="J180" i="10"/>
  <c r="BK165" i="10"/>
  <c r="J156" i="10"/>
  <c r="BK137" i="10"/>
  <c r="BK172" i="10"/>
  <c r="BK153" i="10"/>
  <c r="BK134" i="10"/>
  <c r="J159" i="10"/>
  <c r="BK150" i="10"/>
  <c r="BK141" i="10"/>
  <c r="J130" i="10"/>
  <c r="J184" i="10"/>
  <c r="BK168" i="10"/>
  <c r="BK143" i="10"/>
  <c r="BK126" i="10"/>
  <c r="T127" i="2" l="1"/>
  <c r="T232" i="2"/>
  <c r="P239" i="2"/>
  <c r="T280" i="2"/>
  <c r="BK335" i="2"/>
  <c r="BK334" i="2"/>
  <c r="J334" i="2"/>
  <c r="J104" i="2"/>
  <c r="R130" i="3"/>
  <c r="P193" i="3"/>
  <c r="T243" i="3"/>
  <c r="BK289" i="3"/>
  <c r="J289" i="3" s="1"/>
  <c r="J101" i="3" s="1"/>
  <c r="BK320" i="3"/>
  <c r="J320" i="3"/>
  <c r="J102" i="3"/>
  <c r="T344" i="3"/>
  <c r="BK358" i="3"/>
  <c r="J358" i="3" s="1"/>
  <c r="J106" i="3" s="1"/>
  <c r="P417" i="3"/>
  <c r="P416" i="3"/>
  <c r="BK129" i="4"/>
  <c r="J129" i="4" s="1"/>
  <c r="J98" i="4" s="1"/>
  <c r="T207" i="4"/>
  <c r="P268" i="4"/>
  <c r="BK322" i="4"/>
  <c r="J322" i="4"/>
  <c r="J101" i="4"/>
  <c r="T322" i="4"/>
  <c r="R332" i="4"/>
  <c r="P371" i="4"/>
  <c r="BK406" i="4"/>
  <c r="J406" i="4"/>
  <c r="J107" i="4" s="1"/>
  <c r="R406" i="4"/>
  <c r="R123" i="5"/>
  <c r="R161" i="5"/>
  <c r="R122" i="5" s="1"/>
  <c r="R121" i="5" s="1"/>
  <c r="P122" i="6"/>
  <c r="R161" i="6"/>
  <c r="T127" i="7"/>
  <c r="R196" i="7"/>
  <c r="R213" i="7"/>
  <c r="R248" i="7"/>
  <c r="P259" i="7"/>
  <c r="R270" i="7"/>
  <c r="R269" i="7"/>
  <c r="P122" i="8"/>
  <c r="BK168" i="8"/>
  <c r="J168" i="8"/>
  <c r="J99" i="8"/>
  <c r="T122" i="9"/>
  <c r="T121" i="9" s="1"/>
  <c r="T120" i="9" s="1"/>
  <c r="T195" i="9"/>
  <c r="BK123" i="10"/>
  <c r="R127" i="2"/>
  <c r="R232" i="2"/>
  <c r="R239" i="2"/>
  <c r="P280" i="2"/>
  <c r="T335" i="2"/>
  <c r="T334" i="2"/>
  <c r="BK130" i="3"/>
  <c r="J130" i="3" s="1"/>
  <c r="J98" i="3" s="1"/>
  <c r="T193" i="3"/>
  <c r="BK243" i="3"/>
  <c r="J243" i="3"/>
  <c r="J100" i="3" s="1"/>
  <c r="P289" i="3"/>
  <c r="T320" i="3"/>
  <c r="R344" i="3"/>
  <c r="P358" i="3"/>
  <c r="P357" i="3" s="1"/>
  <c r="T417" i="3"/>
  <c r="T416" i="3" s="1"/>
  <c r="P129" i="4"/>
  <c r="BK207" i="4"/>
  <c r="J207" i="4"/>
  <c r="J99" i="4"/>
  <c r="R268" i="4"/>
  <c r="T123" i="5"/>
  <c r="T161" i="5"/>
  <c r="T122" i="5" s="1"/>
  <c r="T121" i="5" s="1"/>
  <c r="T122" i="6"/>
  <c r="T121" i="6"/>
  <c r="T120" i="6" s="1"/>
  <c r="T161" i="6"/>
  <c r="P127" i="7"/>
  <c r="P196" i="7"/>
  <c r="P213" i="7"/>
  <c r="T248" i="7"/>
  <c r="T259" i="7"/>
  <c r="P270" i="7"/>
  <c r="P269" i="7"/>
  <c r="T122" i="8"/>
  <c r="T121" i="8" s="1"/>
  <c r="T120" i="8" s="1"/>
  <c r="T168" i="8"/>
  <c r="BK122" i="9"/>
  <c r="J122" i="9"/>
  <c r="J98" i="9"/>
  <c r="BK195" i="9"/>
  <c r="J195" i="9" s="1"/>
  <c r="J99" i="9" s="1"/>
  <c r="P123" i="10"/>
  <c r="P127" i="2"/>
  <c r="BK232" i="2"/>
  <c r="J232" i="2" s="1"/>
  <c r="J99" i="2" s="1"/>
  <c r="BK239" i="2"/>
  <c r="J239" i="2"/>
  <c r="J100" i="2"/>
  <c r="BK280" i="2"/>
  <c r="J280" i="2"/>
  <c r="J101" i="2" s="1"/>
  <c r="P335" i="2"/>
  <c r="P334" i="2"/>
  <c r="P130" i="3"/>
  <c r="BK193" i="3"/>
  <c r="J193" i="3" s="1"/>
  <c r="J99" i="3" s="1"/>
  <c r="P243" i="3"/>
  <c r="T289" i="3"/>
  <c r="P320" i="3"/>
  <c r="P344" i="3"/>
  <c r="T358" i="3"/>
  <c r="T357" i="3" s="1"/>
  <c r="BK417" i="3"/>
  <c r="BK416" i="3"/>
  <c r="J416" i="3"/>
  <c r="J107" i="3" s="1"/>
  <c r="R129" i="4"/>
  <c r="R207" i="4"/>
  <c r="BK268" i="4"/>
  <c r="J268" i="4" s="1"/>
  <c r="J100" i="4" s="1"/>
  <c r="BK332" i="4"/>
  <c r="J332" i="4"/>
  <c r="J102" i="4" s="1"/>
  <c r="T332" i="4"/>
  <c r="R371" i="4"/>
  <c r="BK387" i="4"/>
  <c r="J387" i="4" s="1"/>
  <c r="J106" i="4" s="1"/>
  <c r="T387" i="4"/>
  <c r="T386" i="4" s="1"/>
  <c r="T406" i="4"/>
  <c r="BK123" i="5"/>
  <c r="J123" i="5"/>
  <c r="J98" i="5"/>
  <c r="BK161" i="5"/>
  <c r="J161" i="5"/>
  <c r="J99" i="5"/>
  <c r="BK122" i="6"/>
  <c r="J122" i="6" s="1"/>
  <c r="J98" i="6" s="1"/>
  <c r="BK161" i="6"/>
  <c r="J161" i="6" s="1"/>
  <c r="J99" i="6" s="1"/>
  <c r="R127" i="7"/>
  <c r="BK196" i="7"/>
  <c r="J196" i="7"/>
  <c r="J99" i="7" s="1"/>
  <c r="BK213" i="7"/>
  <c r="J213" i="7" s="1"/>
  <c r="J100" i="7" s="1"/>
  <c r="BK248" i="7"/>
  <c r="J248" i="7"/>
  <c r="J101" i="7"/>
  <c r="BK259" i="7"/>
  <c r="J259" i="7" s="1"/>
  <c r="J102" i="7" s="1"/>
  <c r="T270" i="7"/>
  <c r="T269" i="7"/>
  <c r="BK122" i="8"/>
  <c r="J122" i="8"/>
  <c r="J98" i="8"/>
  <c r="R168" i="8"/>
  <c r="P122" i="9"/>
  <c r="P121" i="9" s="1"/>
  <c r="P120" i="9" s="1"/>
  <c r="AU102" i="1" s="1"/>
  <c r="P195" i="9"/>
  <c r="T123" i="10"/>
  <c r="R175" i="10"/>
  <c r="R122" i="10" s="1"/>
  <c r="R121" i="10" s="1"/>
  <c r="BK127" i="2"/>
  <c r="J127" i="2" s="1"/>
  <c r="J98" i="2" s="1"/>
  <c r="P232" i="2"/>
  <c r="T239" i="2"/>
  <c r="R280" i="2"/>
  <c r="R335" i="2"/>
  <c r="R334" i="2"/>
  <c r="T130" i="3"/>
  <c r="T129" i="3" s="1"/>
  <c r="R193" i="3"/>
  <c r="R243" i="3"/>
  <c r="R289" i="3"/>
  <c r="R320" i="3"/>
  <c r="BK344" i="3"/>
  <c r="J344" i="3"/>
  <c r="J103" i="3" s="1"/>
  <c r="R358" i="3"/>
  <c r="R357" i="3"/>
  <c r="R417" i="3"/>
  <c r="R416" i="3" s="1"/>
  <c r="T129" i="4"/>
  <c r="P207" i="4"/>
  <c r="T268" i="4"/>
  <c r="P322" i="4"/>
  <c r="R322" i="4"/>
  <c r="P332" i="4"/>
  <c r="BK371" i="4"/>
  <c r="J371" i="4" s="1"/>
  <c r="J103" i="4" s="1"/>
  <c r="T371" i="4"/>
  <c r="P387" i="4"/>
  <c r="R387" i="4"/>
  <c r="R386" i="4"/>
  <c r="P406" i="4"/>
  <c r="P123" i="5"/>
  <c r="P122" i="5" s="1"/>
  <c r="P121" i="5" s="1"/>
  <c r="AU98" i="1" s="1"/>
  <c r="P161" i="5"/>
  <c r="R122" i="6"/>
  <c r="R121" i="6" s="1"/>
  <c r="R120" i="6" s="1"/>
  <c r="P161" i="6"/>
  <c r="BK127" i="7"/>
  <c r="J127" i="7"/>
  <c r="J98" i="7"/>
  <c r="T196" i="7"/>
  <c r="T213" i="7"/>
  <c r="P248" i="7"/>
  <c r="R259" i="7"/>
  <c r="BK270" i="7"/>
  <c r="J270" i="7" s="1"/>
  <c r="J105" i="7" s="1"/>
  <c r="R122" i="8"/>
  <c r="R121" i="8" s="1"/>
  <c r="R120" i="8" s="1"/>
  <c r="P168" i="8"/>
  <c r="R122" i="9"/>
  <c r="R121" i="9"/>
  <c r="R120" i="9" s="1"/>
  <c r="R195" i="9"/>
  <c r="R123" i="10"/>
  <c r="BK175" i="10"/>
  <c r="J175" i="10"/>
  <c r="J100" i="10" s="1"/>
  <c r="P175" i="10"/>
  <c r="T175" i="10"/>
  <c r="BK383" i="4"/>
  <c r="J383" i="4"/>
  <c r="J104" i="4" s="1"/>
  <c r="BK266" i="7"/>
  <c r="J266" i="7"/>
  <c r="J103" i="7"/>
  <c r="BK190" i="8"/>
  <c r="J190" i="8" s="1"/>
  <c r="J100" i="8" s="1"/>
  <c r="BK331" i="2"/>
  <c r="J331" i="2" s="1"/>
  <c r="J103" i="2" s="1"/>
  <c r="BK202" i="9"/>
  <c r="J202" i="9"/>
  <c r="J100" i="9" s="1"/>
  <c r="BK327" i="2"/>
  <c r="J327" i="2"/>
  <c r="J102" i="2"/>
  <c r="BK354" i="3"/>
  <c r="J354" i="3"/>
  <c r="J104" i="3"/>
  <c r="BK168" i="5"/>
  <c r="J168" i="5" s="1"/>
  <c r="J100" i="5" s="1"/>
  <c r="BK179" i="6"/>
  <c r="J179" i="6"/>
  <c r="J100" i="6" s="1"/>
  <c r="BK172" i="5"/>
  <c r="J172" i="5"/>
  <c r="J101" i="5"/>
  <c r="BK171" i="10"/>
  <c r="J171" i="10"/>
  <c r="J99" i="10"/>
  <c r="BK186" i="10"/>
  <c r="J186" i="10" s="1"/>
  <c r="J101" i="10" s="1"/>
  <c r="J89" i="10"/>
  <c r="BE130" i="10"/>
  <c r="BE134" i="10"/>
  <c r="BE137" i="10"/>
  <c r="BE148" i="10"/>
  <c r="BE153" i="10"/>
  <c r="BE159" i="10"/>
  <c r="BE170" i="10"/>
  <c r="BE180" i="10"/>
  <c r="E85" i="10"/>
  <c r="BE124" i="10"/>
  <c r="BE126" i="10"/>
  <c r="BE178" i="10"/>
  <c r="BE182" i="10"/>
  <c r="BE184" i="10"/>
  <c r="F118" i="10"/>
  <c r="BE139" i="10"/>
  <c r="BE141" i="10"/>
  <c r="BE146" i="10"/>
  <c r="BE156" i="10"/>
  <c r="BE162" i="10"/>
  <c r="BE165" i="10"/>
  <c r="BE168" i="10"/>
  <c r="BE176" i="10"/>
  <c r="BE187" i="10"/>
  <c r="BE128" i="10"/>
  <c r="BE143" i="10"/>
  <c r="BE150" i="10"/>
  <c r="BE172" i="10"/>
  <c r="E110" i="9"/>
  <c r="BE145" i="9"/>
  <c r="BE151" i="9"/>
  <c r="BE161" i="9"/>
  <c r="BE196" i="9"/>
  <c r="J89" i="9"/>
  <c r="BE125" i="9"/>
  <c r="BE129" i="9"/>
  <c r="BE139" i="9"/>
  <c r="BE203" i="9"/>
  <c r="F92" i="9"/>
  <c r="BE123" i="9"/>
  <c r="BE133" i="9"/>
  <c r="BE136" i="9"/>
  <c r="BE148" i="9"/>
  <c r="BE170" i="9"/>
  <c r="BE179" i="9"/>
  <c r="BE182" i="9"/>
  <c r="BE185" i="9"/>
  <c r="BE188" i="9"/>
  <c r="BE199" i="9"/>
  <c r="BE142" i="9"/>
  <c r="BE155" i="9"/>
  <c r="BE158" i="9"/>
  <c r="BE164" i="9"/>
  <c r="BE167" i="9"/>
  <c r="BE173" i="9"/>
  <c r="BE176" i="9"/>
  <c r="BE191" i="9"/>
  <c r="E110" i="8"/>
  <c r="J114" i="8"/>
  <c r="BE143" i="8"/>
  <c r="BE146" i="8"/>
  <c r="BE149" i="8"/>
  <c r="BE158" i="8"/>
  <c r="BE175" i="8"/>
  <c r="BE134" i="8"/>
  <c r="BE140" i="8"/>
  <c r="BE187" i="8"/>
  <c r="BE191" i="8"/>
  <c r="F92" i="8"/>
  <c r="BE123" i="8"/>
  <c r="BE130" i="8"/>
  <c r="BE137" i="8"/>
  <c r="BE161" i="8"/>
  <c r="BE164" i="8"/>
  <c r="BE169" i="8"/>
  <c r="BE172" i="8"/>
  <c r="BE126" i="8"/>
  <c r="BE152" i="8"/>
  <c r="BE155" i="8"/>
  <c r="BE179" i="8"/>
  <c r="BE182" i="8"/>
  <c r="E115" i="7"/>
  <c r="BE128" i="7"/>
  <c r="BE134" i="7"/>
  <c r="BE138" i="7"/>
  <c r="BE148" i="7"/>
  <c r="BE151" i="7"/>
  <c r="BE160" i="7"/>
  <c r="BE182" i="7"/>
  <c r="BE189" i="7"/>
  <c r="BE209" i="7"/>
  <c r="BE217" i="7"/>
  <c r="BE221" i="7"/>
  <c r="BE244" i="7"/>
  <c r="BE255" i="7"/>
  <c r="BE260" i="7"/>
  <c r="BE263" i="7"/>
  <c r="BE271" i="7"/>
  <c r="BE274" i="7"/>
  <c r="J89" i="7"/>
  <c r="F92" i="7"/>
  <c r="BE131" i="7"/>
  <c r="BE142" i="7"/>
  <c r="BE154" i="7"/>
  <c r="BE157" i="7"/>
  <c r="BE166" i="7"/>
  <c r="BE192" i="7"/>
  <c r="BE197" i="7"/>
  <c r="BE201" i="7"/>
  <c r="BE225" i="7"/>
  <c r="BE252" i="7"/>
  <c r="BE145" i="7"/>
  <c r="BE163" i="7"/>
  <c r="BE169" i="7"/>
  <c r="BE172" i="7"/>
  <c r="BE176" i="7"/>
  <c r="BE185" i="7"/>
  <c r="BE205" i="7"/>
  <c r="BE214" i="7"/>
  <c r="BE230" i="7"/>
  <c r="BE240" i="7"/>
  <c r="BE280" i="7"/>
  <c r="BE233" i="7"/>
  <c r="BE237" i="7"/>
  <c r="BE249" i="7"/>
  <c r="BE267" i="7"/>
  <c r="BE277" i="7"/>
  <c r="E85" i="6"/>
  <c r="J89" i="6"/>
  <c r="BE129" i="6"/>
  <c r="BE154" i="6"/>
  <c r="BE171" i="6"/>
  <c r="BE132" i="6"/>
  <c r="BE135" i="6"/>
  <c r="BE145" i="6"/>
  <c r="BE166" i="6"/>
  <c r="BE180" i="6"/>
  <c r="BE141" i="6"/>
  <c r="BE148" i="6"/>
  <c r="BE157" i="6"/>
  <c r="BE162" i="6"/>
  <c r="BE175" i="6"/>
  <c r="F92" i="6"/>
  <c r="BE123" i="6"/>
  <c r="BE126" i="6"/>
  <c r="BE138" i="6"/>
  <c r="BE151" i="6"/>
  <c r="E85" i="5"/>
  <c r="F92" i="5"/>
  <c r="BE130" i="5"/>
  <c r="BE149" i="5"/>
  <c r="BE165" i="5"/>
  <c r="J89" i="5"/>
  <c r="BE136" i="5"/>
  <c r="BE140" i="5"/>
  <c r="BE158" i="5"/>
  <c r="BE173" i="5"/>
  <c r="BE146" i="5"/>
  <c r="BE124" i="5"/>
  <c r="BE127" i="5"/>
  <c r="BE133" i="5"/>
  <c r="BE143" i="5"/>
  <c r="BE153" i="5"/>
  <c r="BE162" i="5"/>
  <c r="BE169" i="5"/>
  <c r="J417" i="3"/>
  <c r="J108" i="3"/>
  <c r="F92" i="4"/>
  <c r="J121" i="4"/>
  <c r="BE145" i="4"/>
  <c r="BE170" i="4"/>
  <c r="BE194" i="4"/>
  <c r="BE217" i="4"/>
  <c r="BE226" i="4"/>
  <c r="BE288" i="4"/>
  <c r="BE314" i="4"/>
  <c r="BE340" i="4"/>
  <c r="BE353" i="4"/>
  <c r="BE414" i="4"/>
  <c r="BK357" i="3"/>
  <c r="J357" i="3"/>
  <c r="J105" i="3" s="1"/>
  <c r="E85" i="4"/>
  <c r="BE133" i="4"/>
  <c r="BE136" i="4"/>
  <c r="BE139" i="4"/>
  <c r="BE163" i="4"/>
  <c r="BE166" i="4"/>
  <c r="BE176" i="4"/>
  <c r="BE189" i="4"/>
  <c r="BE200" i="4"/>
  <c r="BE241" i="4"/>
  <c r="BE269" i="4"/>
  <c r="BE284" i="4"/>
  <c r="BE296" i="4"/>
  <c r="BE333" i="4"/>
  <c r="BE388" i="4"/>
  <c r="BE395" i="4"/>
  <c r="BE130" i="4"/>
  <c r="BE148" i="4"/>
  <c r="BE179" i="4"/>
  <c r="BE182" i="4"/>
  <c r="BE203" i="4"/>
  <c r="BE272" i="4"/>
  <c r="BE275" i="4"/>
  <c r="BE326" i="4"/>
  <c r="BE372" i="4"/>
  <c r="BE376" i="4"/>
  <c r="BE417" i="4"/>
  <c r="BE421" i="4"/>
  <c r="BE424" i="4"/>
  <c r="BE152" i="4"/>
  <c r="BE156" i="4"/>
  <c r="BE159" i="4"/>
  <c r="BE173" i="4"/>
  <c r="BE185" i="4"/>
  <c r="BE197" i="4"/>
  <c r="BE208" i="4"/>
  <c r="BE229" i="4"/>
  <c r="BE238" i="4"/>
  <c r="BE257" i="4"/>
  <c r="BE305" i="4"/>
  <c r="BE323" i="4"/>
  <c r="BE329" i="4"/>
  <c r="BE347" i="4"/>
  <c r="BE358" i="4"/>
  <c r="BE362" i="4"/>
  <c r="BE365" i="4"/>
  <c r="BE368" i="4"/>
  <c r="BE379" i="4"/>
  <c r="BE381" i="4"/>
  <c r="BE384" i="4"/>
  <c r="BE402" i="4"/>
  <c r="BE407" i="4"/>
  <c r="BE410" i="4"/>
  <c r="BE428" i="4"/>
  <c r="J335" i="2"/>
  <c r="J105" i="2" s="1"/>
  <c r="E85" i="3"/>
  <c r="J122" i="3"/>
  <c r="BE131" i="3"/>
  <c r="BE147" i="3"/>
  <c r="BE165" i="3"/>
  <c r="BE171" i="3"/>
  <c r="BE175" i="3"/>
  <c r="BE210" i="3"/>
  <c r="BE221" i="3"/>
  <c r="BE235" i="3"/>
  <c r="BE244" i="3"/>
  <c r="BE250" i="3"/>
  <c r="BE266" i="3"/>
  <c r="BE286" i="3"/>
  <c r="BE294" i="3"/>
  <c r="BE301" i="3"/>
  <c r="BE304" i="3"/>
  <c r="BE307" i="3"/>
  <c r="BE313" i="3"/>
  <c r="BE317" i="3"/>
  <c r="BE327" i="3"/>
  <c r="BE349" i="3"/>
  <c r="BE355" i="3"/>
  <c r="BE372" i="3"/>
  <c r="BE380" i="3"/>
  <c r="BE384" i="3"/>
  <c r="BE393" i="3"/>
  <c r="BE399" i="3"/>
  <c r="BE402" i="3"/>
  <c r="BE405" i="3"/>
  <c r="BE411" i="3"/>
  <c r="BE418" i="3"/>
  <c r="BE423" i="3"/>
  <c r="F125" i="3"/>
  <c r="BE134" i="3"/>
  <c r="BE137" i="3"/>
  <c r="BE143" i="3"/>
  <c r="BE151" i="3"/>
  <c r="BE155" i="3"/>
  <c r="BE162" i="3"/>
  <c r="BE168" i="3"/>
  <c r="BE178" i="3"/>
  <c r="BE187" i="3"/>
  <c r="BE202" i="3"/>
  <c r="BE262" i="3"/>
  <c r="BE282" i="3"/>
  <c r="BE388" i="3"/>
  <c r="BE408" i="3"/>
  <c r="BE158" i="3"/>
  <c r="BE182" i="3"/>
  <c r="BE190" i="3"/>
  <c r="BE194" i="3"/>
  <c r="BE213" i="3"/>
  <c r="BE224" i="3"/>
  <c r="BE239" i="3"/>
  <c r="BE247" i="3"/>
  <c r="BE257" i="3"/>
  <c r="BE274" i="3"/>
  <c r="BE290" i="3"/>
  <c r="BE297" i="3"/>
  <c r="BE310" i="3"/>
  <c r="BE321" i="3"/>
  <c r="BE324" i="3"/>
  <c r="BE333" i="3"/>
  <c r="BE336" i="3"/>
  <c r="BE341" i="3"/>
  <c r="BE345" i="3"/>
  <c r="BE352" i="3"/>
  <c r="BE359" i="3"/>
  <c r="BE362" i="3"/>
  <c r="BE366" i="3"/>
  <c r="BE369" i="3"/>
  <c r="BE377" i="3"/>
  <c r="BE396" i="3"/>
  <c r="BE414" i="3"/>
  <c r="BE421" i="3"/>
  <c r="F92" i="2"/>
  <c r="E115" i="2"/>
  <c r="BE128" i="2"/>
  <c r="BE177" i="2"/>
  <c r="BE189" i="2"/>
  <c r="BE201" i="2"/>
  <c r="BE207" i="2"/>
  <c r="BE265" i="2"/>
  <c r="BE288" i="2"/>
  <c r="BE305" i="2"/>
  <c r="BE324" i="2"/>
  <c r="BE328" i="2"/>
  <c r="BE343" i="2"/>
  <c r="BE346" i="2"/>
  <c r="BE140" i="2"/>
  <c r="BE162" i="2"/>
  <c r="BE171" i="2"/>
  <c r="BE182" i="2"/>
  <c r="BE185" i="2"/>
  <c r="BE210" i="2"/>
  <c r="BE219" i="2"/>
  <c r="BE222" i="2"/>
  <c r="BE225" i="2"/>
  <c r="BE233" i="2"/>
  <c r="BE236" i="2"/>
  <c r="BE243" i="2"/>
  <c r="BE252" i="2"/>
  <c r="BE291" i="2"/>
  <c r="BE315" i="2"/>
  <c r="BE318" i="2"/>
  <c r="BE336" i="2"/>
  <c r="BE350" i="2"/>
  <c r="BE358" i="2"/>
  <c r="J89" i="2"/>
  <c r="BE143" i="2"/>
  <c r="BE147" i="2"/>
  <c r="BE194" i="2"/>
  <c r="BE204" i="2"/>
  <c r="BE214" i="2"/>
  <c r="BE255" i="2"/>
  <c r="BE273" i="2"/>
  <c r="BE281" i="2"/>
  <c r="BE294" i="2"/>
  <c r="BE309" i="2"/>
  <c r="BE321" i="2"/>
  <c r="BE332" i="2"/>
  <c r="BE131" i="2"/>
  <c r="BE158" i="2"/>
  <c r="BE198" i="2"/>
  <c r="BE228" i="2"/>
  <c r="BE240" i="2"/>
  <c r="BE246" i="2"/>
  <c r="BE249" i="2"/>
  <c r="BE259" i="2"/>
  <c r="BE262" i="2"/>
  <c r="BE270" i="2"/>
  <c r="BE277" i="2"/>
  <c r="BE285" i="2"/>
  <c r="BE300" i="2"/>
  <c r="BE312" i="2"/>
  <c r="BE339" i="2"/>
  <c r="BE354" i="2"/>
  <c r="BE361" i="2"/>
  <c r="F36" i="2"/>
  <c r="BC95" i="1" s="1"/>
  <c r="J34" i="3"/>
  <c r="AW96" i="1"/>
  <c r="F36" i="4"/>
  <c r="BC97" i="1" s="1"/>
  <c r="J34" i="5"/>
  <c r="AW98" i="1" s="1"/>
  <c r="F34" i="5"/>
  <c r="BA98" i="1" s="1"/>
  <c r="F35" i="6"/>
  <c r="BB99" i="1"/>
  <c r="F36" i="6"/>
  <c r="BC99" i="1" s="1"/>
  <c r="J34" i="7"/>
  <c r="AW100" i="1"/>
  <c r="F34" i="8"/>
  <c r="BA101" i="1" s="1"/>
  <c r="F35" i="9"/>
  <c r="BB102" i="1" s="1"/>
  <c r="F37" i="10"/>
  <c r="BD103" i="1" s="1"/>
  <c r="F35" i="2"/>
  <c r="BB95" i="1"/>
  <c r="F35" i="3"/>
  <c r="BB96" i="1" s="1"/>
  <c r="F35" i="4"/>
  <c r="BB97" i="1"/>
  <c r="F36" i="5"/>
  <c r="BC98" i="1" s="1"/>
  <c r="F35" i="5"/>
  <c r="BB98" i="1" s="1"/>
  <c r="F34" i="6"/>
  <c r="BA99" i="1" s="1"/>
  <c r="F34" i="7"/>
  <c r="BA100" i="1"/>
  <c r="F36" i="7"/>
  <c r="BC100" i="1" s="1"/>
  <c r="F37" i="9"/>
  <c r="BD102" i="1"/>
  <c r="F35" i="10"/>
  <c r="BB103" i="1" s="1"/>
  <c r="F34" i="10"/>
  <c r="BA103" i="1" s="1"/>
  <c r="J34" i="2"/>
  <c r="AW95" i="1" s="1"/>
  <c r="F34" i="2"/>
  <c r="BA95" i="1"/>
  <c r="F34" i="3"/>
  <c r="BA96" i="1" s="1"/>
  <c r="J34" i="4"/>
  <c r="AW97" i="1"/>
  <c r="F37" i="5"/>
  <c r="BD98" i="1" s="1"/>
  <c r="J34" i="6"/>
  <c r="AW99" i="1" s="1"/>
  <c r="F37" i="6"/>
  <c r="BD99" i="1" s="1"/>
  <c r="F37" i="7"/>
  <c r="BD100" i="1"/>
  <c r="F36" i="8"/>
  <c r="BC101" i="1" s="1"/>
  <c r="J34" i="8"/>
  <c r="AW101" i="1"/>
  <c r="J34" i="9"/>
  <c r="AW102" i="1" s="1"/>
  <c r="F34" i="9"/>
  <c r="BA102" i="1" s="1"/>
  <c r="J34" i="10"/>
  <c r="AW103" i="1" s="1"/>
  <c r="F37" i="2"/>
  <c r="BD95" i="1"/>
  <c r="F37" i="3"/>
  <c r="BD96" i="1" s="1"/>
  <c r="F36" i="3"/>
  <c r="BC96" i="1"/>
  <c r="F34" i="4"/>
  <c r="BA97" i="1" s="1"/>
  <c r="F37" i="4"/>
  <c r="BD97" i="1" s="1"/>
  <c r="F35" i="7"/>
  <c r="BB100" i="1" s="1"/>
  <c r="F37" i="8"/>
  <c r="BD101" i="1"/>
  <c r="F35" i="8"/>
  <c r="BB101" i="1" s="1"/>
  <c r="F36" i="9"/>
  <c r="BC102" i="1"/>
  <c r="F36" i="10"/>
  <c r="BC103" i="1" s="1"/>
  <c r="T128" i="3" l="1"/>
  <c r="BK126" i="2"/>
  <c r="J126" i="2" s="1"/>
  <c r="J97" i="2" s="1"/>
  <c r="R126" i="7"/>
  <c r="R125" i="7"/>
  <c r="R128" i="4"/>
  <c r="R127" i="4"/>
  <c r="BK122" i="10"/>
  <c r="J122" i="10" s="1"/>
  <c r="J97" i="10" s="1"/>
  <c r="P386" i="4"/>
  <c r="T122" i="10"/>
  <c r="T121" i="10"/>
  <c r="P126" i="2"/>
  <c r="P125" i="2"/>
  <c r="AU95" i="1" s="1"/>
  <c r="P128" i="4"/>
  <c r="P127" i="4" s="1"/>
  <c r="AU97" i="1" s="1"/>
  <c r="P121" i="8"/>
  <c r="P120" i="8" s="1"/>
  <c r="AU101" i="1" s="1"/>
  <c r="R129" i="3"/>
  <c r="R128" i="3"/>
  <c r="P122" i="10"/>
  <c r="P121" i="10" s="1"/>
  <c r="AU103" i="1" s="1"/>
  <c r="R126" i="2"/>
  <c r="R125" i="2"/>
  <c r="T126" i="7"/>
  <c r="T125" i="7"/>
  <c r="T128" i="4"/>
  <c r="T127" i="4" s="1"/>
  <c r="P129" i="3"/>
  <c r="P128" i="3"/>
  <c r="AU96" i="1"/>
  <c r="P126" i="7"/>
  <c r="P125" i="7" s="1"/>
  <c r="AU100" i="1" s="1"/>
  <c r="P121" i="6"/>
  <c r="P120" i="6"/>
  <c r="AU99" i="1" s="1"/>
  <c r="T126" i="2"/>
  <c r="T125" i="2"/>
  <c r="BK386" i="4"/>
  <c r="J386" i="4"/>
  <c r="J105" i="4"/>
  <c r="BK121" i="6"/>
  <c r="J121" i="6"/>
  <c r="J97" i="6" s="1"/>
  <c r="BK269" i="7"/>
  <c r="J269" i="7"/>
  <c r="J104" i="7"/>
  <c r="J123" i="10"/>
  <c r="J98" i="10"/>
  <c r="BK129" i="3"/>
  <c r="BK128" i="3" s="1"/>
  <c r="J128" i="3" s="1"/>
  <c r="J30" i="3" s="1"/>
  <c r="AG96" i="1" s="1"/>
  <c r="BK126" i="7"/>
  <c r="J126" i="7"/>
  <c r="J97" i="7"/>
  <c r="BK128" i="4"/>
  <c r="J128" i="4"/>
  <c r="J97" i="4"/>
  <c r="BK122" i="5"/>
  <c r="J122" i="5" s="1"/>
  <c r="J97" i="5" s="1"/>
  <c r="BK121" i="9"/>
  <c r="J121" i="9" s="1"/>
  <c r="J97" i="9" s="1"/>
  <c r="BK121" i="8"/>
  <c r="J121" i="8"/>
  <c r="J97" i="8"/>
  <c r="BK125" i="2"/>
  <c r="J125" i="2"/>
  <c r="J96" i="2" s="1"/>
  <c r="J33" i="3"/>
  <c r="AV96" i="1"/>
  <c r="AT96" i="1" s="1"/>
  <c r="J33" i="5"/>
  <c r="AV98" i="1"/>
  <c r="AT98" i="1"/>
  <c r="F33" i="6"/>
  <c r="AZ99" i="1" s="1"/>
  <c r="F33" i="7"/>
  <c r="AZ100" i="1" s="1"/>
  <c r="J33" i="10"/>
  <c r="AV103" i="1" s="1"/>
  <c r="AT103" i="1" s="1"/>
  <c r="BD94" i="1"/>
  <c r="W33" i="1" s="1"/>
  <c r="F33" i="2"/>
  <c r="AZ95" i="1"/>
  <c r="F33" i="4"/>
  <c r="AZ97" i="1" s="1"/>
  <c r="F33" i="8"/>
  <c r="AZ101" i="1"/>
  <c r="J33" i="9"/>
  <c r="AV102" i="1"/>
  <c r="AT102" i="1"/>
  <c r="BB94" i="1"/>
  <c r="W31" i="1"/>
  <c r="F33" i="3"/>
  <c r="AZ96" i="1" s="1"/>
  <c r="F33" i="5"/>
  <c r="AZ98" i="1"/>
  <c r="J33" i="6"/>
  <c r="AV99" i="1" s="1"/>
  <c r="AT99" i="1" s="1"/>
  <c r="J33" i="7"/>
  <c r="AV100" i="1"/>
  <c r="AT100" i="1"/>
  <c r="F33" i="10"/>
  <c r="AZ103" i="1"/>
  <c r="BC94" i="1"/>
  <c r="AY94" i="1" s="1"/>
  <c r="J33" i="2"/>
  <c r="AV95" i="1" s="1"/>
  <c r="AT95" i="1" s="1"/>
  <c r="J33" i="4"/>
  <c r="AV97" i="1" s="1"/>
  <c r="AT97" i="1" s="1"/>
  <c r="J33" i="8"/>
  <c r="AV101" i="1"/>
  <c r="AT101" i="1"/>
  <c r="F33" i="9"/>
  <c r="AZ102" i="1"/>
  <c r="BA94" i="1"/>
  <c r="W30" i="1"/>
  <c r="J129" i="3" l="1"/>
  <c r="J97" i="3" s="1"/>
  <c r="BK127" i="4"/>
  <c r="J127" i="4"/>
  <c r="BK121" i="5"/>
  <c r="J121" i="5"/>
  <c r="J96" i="5"/>
  <c r="BK120" i="8"/>
  <c r="J120" i="8"/>
  <c r="J30" i="8" s="1"/>
  <c r="AG101" i="1" s="1"/>
  <c r="BK121" i="10"/>
  <c r="J121" i="10"/>
  <c r="J96" i="10"/>
  <c r="BK120" i="6"/>
  <c r="J120" i="6" s="1"/>
  <c r="J30" i="6" s="1"/>
  <c r="AG99" i="1" s="1"/>
  <c r="BK125" i="7"/>
  <c r="J125" i="7"/>
  <c r="J96" i="7"/>
  <c r="BK120" i="9"/>
  <c r="J120" i="9"/>
  <c r="J96" i="9"/>
  <c r="AN96" i="1"/>
  <c r="J96" i="3"/>
  <c r="J39" i="3"/>
  <c r="AU94" i="1"/>
  <c r="J30" i="2"/>
  <c r="AG95" i="1" s="1"/>
  <c r="W32" i="1"/>
  <c r="AX94" i="1"/>
  <c r="J30" i="4"/>
  <c r="AG97" i="1"/>
  <c r="AZ94" i="1"/>
  <c r="AV94" i="1"/>
  <c r="AK29" i="1" s="1"/>
  <c r="AW94" i="1"/>
  <c r="AK30" i="1"/>
  <c r="J39" i="4" l="1"/>
  <c r="J39" i="6"/>
  <c r="J39" i="8"/>
  <c r="J96" i="6"/>
  <c r="J96" i="8"/>
  <c r="J96" i="4"/>
  <c r="J39" i="2"/>
  <c r="AN95" i="1"/>
  <c r="AN99" i="1"/>
  <c r="AN97" i="1"/>
  <c r="AN101" i="1"/>
  <c r="J30" i="9"/>
  <c r="AG102" i="1" s="1"/>
  <c r="J30" i="10"/>
  <c r="AG103" i="1" s="1"/>
  <c r="J30" i="5"/>
  <c r="AG98" i="1"/>
  <c r="AT94" i="1"/>
  <c r="J30" i="7"/>
  <c r="AG100" i="1"/>
  <c r="W29" i="1"/>
  <c r="J39" i="7" l="1"/>
  <c r="J39" i="9"/>
  <c r="J39" i="5"/>
  <c r="J39" i="10"/>
  <c r="AN98" i="1"/>
  <c r="AN103" i="1"/>
  <c r="AN102" i="1"/>
  <c r="AN100" i="1"/>
  <c r="AG94" i="1"/>
  <c r="AK26" i="1"/>
  <c r="AK35" i="1"/>
  <c r="AN94" i="1" l="1"/>
</calcChain>
</file>

<file path=xl/sharedStrings.xml><?xml version="1.0" encoding="utf-8"?>
<sst xmlns="http://schemas.openxmlformats.org/spreadsheetml/2006/main" count="13131" uniqueCount="1678">
  <si>
    <t>Export Komplet</t>
  </si>
  <si>
    <t/>
  </si>
  <si>
    <t>2.0</t>
  </si>
  <si>
    <t>ZAMOK</t>
  </si>
  <si>
    <t>False</t>
  </si>
  <si>
    <t>{55ee10d0-9590-4e28-b3ed-3338b545f879}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</si>
  <si>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</si>
  <si>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</si>
  <si>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</si>
  <si>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</si>
  <si>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</si>
  <si>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</si>
  <si>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</si>
  <si>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</si>
  <si>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3436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</si>
  <si>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</si>
  <si>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</si>
  <si>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VN Šišma - rekonstrukce a těžba nánosů</t>
  </si>
  <si>
    <t>KSO:</t>
  </si>
  <si>
    <t>CC-CZ:</t>
  </si>
  <si>
    <t>Místo:</t>
  </si>
  <si>
    <t>k.ú. Šišma</t>
  </si>
  <si>
    <t>Datum:</t>
  </si>
  <si>
    <t>3. 10. 2025</t>
  </si>
  <si>
    <t>Zadavatel:</t>
  </si>
  <si>
    <t>IČ:</t>
  </si>
  <si>
    <t>70890013</t>
  </si>
  <si>
    <t>Povodí Moravy, s.p.</t>
  </si>
  <si>
    <t>DIČ:</t>
  </si>
  <si>
    <t>CZ70890013</t>
  </si>
  <si>
    <t>Uchazeč:</t>
  </si>
  <si>
    <t>Vyplň údaj</t>
  </si>
  <si>
    <t>Projektant:</t>
  </si>
  <si>
    <t>49241648</t>
  </si>
  <si>
    <t>VODNÍ DÍLA - TBD a.s.</t>
  </si>
  <si>
    <t>CZ49241648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</si>
  <si>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</si>
  <si>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</si>
  <si>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</si>
  <si>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</si>
  <si>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</si>
  <si>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</si>
  <si>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</si>
  <si>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</si>
  <si>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</si>
  <si>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</si>
  <si>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</si>
  <si>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</si>
  <si>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</si>
  <si>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</si>
  <si>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</si>
  <si>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</si>
  <si>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</si>
  <si>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</si>
  <si>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</si>
  <si>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</si>
  <si>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</si>
  <si>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</si>
  <si>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</si>
  <si>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</si>
  <si>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</si>
  <si>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</si>
  <si>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</si>
  <si>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</si>
  <si>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</si>
  <si>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</si>
  <si>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</si>
  <si>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</si>
  <si>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</si>
  <si>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</si>
  <si>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</si>
  <si>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</si>
  <si>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</si>
  <si>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</si>
  <si>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</si>
  <si>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</si>
  <si>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</si>
  <si>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</si>
  <si>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</si>
  <si>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</si>
  <si>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</si>
  <si>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</si>
  <si>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</si>
  <si>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</si>
  <si>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3436_01</t>
  </si>
  <si>
    <t>SO 01 Oprava hráze</t>
  </si>
  <si>
    <t>STA</t>
  </si>
  <si>
    <t>1</t>
  </si>
  <si>
    <t>{aaacc3e7-b76c-41b6-bdce-c33ff34626e2}</t>
  </si>
  <si>
    <t>2</t>
  </si>
  <si>
    <t>3436_02</t>
  </si>
  <si>
    <t>SO 02  Úprava spodní výpusti vč. odpadního koryta</t>
  </si>
  <si>
    <t>{d0270a3d-11f7-4c11-8b0c-2be8dec4543a}</t>
  </si>
  <si>
    <t>3436_03</t>
  </si>
  <si>
    <t>SO 03 Úprava bezpečnostního přelivu vč. odpadního koryta</t>
  </si>
  <si>
    <t>{41221ca9-ec79-4c83-9ed5-945aa42c52d8}</t>
  </si>
  <si>
    <t>3436_04</t>
  </si>
  <si>
    <t>SO 04 Odtěžení sedimentu v nádrži</t>
  </si>
  <si>
    <t>{3fb7cd78-1234-4ead-94a1-5e3b415d1977}</t>
  </si>
  <si>
    <t>3436_06</t>
  </si>
  <si>
    <t>SO 06 Opevnění břehů nádrže</t>
  </si>
  <si>
    <t>{ecadaf62-4a1f-4163-81d5-13eee9773056}</t>
  </si>
  <si>
    <t>3436_07</t>
  </si>
  <si>
    <t>SO 07 Usazovací nádrž</t>
  </si>
  <si>
    <t>{f44bf275-3489-44e9-9116-cbc1ca3e046e}</t>
  </si>
  <si>
    <t>3436_05</t>
  </si>
  <si>
    <t>SO 05 Oprava koryta toku pod VD</t>
  </si>
  <si>
    <t>{89a7ca0d-d240-47c6-8ced-2bdb4899eca2}</t>
  </si>
  <si>
    <t>3436_08</t>
  </si>
  <si>
    <t>SO 08 Přípravné a dokončovací práce</t>
  </si>
  <si>
    <t>{2aac5d2a-9ead-4545-b241-f0f574e27b4d}</t>
  </si>
  <si>
    <t>3436_09</t>
  </si>
  <si>
    <t>Ostatní náklady</t>
  </si>
  <si>
    <t>{c448529c-2d48-4fe2-850f-5124b9df3d57}</t>
  </si>
  <si>
    <t>KRYCÍ LIST SOUPISU PRACÍ</t>
  </si>
  <si>
    <t>Objekt:</t>
  </si>
  <si>
    <t>3436_01 - SO 01 Oprava hráze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</si>
  <si>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</si>
  <si>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</si>
  <si>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</si>
  <si>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</si>
  <si>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</si>
  <si>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</si>
  <si>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</si>
  <si>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</si>
  <si>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</si>
  <si>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</si>
  <si>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</si>
  <si>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</si>
  <si>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</si>
  <si>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</si>
  <si>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</si>
  <si>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</si>
  <si>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</si>
  <si>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</si>
  <si>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</si>
  <si>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</si>
  <si>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</si>
  <si>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</si>
  <si>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</si>
  <si>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</si>
  <si>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</si>
  <si>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</si>
  <si>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</si>
  <si>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</si>
  <si>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</si>
  <si>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</si>
  <si>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</si>
  <si>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</si>
  <si>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121151125</t>
  </si>
  <si>
    <t>Sejmutí ornice plochy přes 500 m2 tl vrstvy do 300 mm strojně</t>
  </si>
  <si>
    <t>m2</t>
  </si>
  <si>
    <t>CS ÚRS 2025 02</t>
  </si>
  <si>
    <t>4</t>
  </si>
  <si>
    <t>-1187623897</t>
  </si>
  <si>
    <t>PP</t>
  </si>
  <si>
    <t>Sejmutí ornice strojně při souvislé ploše přes 500 m2, tl. vrstvy přes 250 do 300 mm</t>
  </si>
  <si>
    <t>VV</t>
  </si>
  <si>
    <t>"C.3.1, D.2.1.3, svahy hráze + podhrází" 1435</t>
  </si>
  <si>
    <t>122251107</t>
  </si>
  <si>
    <t>Odkopávky a prokopávky nezapažené v hornině třídy těžitelnosti I skupiny 3 objem přes 5000 m3 strojně</t>
  </si>
  <si>
    <t>m3</t>
  </si>
  <si>
    <t>1795351481</t>
  </si>
  <si>
    <t>Odkopávky a prokopávky nezapažené strojně v hornině třídy těžitelnosti I skupiny 3 přes 5 000 m3</t>
  </si>
  <si>
    <t>"C.3.1, D.2.1.1, svrchní vrstva na koruně, tl. 300mm" 440*0,3</t>
  </si>
  <si>
    <t>"D.2.1.1, D.2.1.2, rýha na koruně" 12*1,1"(úsek1)" + 25,1*1,1"(úsek2)" + 38,8*1,1"(úsek3)"</t>
  </si>
  <si>
    <t>"D.2.1.1, D.2.1.2, D.2.1.3, překop v místě BP" 95*7+95*(10,8+10,7)/2-120*0,3-130-0,3-31,633</t>
  </si>
  <si>
    <t>"D.2.1.1, D.2.1.2, D.2.1.3, překop v místě SV" 160*4,8+160*11,9-390*0,3-0,5*8,5-0,6*18</t>
  </si>
  <si>
    <t>"C.3.1, D.2.1.3, vzdušní svah" 400</t>
  </si>
  <si>
    <t>"C.3.1, D.2.1.3, návodní svah" 14*90+2,6*19+2,5*2,4+9,6*12</t>
  </si>
  <si>
    <t>"D.2.1.6, schody" 9*2,3</t>
  </si>
  <si>
    <t>3</t>
  </si>
  <si>
    <t>129001101</t>
  </si>
  <si>
    <t>Příplatek za ztížení odkopávky nebo prokopávky v blízkosti inženýrských sítí</t>
  </si>
  <si>
    <t>1369503454</t>
  </si>
  <si>
    <t>Příplatek k cenám vykopávek za ztížení vykopávky v blízkosti podzemního vedení nebo výbušnin v horninách jakékoliv třídy</t>
  </si>
  <si>
    <t>"C.3.1, v blízkosti vodovodu" 10</t>
  </si>
  <si>
    <t>132254204</t>
  </si>
  <si>
    <t>Hloubení zapažených rýh š do 2000 mm v hornině třídy těžitelnosti I, skupiny 3 objem do 500 m3</t>
  </si>
  <si>
    <t>-1643119377</t>
  </si>
  <si>
    <t>Hloubení zapažených rýh šířky přes 800 do 2 000 mm strojně s urovnáním dna do předepsaného profilu a spádu v hornině třídy těžitelnosti I skupiny 3 přes 100 do 500 m3</t>
  </si>
  <si>
    <t>"D.2.1.2, D.2.1.4, PB drén" 40,1*1,1*0,9</t>
  </si>
  <si>
    <t>"D.2.1.2, D.2.1.4, LB drén" 30,5*1*0,9</t>
  </si>
  <si>
    <t>5</t>
  </si>
  <si>
    <t>162351103</t>
  </si>
  <si>
    <t>Vodorovné přemístění přes 50 do 500 m výkopku/sypaniny z horniny třídy těžitelnosti I skupiny 1 až 3</t>
  </si>
  <si>
    <t>-1854858865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</si>
  <si>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</si>
  <si>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"ornice - na mezideponii" (1300+295)*0,1*0,2</t>
  </si>
  <si>
    <t>"ornice - z mezideponie" (1300+295)*0,1*0,2</t>
  </si>
  <si>
    <t>"zemina z výkopů, která bude využita na zásypy, násypy  - na mezideponii" 3913,01+280 "(pro SO4)" + 550 "(pro SO6)"</t>
  </si>
  <si>
    <t>"zpětný zásyp nad těsnícím zářezem - z mezideponie" 37,55</t>
  </si>
  <si>
    <t>"zpětný zásyp překopu pro SV a BP - z mezideponie" 84,66</t>
  </si>
  <si>
    <t>"zpětný zásyp schodiště - z mezideponie" 10,8</t>
  </si>
  <si>
    <t>" návodní a střední část hráze - N1, z mezideponie" 2600</t>
  </si>
  <si>
    <t>"přísyp na vzd patě - N3, z mezideponie" 680</t>
  </si>
  <si>
    <t>"přísyp na náv patě - z mezideponie" 500</t>
  </si>
  <si>
    <t>6</t>
  </si>
  <si>
    <t>162651112</t>
  </si>
  <si>
    <t>Vodorovné přemístění přes 4 000 do 5000 m výkopku/sypaniny z horniny třídy těžitelnosti I skupiny 1 až 3</t>
  </si>
  <si>
    <t>1289200721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</si>
  <si>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</si>
  <si>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"odvoz zbytné ornice na skládku" 1435*0,3-(1300+295)*0,1*0,2</t>
  </si>
  <si>
    <t>"odvoz přebytečné zeminy na skládku" 6162,21-3913,01-280"(zpětný zásyp SO4)"-550"(zpětný zásyp SO6)</t>
  </si>
  <si>
    <t>7</t>
  </si>
  <si>
    <t>167151111</t>
  </si>
  <si>
    <t>Nakládání výkopku z hornin třídy těžitelnosti I skupiny 1 až 3 přes 100 m3</t>
  </si>
  <si>
    <t>960647890</t>
  </si>
  <si>
    <t>Nakládání, skládání a překládání neulehlého výkopku nebo sypaniny strojně nakládání, množství přes 100 m3, z hornin třídy těžitelnosti I, skupiny 1 až 3</t>
  </si>
  <si>
    <t>"ornice - mezideponie"  (1300+295)*0,1*0,2</t>
  </si>
  <si>
    <t>"zpětný zásyp nad těsnícím zářezem - naložení na mezideponii" 37,55</t>
  </si>
  <si>
    <t>"zpětný zásyp překopu pro SV a BP - naložení na mezideponii" 84,66</t>
  </si>
  <si>
    <t>"zpětný zásyp schodiště - naložení na mezideponii" 10,8</t>
  </si>
  <si>
    <t>" návodní a střední část hráze - N1, naložení na mezideponii" 2600</t>
  </si>
  <si>
    <t>"přísyp na vzd patě - N3, naložení na mezideponii" 680</t>
  </si>
  <si>
    <t>"přísyp na náv patě - naložení na mezideponii" 500</t>
  </si>
  <si>
    <t>8</t>
  </si>
  <si>
    <t>171103202</t>
  </si>
  <si>
    <t>Uložení sypanin z horniny třídy těžitelnosti I a II, skupiny 1 až 4 do hrází nádrží se zhutněním 100 % PS C s příměsí jílu do 50 %</t>
  </si>
  <si>
    <t>-398421884</t>
  </si>
  <si>
    <t>Uložení netříděných sypanin do zemních hrází z hornin třídy těžitelnosti I a II, skupiny 1 až 4 pro jakoukoliv šířku koruny přehradních a jiných vodních nádrží se zhutněním do 100 % PS - koef. C s příměsí jílové hlíny přes 20 do 50 % objemu</t>
  </si>
  <si>
    <t>"D.2.1.1, D.2.1.2, zásyp těsnícího zářezu" (12+25,1+38,8)*0,8</t>
  </si>
  <si>
    <t>"C.3.1, D.2.1.3, návodní a střední část hráze - N1" 2600</t>
  </si>
  <si>
    <t>"C.3.1, D.2.1.3, vzdušní část hráze - N2" 1050</t>
  </si>
  <si>
    <t>"C.3.1, D.2.1.3, přísyp na vzd patě - N3" 680</t>
  </si>
  <si>
    <t>9</t>
  </si>
  <si>
    <t>M</t>
  </si>
  <si>
    <t>171R01</t>
  </si>
  <si>
    <t>Zemina vhodná do násypu hrází dle ČSN 752410</t>
  </si>
  <si>
    <t>-1002524901</t>
  </si>
  <si>
    <t>P</t>
  </si>
  <si>
    <t>Poznámka k položce:_x000D_
- položka obsahuje pořízení zeminy včetně dopravy na stavbu_x000D_
- objem zeminy po zhutnění</t>
  </si>
  <si>
    <t>10</t>
  </si>
  <si>
    <t>171151103</t>
  </si>
  <si>
    <t>Uložení sypaniny z hornin soudržných do násypů zhutněných strojně</t>
  </si>
  <si>
    <t>2107566630</t>
  </si>
  <si>
    <t>Uložení sypanin do násypů strojně s rozprostřením sypaniny ve vrstvách a s hrubým urovnáním zhutněných z hornin soudržných jakékoliv třídy těžitelnosti</t>
  </si>
  <si>
    <t>"D.2.1.3, násyp u paty hráze z přebytečné zeminy" 500</t>
  </si>
  <si>
    <t>11</t>
  </si>
  <si>
    <t>171201231</t>
  </si>
  <si>
    <t>Poplatek za uložení zeminy a kamení na recyklační skládce (skládkovné) kód odpadu 17 05 04</t>
  </si>
  <si>
    <t>t</t>
  </si>
  <si>
    <t>-1279766997</t>
  </si>
  <si>
    <t>Poplatek za uložení stavebního odpadu na recyklační skládce (skládkovné) zeminy a kamení zatříděného do Katalogu odpadů pod kódem 17 05 04</t>
  </si>
  <si>
    <t>"ornice"398,6*1,3</t>
  </si>
  <si>
    <t>"přebytečná zemina" 1419,2*1,5</t>
  </si>
  <si>
    <t>174151101</t>
  </si>
  <si>
    <t>Zásyp jam, šachet rýh nebo kolem objektů sypaninou se zhutněním</t>
  </si>
  <si>
    <t>-853715863</t>
  </si>
  <si>
    <t>Zásyp sypaninou z jakékoliv horniny strojně s uložením výkopku ve vrstvách se zhutněním jam, šachet, rýh nebo kolem objektů v těchto vykopávkách</t>
  </si>
  <si>
    <t>"D.2.1.1, D.2.1.2, zpětný zásyp nad těsnícím zářezem" (12+25,1+38)*0,5</t>
  </si>
  <si>
    <t>"D.2.1.1, D.2.1.2, zpětný zásyp překopu pro SV a BP" 28,6*1,7+21,2*1,7</t>
  </si>
  <si>
    <t>"D.2.1.6, schodiště" 9*1,2</t>
  </si>
  <si>
    <t>13</t>
  </si>
  <si>
    <t>175151101</t>
  </si>
  <si>
    <t>Obsypání potrubí strojně sypaninou bez prohození, uloženou do 3 m</t>
  </si>
  <si>
    <t>-1369794743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</si>
  <si>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</si>
  <si>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"D.2.1.2, D.2.1.4, PB drén" 40,1*0,5*0,9+11,9*0,8*0,5</t>
  </si>
  <si>
    <t>"D.2.1.2, D.2.1.4, LB drén" 30,5*0,5*0,9+13,1*0,8*0,5</t>
  </si>
  <si>
    <t>14</t>
  </si>
  <si>
    <t>58343810</t>
  </si>
  <si>
    <t>kamenivo drcené hrubé frakce 4/8</t>
  </si>
  <si>
    <t>-1752866064</t>
  </si>
  <si>
    <t>41,77*2 'Přepočtené koeficientem množství</t>
  </si>
  <si>
    <t>15</t>
  </si>
  <si>
    <t>181351103</t>
  </si>
  <si>
    <t>Rozprostření ornice tl vrstvy do 200 mm pl přes 100 do 500 m2 v rovině nebo ve svahu do 1:5 strojně</t>
  </si>
  <si>
    <t>585409901</t>
  </si>
  <si>
    <t>Rozprostření a urovnání ornice v rovině nebo ve svahu sklonu do 1:5 strojně při souvislé ploše přes 100 do 500 m2, tl. vrstvy do 200 mm</t>
  </si>
  <si>
    <t>"C.1.3, D.2.1.3" 295</t>
  </si>
  <si>
    <t>16</t>
  </si>
  <si>
    <t>181411121</t>
  </si>
  <si>
    <t>Založení lučního trávníku výsevem pl do 1000 m2 v rovině a ve svahu do 1:5</t>
  </si>
  <si>
    <t>1255134369</t>
  </si>
  <si>
    <t>Založení trávníku na půdě předem připravené plochy do 1000 m2 výsevem včetně utažení lučního v rovině nebo na svahu do 1:5</t>
  </si>
  <si>
    <t>17</t>
  </si>
  <si>
    <t>181451122</t>
  </si>
  <si>
    <t>Založení lučního trávníku výsevem pl přes 1000 m2 ve svahu přes 1:5 do 1:2</t>
  </si>
  <si>
    <t>-2098658249</t>
  </si>
  <si>
    <t>Založení trávníku na půdě předem připravené plochy přes 1000 m2 výsevem včetně utažení lučního na svahu přes 1:5 do 1:2</t>
  </si>
  <si>
    <t>"C.1.3, D.2.1.3" 1300</t>
  </si>
  <si>
    <t>18</t>
  </si>
  <si>
    <t>00572470</t>
  </si>
  <si>
    <t>osivo směs travní univerzál</t>
  </si>
  <si>
    <t>kg</t>
  </si>
  <si>
    <t>1936255776</t>
  </si>
  <si>
    <t>"plocha" 295+1300</t>
  </si>
  <si>
    <t>1595*0,02 'Přepočtené koeficientem množství</t>
  </si>
  <si>
    <t>19</t>
  </si>
  <si>
    <t>181951112</t>
  </si>
  <si>
    <t>Úprava pláně v hornině třídy těžitelnosti I skupiny 1 až 3 se zhutněním strojně</t>
  </si>
  <si>
    <t>1352136664</t>
  </si>
  <si>
    <t>Úprava pláně vyrovnáním výškových rozdílů strojně v hornině třídy těžitelnosti I, skupiny 1 až 3 se zhutněním</t>
  </si>
  <si>
    <t>"C.1.3, D.2.1.3, UPV" 830</t>
  </si>
  <si>
    <t>"C.1.3, D.2.1.3, UPN" 580</t>
  </si>
  <si>
    <t>"D.2.1.3, násyp u paty hráze z přebytečné zeminy" 5*50</t>
  </si>
  <si>
    <t>20</t>
  </si>
  <si>
    <t>182151111</t>
  </si>
  <si>
    <t>Svahování v zářezech v hornině třídy těžitelnosti I skupiny 1 až 3 strojně</t>
  </si>
  <si>
    <t>-2067717469</t>
  </si>
  <si>
    <t>Svahování trvalých svahů do projektovaných profilů strojně s potřebným přemístěním výkopku při svahování v zářezech v hornině třídy těžitelnosti I, skupiny 1 až 3</t>
  </si>
  <si>
    <t>"C.1.3, D.2.1.3" 590</t>
  </si>
  <si>
    <t>182251101</t>
  </si>
  <si>
    <t>Svahování násypů strojně</t>
  </si>
  <si>
    <t>-498702163</t>
  </si>
  <si>
    <t>Svahování trvalých svahů do projektovaných profilů strojně s potřebným přemístěním výkopku při svahování násypů v jakékoliv hornině</t>
  </si>
  <si>
    <t>"D.2.1.3, násyp u paty hráze z přebytečné zeminy" 4*50</t>
  </si>
  <si>
    <t>22</t>
  </si>
  <si>
    <t>182351133</t>
  </si>
  <si>
    <t>Rozprostření ornice pl přes 500 m2 ve svahu přes 1:5 tl vrstvy do 200 mm strojně</t>
  </si>
  <si>
    <t>1466346689</t>
  </si>
  <si>
    <t>Rozprostření a urovnání ornice ve svahu sklonu přes 1:5 strojně při souvislé ploše přes 500 m2, tl. vrstvy do 200 mm</t>
  </si>
  <si>
    <t>23</t>
  </si>
  <si>
    <t>171R02</t>
  </si>
  <si>
    <t>Zemina pro terénní úpravy - ornice</t>
  </si>
  <si>
    <t>2141482586</t>
  </si>
  <si>
    <t>Poznámka k položce:_x000D_
položka obsahuje pořízení zeminy včetně dopravy na stavbu</t>
  </si>
  <si>
    <t>"80% celkového objemu" (1300+295)*0,1*0,8</t>
  </si>
  <si>
    <t>Zakládání</t>
  </si>
  <si>
    <t>24</t>
  </si>
  <si>
    <t>271572211</t>
  </si>
  <si>
    <t>Podsyp pod základové konstrukce se zhutněním z netříděného štěrkopísku</t>
  </si>
  <si>
    <t>1371765193</t>
  </si>
  <si>
    <t>Podsyp pod základové konstrukce se zhutněním a urovnáním povrchu ze štěrkopísku netříděného</t>
  </si>
  <si>
    <t>"D.2.1.6, schodiště" 8,9*0,9*0,15</t>
  </si>
  <si>
    <t>25</t>
  </si>
  <si>
    <t>291111111</t>
  </si>
  <si>
    <t>Podklad pro zpevněné plochy z kameniva drceného 0 až 63 mm</t>
  </si>
  <si>
    <t>-243021770</t>
  </si>
  <si>
    <t>Podklad pro zpevněné plochy s rozprostřením a s hutněním z kameniva drceného frakce 0 - 63 mm</t>
  </si>
  <si>
    <t>"C.3.1, zpevnění povrchu koruny hráze štěrkodrtí 32/63 s prosypáním 4/8" 406,1*0,3</t>
  </si>
  <si>
    <t>Vodorovné konstrukce</t>
  </si>
  <si>
    <t>26</t>
  </si>
  <si>
    <t>430321616</t>
  </si>
  <si>
    <t>Schodišťová konstrukce a rampa ze ŽB tř. C 30/37</t>
  </si>
  <si>
    <t>1990777085</t>
  </si>
  <si>
    <t>Schodišťové konstrukce a rampy z betonu železového (bez výztuže)  stupně, schodnice, ramena, podesty s nosníky tř. C 30/37</t>
  </si>
  <si>
    <t>"D.2.1.6, zeď + podkl" 3,9+1</t>
  </si>
  <si>
    <t>27</t>
  </si>
  <si>
    <t>430361821</t>
  </si>
  <si>
    <t>Výztuž schodišťové konstrukce a rampy betonářskou ocelí 10 505</t>
  </si>
  <si>
    <t>738015133</t>
  </si>
  <si>
    <t>Výztuž schodišťových konstrukcí a ramp  stupňů, schodnic, ramen, podest s nosníky z betonářské oceli 10 505 (R) nebo BSt 500</t>
  </si>
  <si>
    <t>"D.2.1.6, R10" 254,195/1000</t>
  </si>
  <si>
    <t>28</t>
  </si>
  <si>
    <t>430362021</t>
  </si>
  <si>
    <t>Výztuž schodišťové konstrukce a rampy svařovanými sítěmi Kari</t>
  </si>
  <si>
    <t>-525153135</t>
  </si>
  <si>
    <t>Výztuž schodišťových konstrukcí a ramp  stupňů, schodnic, ramen, podest s nosníky ze svařovaných sítí z drátů typu KARI</t>
  </si>
  <si>
    <t>"D.2.1.6, R8, oka 150/150" 90,927/1000</t>
  </si>
  <si>
    <t>29</t>
  </si>
  <si>
    <t>431351121</t>
  </si>
  <si>
    <t>Zřízení bednění podest schodišť a ramp přímočarých v do 4 m</t>
  </si>
  <si>
    <t>-1151956778</t>
  </si>
  <si>
    <t>Bednění podest, podstupňových desek a ramp včetně podpěrné konstrukce  výšky do 4 m půdorysně přímočarých zřízení</t>
  </si>
  <si>
    <t>"D.2.1.6" (6,5*2+0,8*0,3*2)*2</t>
  </si>
  <si>
    <t>30</t>
  </si>
  <si>
    <t>431351122</t>
  </si>
  <si>
    <t>Odstranění bednění podest schodišť a ramp přímočarých v do 4 m</t>
  </si>
  <si>
    <t>1134165015</t>
  </si>
  <si>
    <t>Bednění podest, podstupňových desek a ramp včetně podpěrné konstrukce  výšky do 4 m půdorysně přímočarých odstranění</t>
  </si>
  <si>
    <t>31</t>
  </si>
  <si>
    <t>451573111</t>
  </si>
  <si>
    <t>Lože pod potrubí otevřený výkop ze štěrkopísku</t>
  </si>
  <si>
    <t>285589980</t>
  </si>
  <si>
    <t>Lože pod potrubí, stoky a drobné objekty v otevřeném výkopu z písku a štěrkopísku do 63 mm</t>
  </si>
  <si>
    <t>"D.2.1.2, D.2.1.4, PB drén" 52*0,9*0,1</t>
  </si>
  <si>
    <t>"D.2.1.2, D.2.1.4, LB drén" 43,6*0,9*0,1</t>
  </si>
  <si>
    <t>32</t>
  </si>
  <si>
    <t>452311171</t>
  </si>
  <si>
    <t>Podkladní desky z betonu prostého bez zvýšených nároků na prostředí tř. C 30/37 otevřený výkop</t>
  </si>
  <si>
    <t>-1271800594</t>
  </si>
  <si>
    <t>Podkladní a zajišťovací konstrukce z betonu prostého v otevřeném výkopu bez zvýšených nároků na prostředí desky pod potrubí, stoky a drobné objekty z betonu tř. C 30/37</t>
  </si>
  <si>
    <t>"D.2.1.5, podklad Š1 - Š4" 1,6*1,6*3,14/4*0,1*4</t>
  </si>
  <si>
    <t>33</t>
  </si>
  <si>
    <t>457542111</t>
  </si>
  <si>
    <t>Filtrační vrstvy ze štěrkodrti se zhutněním frakce od 0 až 22 do 0 až 63 mm</t>
  </si>
  <si>
    <t>1399146353</t>
  </si>
  <si>
    <t>Filtrační vrstvy jakékoliv tloušťky a sklonu ze štěrkodrti se zhutněním do 10 pojezdů/m3, frakce od 0-22 do 0-63 mm</t>
  </si>
  <si>
    <t>"C.1.3, D.2.1.3, návodní opevnění NO, filtr 0/32mm" 750*0,2</t>
  </si>
  <si>
    <t>34</t>
  </si>
  <si>
    <t>457572111</t>
  </si>
  <si>
    <t>Filtrační vrstvy ze štěrkopísku se zhutněním frakce od 0 až 8 do 0 až 32 mm</t>
  </si>
  <si>
    <t>-590856183</t>
  </si>
  <si>
    <t>Filtrační vrstvy jakékoliv tloušťky a sklonu ze štěrkopísků se zhutněním do 10 pojezdů/m3, frakce od 0-8 do 0-32 mm</t>
  </si>
  <si>
    <t>"D.2.1.2, D.2.1.4, komínový filtr 0/22mm, PB" 40,1*(1,6+0,9*0,5)</t>
  </si>
  <si>
    <t>"D.2.1.2, D.2.1.4, komínový filtr 0/22mm, LB" 32,4*(1,6+0,9*0,4)</t>
  </si>
  <si>
    <t>"C.3.1, SO2 D.2.1.2, komínový filtr 0/22mm, mezi Š1 a Š3" (10,3+5)/2*5,4*0,8+(65-10*1,8)*0,5</t>
  </si>
  <si>
    <t>35</t>
  </si>
  <si>
    <t>462512270</t>
  </si>
  <si>
    <t>Zához z lomového kamene s proštěrkováním z terénu hmotnost do 200 kg</t>
  </si>
  <si>
    <t>580458575</t>
  </si>
  <si>
    <t>Zához z lomového kamene neupraveného záhozového  s proštěrkováním z terénu, hmotnosti jednotlivých kamenů do 200 kg</t>
  </si>
  <si>
    <t>"C.1.3, D.2.1.3, patka pod NO" (19+33+5+8+43)*0,35</t>
  </si>
  <si>
    <t>36</t>
  </si>
  <si>
    <t>463212121R</t>
  </si>
  <si>
    <t>Rovnanina z lomového kamene s vyklínováním spár těženým kamenivem</t>
  </si>
  <si>
    <t>-2081415532</t>
  </si>
  <si>
    <t>Rovnanina z lomového kamene upraveného, tříděného  jakékoliv tloušťky rovnaniny s vyplněním spár a dutin těženým kamenivem</t>
  </si>
  <si>
    <t>Poznámka k položce:_x000D_
požadavek:_x000D_
 hmotnost kamene 80-200kg, 80% min hmotnost 150kg</t>
  </si>
  <si>
    <t>"C.1.3, D.2.1.3, návodní opevnění NO" 750*0,3</t>
  </si>
  <si>
    <t>37</t>
  </si>
  <si>
    <t>465210121</t>
  </si>
  <si>
    <t>Schody z lomového kamene na maltu cementovou s vyspárováním tl 200 mm</t>
  </si>
  <si>
    <t>590286761</t>
  </si>
  <si>
    <t>Schody z lomového kamene lomařsky upraveného pro dlažbu na cementovou maltu, s vyspárováním cementovou maltou, tl. kamene 200 mm</t>
  </si>
  <si>
    <t>"D.2.1.6, schodiště" 8,9*0,9</t>
  </si>
  <si>
    <t>Trubní vedení</t>
  </si>
  <si>
    <t>38</t>
  </si>
  <si>
    <t>871353121</t>
  </si>
  <si>
    <t>Montáž kanalizačního potrubí z PVC těsněné gumovým kroužkem otevřený výkop sklon do 20 % DN 200</t>
  </si>
  <si>
    <t>m</t>
  </si>
  <si>
    <t>832358405</t>
  </si>
  <si>
    <t>Montáž kanalizačního potrubí z plastů z tvrdého PVC těsněných gumovým kroužkem v otevřeném výkopu ve sklonu do 20 % DN 200</t>
  </si>
  <si>
    <t>"D.2.1.4, PB drén" 52</t>
  </si>
  <si>
    <t>"D.2.1.4, LB drén" 43,6</t>
  </si>
  <si>
    <t>39</t>
  </si>
  <si>
    <t>28611167</t>
  </si>
  <si>
    <t>trubka kanalizační PVC-U plnostěnná jednovrstvá DN 200x1000mm SN8</t>
  </si>
  <si>
    <t>505657977</t>
  </si>
  <si>
    <t>95,6*1,05 'Přepočtené koeficientem množství</t>
  </si>
  <si>
    <t>40</t>
  </si>
  <si>
    <t>800R1</t>
  </si>
  <si>
    <t>Dodatečná perforace potrubí z tvrdého PVC DN 200</t>
  </si>
  <si>
    <t>873715992</t>
  </si>
  <si>
    <t>"D.2.1.4" 95,6</t>
  </si>
  <si>
    <t>41</t>
  </si>
  <si>
    <t>894411311</t>
  </si>
  <si>
    <t>Osazení betonových nebo železobetonových dílců pro šachty skruží rovných</t>
  </si>
  <si>
    <t>kus</t>
  </si>
  <si>
    <t>997638183</t>
  </si>
  <si>
    <t>"D.2.1.5, Š1-Š4" 11</t>
  </si>
  <si>
    <t>42</t>
  </si>
  <si>
    <t>BET.KSRM1010D</t>
  </si>
  <si>
    <t>BEST-ŠACH,SKRUŽ/SR-M 1000x1000 PS/DEHA</t>
  </si>
  <si>
    <t>-1645242949</t>
  </si>
  <si>
    <t>"D.2.1.5, Š1" 2</t>
  </si>
  <si>
    <t>"D.2.1.5, Š2" 1</t>
  </si>
  <si>
    <t>"D.2.1.5, Š3" 2</t>
  </si>
  <si>
    <t>"D.2.1.5, Š4" 1</t>
  </si>
  <si>
    <t>43</t>
  </si>
  <si>
    <t>BET.KSRM1050D</t>
  </si>
  <si>
    <t>BEST-ŠACH,SKRUŽ/SR-M 1000x500 PS/DEHA</t>
  </si>
  <si>
    <t>1062981805</t>
  </si>
  <si>
    <t>"D.2.1.5, Š1" 1</t>
  </si>
  <si>
    <t>"D.2.1.5, Š3" 1</t>
  </si>
  <si>
    <t>44</t>
  </si>
  <si>
    <t>BET.KSRM1025D</t>
  </si>
  <si>
    <t>BEST-ŠACH,SKRUŽ/SR-M 1000x250 PS/DEHA</t>
  </si>
  <si>
    <t>-1286207794</t>
  </si>
  <si>
    <t>45</t>
  </si>
  <si>
    <t>894412411</t>
  </si>
  <si>
    <t>Osazení betonových nebo železobetonových dílců pro šachty skruží přechodových</t>
  </si>
  <si>
    <t>227237419</t>
  </si>
  <si>
    <t>"D.2.1.5, Š1-Š4" 4</t>
  </si>
  <si>
    <t>46</t>
  </si>
  <si>
    <t>BET.KSHM1067D</t>
  </si>
  <si>
    <t>BEST-KONUS/SH-M 1000/625x670 PS+K/DEHA</t>
  </si>
  <si>
    <t>1893142818</t>
  </si>
  <si>
    <t>47</t>
  </si>
  <si>
    <t>894414111</t>
  </si>
  <si>
    <t>Osazení betonových nebo železobetonových dílců pro šachty skruží základových (dno)</t>
  </si>
  <si>
    <t>950324074</t>
  </si>
  <si>
    <t>48</t>
  </si>
  <si>
    <t>BET.KSUM-R</t>
  </si>
  <si>
    <t>BEST-ŠACH.DNO/SU-M 1000x685 DN200/1 PS KK</t>
  </si>
  <si>
    <t>-1095615980</t>
  </si>
  <si>
    <t>49</t>
  </si>
  <si>
    <t>899102112</t>
  </si>
  <si>
    <t>Osazení poklopů litinových, ocelových nebo železobetonových včetně rámů pro třídu zatížení A15, A50</t>
  </si>
  <si>
    <t>-1547448893</t>
  </si>
  <si>
    <t>Osazení poklopů šachtových litinových, ocelových nebo železobetonových včetně rámů pro třídu zatížení A15, A50</t>
  </si>
  <si>
    <t>50</t>
  </si>
  <si>
    <t>28661932</t>
  </si>
  <si>
    <t>poklop šachtový litinový DN 600 pro třídu zatížení A15</t>
  </si>
  <si>
    <t>1689638421</t>
  </si>
  <si>
    <t>"D.2.1.5, Š1-Š4, materiál BEGU" 4</t>
  </si>
  <si>
    <t>Ostatní konstrukce a práce, bourání</t>
  </si>
  <si>
    <t>51</t>
  </si>
  <si>
    <t>919726122</t>
  </si>
  <si>
    <t>Geotextilie pro ochranu, separaci a filtraci netkaná měrná hm přes 200 do 300 g/m2</t>
  </si>
  <si>
    <t>1442118271</t>
  </si>
  <si>
    <t>Geotextilie netkaná pro ochranu, separaci nebo filtraci měrná hmotnost přes 200 do 300 g/m2</t>
  </si>
  <si>
    <t>"C.3.1, povrch koruny hráze" 406,1*1,1</t>
  </si>
  <si>
    <t>998</t>
  </si>
  <si>
    <t>Přesun hmot</t>
  </si>
  <si>
    <t>52</t>
  </si>
  <si>
    <t>998324011</t>
  </si>
  <si>
    <t>Přesun hmot pro objekty související se sypanými hrázemi a vodní elektrárny</t>
  </si>
  <si>
    <t>439240752</t>
  </si>
  <si>
    <t>Přesun hmot pro objekty budované v souvislosti se sypanými hrázemi a vodní elektrárny  dopravní vzdálenost do 500 m</t>
  </si>
  <si>
    <t>PSV</t>
  </si>
  <si>
    <t>Práce a dodávky PSV</t>
  </si>
  <si>
    <t>767</t>
  </si>
  <si>
    <t>Konstrukce zámečnické</t>
  </si>
  <si>
    <t>53</t>
  </si>
  <si>
    <t>767223222</t>
  </si>
  <si>
    <t>Montáž přímého kovového zábradlí do betonu konstrukce na schodišti v exteriéru</t>
  </si>
  <si>
    <t>1168841714</t>
  </si>
  <si>
    <t>Montáž zábradlí přímého v exteriéru na schodišti kotveného do betonu</t>
  </si>
  <si>
    <t>"D.2.1.6, schodiště" 8,22</t>
  </si>
  <si>
    <t>54</t>
  </si>
  <si>
    <t>13611228</t>
  </si>
  <si>
    <t>plech ocelový hladký jakost S235JR tl 10mm tabule</t>
  </si>
  <si>
    <t>1548434513</t>
  </si>
  <si>
    <t>Poznámka k položce:_x000D_
Hmotnost 78,5 kg/m2</t>
  </si>
  <si>
    <t>"D.2.1.6, kotevní plech zábradlí" 0,2*0,2*0,01*6*7850/1000</t>
  </si>
  <si>
    <t>55</t>
  </si>
  <si>
    <t>14011009</t>
  </si>
  <si>
    <t>trubka ocelová bezešvá hladká jakost 11 353 21,3x2,6mm</t>
  </si>
  <si>
    <t>-77637262</t>
  </si>
  <si>
    <t>"D.2.1.6, příčle zábradlí" 0,9*53</t>
  </si>
  <si>
    <t>56</t>
  </si>
  <si>
    <t>14550238</t>
  </si>
  <si>
    <t>profil ocelový svařovaný jakost S235 průřez čtvercový 40x40x4mm</t>
  </si>
  <si>
    <t>1331836411</t>
  </si>
  <si>
    <t>Poznámka k položce:_x000D_
Hmotnost: 4,45 kg/m</t>
  </si>
  <si>
    <t>"D.2.1.6, zábradlí" 0,2*2*4,3/1000</t>
  </si>
  <si>
    <t>57</t>
  </si>
  <si>
    <t>14550248</t>
  </si>
  <si>
    <t>profil ocelový svařovaný jakost S235 průřez čtvercový 50x50x4mm</t>
  </si>
  <si>
    <t>464690182</t>
  </si>
  <si>
    <t>Poznámka k položce:_x000D_
Hmotnost: 5,54 kg/m</t>
  </si>
  <si>
    <t>"D.2.1.6, zábradlí" (8,22*2+1,05*6)*5,4/1000</t>
  </si>
  <si>
    <t>58</t>
  </si>
  <si>
    <t>767R6</t>
  </si>
  <si>
    <t>Žárové zinkování - povrchová úprava ocelových prvků</t>
  </si>
  <si>
    <t>673536925</t>
  </si>
  <si>
    <t>Poznámka k položce:_x000D_
požadavky a specifikace povrchové úpravy viz D.2.1.6</t>
  </si>
  <si>
    <t>"D.2.1.6, zábradlí" 199</t>
  </si>
  <si>
    <t>59</t>
  </si>
  <si>
    <t>767R5</t>
  </si>
  <si>
    <t>Ocelová závora mechanická, šířka 3m, žárově pozinkována, dodávka vč montáže</t>
  </si>
  <si>
    <t>1122452223</t>
  </si>
  <si>
    <t>Poznámka k položce:_x000D_
uzamykatelná</t>
  </si>
  <si>
    <t>60</t>
  </si>
  <si>
    <t>998767101</t>
  </si>
  <si>
    <t>Přesun hmot tonážní pro zámečnické konstrukce v objektech v do 6 m</t>
  </si>
  <si>
    <t>-1454424245</t>
  </si>
  <si>
    <t>Přesun hmot pro zámečnické konstrukce stanovený z hmotnosti přesunovaného materiálu vodorovná dopravní vzdálenost do 50 m základní v objektech výšky do 6 m</t>
  </si>
  <si>
    <t>3436_02 - SO 02  Úprava spodní výpusti vč. odpadního koryta</t>
  </si>
  <si>
    <t xml:space="preserve">    3 - Svislé a kompletní konstrukce</t>
  </si>
  <si>
    <t xml:space="preserve">    997 - Přesun sutě</t>
  </si>
  <si>
    <t>M - Práce a dodávky M</t>
  </si>
  <si>
    <t xml:space="preserve">    23-M - Montáže potrubí</t>
  </si>
  <si>
    <t>121151105</t>
  </si>
  <si>
    <t>Sejmutí ornice plochy do 100 m2 tl vrstvy přes 250 do 300 mm strojně</t>
  </si>
  <si>
    <t>-1222560778</t>
  </si>
  <si>
    <t>Sejmutí ornice strojně při souvislé ploše do 100 m2, tl. vrstvy přes 250 do 300 mm</t>
  </si>
  <si>
    <t>"D.2.1.4, SO4D.2.4.1" 7,4*2+21,5*0,7+13,1*0,5+22,3*0,3</t>
  </si>
  <si>
    <t>122251104</t>
  </si>
  <si>
    <t>Odkopávky a prokopávky nezapažené v hornině třídy těžitelnosti I skupiny 3 objem do 500 m3 strojně</t>
  </si>
  <si>
    <t>897481509</t>
  </si>
  <si>
    <t>Odkopávky a prokopávky nezapažené strojně v hornině třídy těžitelnosti I skupiny 3 přes 100 do 500 m3</t>
  </si>
  <si>
    <t>"D.2.1.4, SO4D.2.4.1" 7,4*3,6+21,5*2,2+13,1+22,3*1,5</t>
  </si>
  <si>
    <t>2097797563</t>
  </si>
  <si>
    <t>"ornice -na mezideponii" (107,49)*0,1*0,2</t>
  </si>
  <si>
    <t>"ornice -z mezideponie" (107,49)*0,1*0,2</t>
  </si>
  <si>
    <t>"výkop -na mezideponii" 18,23</t>
  </si>
  <si>
    <t>"zpětný zásyp -z mezideponie" 18,23</t>
  </si>
  <si>
    <t>-200825475</t>
  </si>
  <si>
    <t>"odvoz zbytné ornice na skládku" 43,09*0,3-(107,49)*0,1*0,2</t>
  </si>
  <si>
    <t>"odvoz přebytečné zeminy na skládku" 120,49-18,23</t>
  </si>
  <si>
    <t>167151101</t>
  </si>
  <si>
    <t>Nakládání výkopku z hornin třídy těžitelnosti I skupiny 1 až 3 do 100 m3</t>
  </si>
  <si>
    <t>816739581</t>
  </si>
  <si>
    <t>Nakládání, skládání a překládání neulehlého výkopku nebo sypaniny strojně nakládání, množství do 100 m3, z horniny třídy těžitelnosti I, skupiny 1 až 3</t>
  </si>
  <si>
    <t>"ornice - mezideponie"  (107,49)*0,1*0,2</t>
  </si>
  <si>
    <t>"zpětný zásyp - mezideponie" 18,23</t>
  </si>
  <si>
    <t>616961974</t>
  </si>
  <si>
    <t>"ornice" 10,777*1,3</t>
  </si>
  <si>
    <t>"přebytečná zemina" 102,26*1,5</t>
  </si>
  <si>
    <t>63750847</t>
  </si>
  <si>
    <t>"D.2.1.4, SO4D.2.4.1" 7,4+21,5*0,4+22,3*0,1</t>
  </si>
  <si>
    <t>-1034224416</t>
  </si>
  <si>
    <t>"D.2.1.2, D.2.1.3, drén podél spodní výpusti, fr 4/8mm" 2*5*0,2</t>
  </si>
  <si>
    <t>"D.2.1.2, D.2.1.3, drén podél spodní výpusti, fr 0/22mm" 2*5*0,2</t>
  </si>
  <si>
    <t>58333625</t>
  </si>
  <si>
    <t>kamenivo těžené hrubé frakce 4/8</t>
  </si>
  <si>
    <t>-2017169153</t>
  </si>
  <si>
    <t>2*1,7</t>
  </si>
  <si>
    <t>58337331</t>
  </si>
  <si>
    <t>štěrkopísek frakce 0/22</t>
  </si>
  <si>
    <t>CS ÚRS 2021 01</t>
  </si>
  <si>
    <t>-1811021138</t>
  </si>
  <si>
    <t>1223416644</t>
  </si>
  <si>
    <t>"D.2.1.4, SO4D.2.4.1" 7,4*3+21,5*2,1+22,3*1,8</t>
  </si>
  <si>
    <t>-724207017</t>
  </si>
  <si>
    <t>"80% celkového objemu"107,49*0,1*0,8</t>
  </si>
  <si>
    <t>-1472826197</t>
  </si>
  <si>
    <t>-192650625</t>
  </si>
  <si>
    <t>"plocha" 107,49</t>
  </si>
  <si>
    <t>107,49*0,02 'Přepočtené koeficientem množství</t>
  </si>
  <si>
    <t>664621123</t>
  </si>
  <si>
    <t>"C.1.3, D.2.2.1, UPV" 180</t>
  </si>
  <si>
    <t>"D.2.1.4, SO4D.2.4.1, UPV" 7,4*1,5+21,5*0,9+13,1*0,9+22,3</t>
  </si>
  <si>
    <t>"D.2.1.4, SO4D.2.4.1, UPN" 7,4*2+21,5*0,7+22,3*1,4</t>
  </si>
  <si>
    <t>-2009340253</t>
  </si>
  <si>
    <t>"D.2.1.4, SO4D.2.4.1" 7,4*3+21,5*2+13,1*1,5+22,3*3</t>
  </si>
  <si>
    <t>-23853911</t>
  </si>
  <si>
    <t>"D.2.1.4, SO4D.2.4.1" 7,4+21,5*1,4+22,3*0,4</t>
  </si>
  <si>
    <t>Svislé a kompletní konstrukce</t>
  </si>
  <si>
    <t>321321116</t>
  </si>
  <si>
    <t>Konstrukce vodních staveb ze ŽB mrazuvzdorného tř. C 30/37</t>
  </si>
  <si>
    <t>48492271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</si>
  <si>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 mrazovými cykly tř. C 30/37</t>
  </si>
  <si>
    <t>"D.2.3.1, požeráková šachta" 23,1</t>
  </si>
  <si>
    <t>"D.2.3.2, boční křídla" 13,7</t>
  </si>
  <si>
    <t>"D.2.3.3, odpadní potrubí" 60,6</t>
  </si>
  <si>
    <t>"D.2.3.4, blok pod lávku" 2,3</t>
  </si>
  <si>
    <t>"D.2.3.6, trubní výust" 13,3+0,9</t>
  </si>
  <si>
    <t>"D.2.3.5, schody k lávce" 0,5</t>
  </si>
  <si>
    <t>321351010</t>
  </si>
  <si>
    <t>Bednění konstrukcí vodních staveb rovinné - zřízení</t>
  </si>
  <si>
    <t>1906022086</t>
  </si>
  <si>
    <t>Bednění konstrukcí z betonu prostého nebo železového vodních staveb  přehrad, jezů a plavebních komor, spodní stavby vodních elektráren, jader přehrad, odběrných věží a výpustných zařízení, opěrných zdí, šachet, šachtic a ostatních konstrukcí zřízení ploch rovinných</t>
  </si>
  <si>
    <t>"D.2.3.1, požeráková šachta" 8,4*1,2+7,2*(1,1*2+11,6)+0,4*0,33*2</t>
  </si>
  <si>
    <t>"D.2.3.2, boční křídla" 2,4*2+2*(2,6*1+2,1*2,4+2,3*2,75+1,5)+1,1*0,8+2,7*2</t>
  </si>
  <si>
    <t>"D.2.3.3, odpadní potrubí" 29*1,8*2+4,6*2+0,7*0,7*2</t>
  </si>
  <si>
    <t>"D.2.3.4, blok pod lávku" 1,5*2+1,5*1,2</t>
  </si>
  <si>
    <t>"D.2.3.6, trubní výust" 2*(2,2*2,3+2,5*2,3+0,8*1,9)+2,7*(2,9+2,2)</t>
  </si>
  <si>
    <t>"D.2.3.5, schody k lávce" 0,9*4+0,8*0,25*2</t>
  </si>
  <si>
    <t>321351010R</t>
  </si>
  <si>
    <t>Bednění konstrukcí vodních staveb rovinné negativní- zřízení</t>
  </si>
  <si>
    <t>564100644</t>
  </si>
  <si>
    <t>"D.2.3.2, boční křídla" 1,3*0,4*2</t>
  </si>
  <si>
    <t>321352010</t>
  </si>
  <si>
    <t>Bednění konstrukcí vodních staveb rovinné - odstranění</t>
  </si>
  <si>
    <t>-1738463066</t>
  </si>
  <si>
    <t>Bednění konstrukcí z betonu prostého nebo železového vodních staveb  přehrad, jezů a plavebních komor, spodní stavby vodních elektráren, jader přehrad, odběrných věží a výpustných zařízení, opěrných zdí, šachet, šachtic a ostatních konstrukcí odstranění ploch rovinných</t>
  </si>
  <si>
    <t>321352010R</t>
  </si>
  <si>
    <t>Bednění konstrukcí vodních staveb rovinné negativní- odstranění</t>
  </si>
  <si>
    <t>-1703149258</t>
  </si>
  <si>
    <t>321366111</t>
  </si>
  <si>
    <t>Výztuž železobetonových konstrukcí vodních staveb z oceli 10 505 D do 12 mm</t>
  </si>
  <si>
    <t>-334501044</t>
  </si>
  <si>
    <t>Výztuž železobetonových konstrukcí vodních staveb 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</si>
  <si>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"D.2.4.1, požerák, R8" 53/1000</t>
  </si>
  <si>
    <t>"D.2.3.3, odpadní potrubí, R10" 58,543/1000</t>
  </si>
  <si>
    <t>"D.2.4.1, požerák, R12" 1493,03/1000</t>
  </si>
  <si>
    <t>"D.2.1.5, schody, R10" 254,195/1000</t>
  </si>
  <si>
    <t>"D.2.3.4, blok lávka, R10" 71,21/1000</t>
  </si>
  <si>
    <t>"D.2.4.2, výust, R8" 26,88/1000</t>
  </si>
  <si>
    <t>"D.2.4.2, výust, R12" 891,89/1000</t>
  </si>
  <si>
    <t>"D.2.4.6, výust, R10" 92,11/1000</t>
  </si>
  <si>
    <t>"D.2.4.6, výust, R12" 438,99/1000</t>
  </si>
  <si>
    <t>321366112</t>
  </si>
  <si>
    <t>Výztuž železobetonových konstrukcí vodních staveb z oceli 10 505 D do 32 mm</t>
  </si>
  <si>
    <t>1524214897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</si>
  <si>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přes 12 do 32 mm, z oceli 10 505 (R) nebo BSt 500</t>
  </si>
  <si>
    <t>"D.2.4.1, požerák, R18" 876,92/1000</t>
  </si>
  <si>
    <t>"D.2.4.2, výust, R16" 54,86/1000</t>
  </si>
  <si>
    <t>321368211</t>
  </si>
  <si>
    <t>Výztuž železobetonových konstrukcí vodních staveb ze svařovaných sítí</t>
  </si>
  <si>
    <t>363569405</t>
  </si>
  <si>
    <t>Výztuž železobetonových konstrukcí vodních staveb  přehrad, jezů a plavebních komor, spodní stavby vodních elektráren, jader přehrad, odběrných věží a výpustných zařízení, opěrných zdí, šachet, šachtic a ostatních konstrukcí svařované sítě z ocelových tažených drátů jakéhokoliv druhu oceli jakéhokoliv průměru a roztečí</t>
  </si>
  <si>
    <t>"D.2.3.3, odpadní potrubí" 2172,598/1000</t>
  </si>
  <si>
    <t>"D.2.1.5, schody" 90,927/1000</t>
  </si>
  <si>
    <t>451317111</t>
  </si>
  <si>
    <t>Podklad pod dlažbu z betonu prostého pro prostředí s mrazovými cykly C 25/30 tl do 100 mm</t>
  </si>
  <si>
    <t>-650367475</t>
  </si>
  <si>
    <t>Podklad pod dlažbu z betonu prostého  pro prostředí s mrazovými cykly tř. C 25/30 tl. do 100 mm</t>
  </si>
  <si>
    <t>"D.2.1.2, před požerákem" 4*(2,6*2+0,95)</t>
  </si>
  <si>
    <t>452218142</t>
  </si>
  <si>
    <t>Zajišťovací práh z upraveného lomového kamene na cementovou maltu</t>
  </si>
  <si>
    <t>1827697327</t>
  </si>
  <si>
    <t>Zajišťovací práh z upraveného lomového kamene na dně a ve svahu melioračních kanálů, s patkami nebo bez patek s dlažbovitou úpravou viditelných ploch na cementovou maltu</t>
  </si>
  <si>
    <t>"D.2.1.1, stabilizační práh km 0,0" 1,1</t>
  </si>
  <si>
    <t>452311172</t>
  </si>
  <si>
    <t>Podkladní desky z betonu prostého se zvýšenými nároky na prostředí tř. C 30/37 otevřený výkop</t>
  </si>
  <si>
    <t>2022550443</t>
  </si>
  <si>
    <t>Podkladní a zajišťovací konstrukce z betonu prostého v otevřeném výkopu se zvýšenými nároky na prostředí desky pod potrubí, stoky a drobné objekty z betonu tř. C 30/37</t>
  </si>
  <si>
    <t>"D.2.3.1, požeráková šachta" 1,6</t>
  </si>
  <si>
    <t>"D.2.3.2, boční křídla" 4,2</t>
  </si>
  <si>
    <t>"D.2.3.3, odpadní potrubí" 9,1</t>
  </si>
  <si>
    <t>"D.2.3.6, trubní výust" 1,5</t>
  </si>
  <si>
    <t>"D.2.3.5, schody k lávce" 0,3</t>
  </si>
  <si>
    <t>452318510</t>
  </si>
  <si>
    <t>Zajišťovací práh z betonu prostého se zvýšenými nároky na prostředí</t>
  </si>
  <si>
    <t>-758001203</t>
  </si>
  <si>
    <t>Zajišťovací práh z betonu prostého se zvýšenými nároky na prostředí na dně a ve svahu melioračních kanálů s patkami nebo bez patek</t>
  </si>
  <si>
    <t>"D.2.1.3, stabilizační práh pod výustí" 1,2</t>
  </si>
  <si>
    <t>"D.2.1.3, stabilizační práh pod požerákemí" 1,2</t>
  </si>
  <si>
    <t>"D.2.1.3, stabilizační práh km 0,035" 1,2</t>
  </si>
  <si>
    <t>2045619215</t>
  </si>
  <si>
    <t>"D.2.1.2, kam rovnanina pod výustí, fr 16/32mm" 4*(1,5+2*1,1)*0,2</t>
  </si>
  <si>
    <t>"SOD.2.1.4, kam rovnanina km0,0219-0,035, fr 16/32" (13,1+(0,8+1,1)+6*1,1)*0,2</t>
  </si>
  <si>
    <t>463212121</t>
  </si>
  <si>
    <t>-369978780</t>
  </si>
  <si>
    <t>"D.2.1.2, pod výustí, hmotnost kamene&gt;500kg" 4*(1,5+2*1,1)*0,6</t>
  </si>
  <si>
    <t>"SOD.2.1.4, km0,0219-0,035, hmotnost kamene&gt;500kg" (13,1+(0,8+1,1)+6*1,1)*0,6</t>
  </si>
  <si>
    <t>"D.2.1.2, před požerákem, hmotnost kamene&lt;200kg" (3*0,8+2*2,3*2,6)*0,4</t>
  </si>
  <si>
    <t>"D.2.1.2, D.2.1.4, SO4D.2.4.1, pod výústí, hmotnost kamene 200-500kg" 3*(0,8+2*1,1)*0,4</t>
  </si>
  <si>
    <t>"D.2.1.2, D.2.1.4, SO4D.2.4.1, km0,035-0,0565, hmotnost kamene 200-500kg" 21,5*(0,6+2*1,1)*0,4</t>
  </si>
  <si>
    <t>"D.2.1.2, D.2.1.4, SO4D.2.4.1, km0,000-0,0219, hmotnost kamene 200-500kg" 21,6*(0,8+1,1+1,7)*0,4</t>
  </si>
  <si>
    <t>463212191</t>
  </si>
  <si>
    <t>Příplatek za vypracováni líce rovnaniny</t>
  </si>
  <si>
    <t>-926133340</t>
  </si>
  <si>
    <t>Rovnanina z lomového kamene upraveného, tříděného  Příplatek k cenám za vypracování líce</t>
  </si>
  <si>
    <t>"D.2.1.2, pod výustí" 4*(1,5+2*1,1)</t>
  </si>
  <si>
    <t>"SOD.2.1.4, km0,0219-0,035" (13,1+(0,8+1,1)+6*1,1)</t>
  </si>
  <si>
    <t>"D.2.1.2, před požerákem" 3*0,8+2*2,3*2,6</t>
  </si>
  <si>
    <t>"D.2.1.2, D.2.1.4, SO4D.2.4.1, pod výústí" 3*(0,8+2*1,1)</t>
  </si>
  <si>
    <t>"D.2.1.2, D.2.1.4, SO4D.2.4.1, km0,035-0,0565" 21,5*(0,6+2*1,1)</t>
  </si>
  <si>
    <t>"D.2.1.2, D.2.1.4, SO4D.2.4.1, km0,000-0,0219" 21,6*(0,8+1,1+1,7)</t>
  </si>
  <si>
    <t>463451112</t>
  </si>
  <si>
    <t>Prolití kamenné rovnaniny maltou MC 10</t>
  </si>
  <si>
    <t>1251586700</t>
  </si>
  <si>
    <t>Prolití konstrukce z kamene rovnaniny cementovou maltou MC-10</t>
  </si>
  <si>
    <t>"D.2.1.2, pod výustí, ve dně koryta" 0,6*4*1,5*0,1</t>
  </si>
  <si>
    <t>"SOD.2.1.4, km0,0219-0,035, ve dně koryta" 13,1*0,8*0,1</t>
  </si>
  <si>
    <t>465513327</t>
  </si>
  <si>
    <t>Dlažba z lomového kamene na cementovou maltu s vyspárováním tl 300 mm pro hráze</t>
  </si>
  <si>
    <t>-2048247697</t>
  </si>
  <si>
    <t>Dlažba z lomového kamene lomařsky upraveného  na cementovou maltu, s vyspárováním cementovou maltou, tl. kamene 300 mm</t>
  </si>
  <si>
    <t>810441811</t>
  </si>
  <si>
    <t>Bourání stávajícího potrubí z betonu DN přes 400 do 600</t>
  </si>
  <si>
    <t>-40533569</t>
  </si>
  <si>
    <t>Bourání stávajícího potrubí z betonu v otevřeném výkopu DN přes 400 do 600</t>
  </si>
  <si>
    <t>"D.2.2.1, D.2.2.2, DN 500" 9,1</t>
  </si>
  <si>
    <t>"D.2.2.1, D.2.2.2, DN 600" 18</t>
  </si>
  <si>
    <t>812472121</t>
  </si>
  <si>
    <t>Montáž potrubí z trub TBH s integrovaným pryžovým těsněním otevřený výkop sklon do 20 % DN 800</t>
  </si>
  <si>
    <t>2033415650</t>
  </si>
  <si>
    <t>Montáž potrubí z trub betonových hrdlových v otevřeném výkopu ve sklonu do 20 % s integrovaným pryžovým těsněním DN 800</t>
  </si>
  <si>
    <t>"D.2.3.3, odpadní potrubí" 29,8</t>
  </si>
  <si>
    <t>PFB.1011702</t>
  </si>
  <si>
    <t>Trouba hrdlová betonová TBH-Q 80/250</t>
  </si>
  <si>
    <t>-11736376</t>
  </si>
  <si>
    <t>Poznámka k položce:_x000D_
800/2500</t>
  </si>
  <si>
    <t>"29,8/2,5" 12</t>
  </si>
  <si>
    <t>800R2</t>
  </si>
  <si>
    <t>Zavzdušňovací potrubí PVC DN125 v šachtě požeráku, dodávka vč montáže</t>
  </si>
  <si>
    <t>kompl</t>
  </si>
  <si>
    <t>1371476713</t>
  </si>
  <si>
    <t>Zavzdušňovací potrubí PVC DN125 dl 6,6m v šachtě požeráku, dodávka vč montáže</t>
  </si>
  <si>
    <t>Poznámka k položce:_x000D_
D.2.1.2, D.2.3.1_x000D_
- dělka potrubí dl 6,6m + 2x koleno_x000D_
- osazeno do bednění při betonování</t>
  </si>
  <si>
    <t>871313121</t>
  </si>
  <si>
    <t>Montáž kanalizačního potrubí hladkého plnostěnného SN 8 z PVC-U DN 160</t>
  </si>
  <si>
    <t>-2069040555</t>
  </si>
  <si>
    <t>Montáž kanalizačního potrubí z tvrdého PVC-U hladkého plnostěnného tuhost SN 8 DN 160</t>
  </si>
  <si>
    <t>"D.2.1.2, D.2.1.3, drén podél spodní výpusti" 2*5</t>
  </si>
  <si>
    <t>28611164R</t>
  </si>
  <si>
    <t>trubka kanalizační PVC-U plnostěnná jednovrstvá DN 150x1000mm SN8</t>
  </si>
  <si>
    <t>-1577012005</t>
  </si>
  <si>
    <t>10*1,05 'Přepočtené koeficientem množství</t>
  </si>
  <si>
    <t>Dodatečná perforace potrubí z tvrdého PVC DN 150</t>
  </si>
  <si>
    <t>-173610657</t>
  </si>
  <si>
    <t>"D.2.1.2, D.2.1.3" 2*5</t>
  </si>
  <si>
    <t>891392322R</t>
  </si>
  <si>
    <t>Montáž kanalizačních stavítek DN 400</t>
  </si>
  <si>
    <t>-664869816</t>
  </si>
  <si>
    <t>Montáž kanalizačních armatur na potrubí stavítek DN 400</t>
  </si>
  <si>
    <t>Poznámka k položce:_x000D_
osazení vč nosné konstrukce a ovládacích prvků</t>
  </si>
  <si>
    <t>"D.2.1.2" 1</t>
  </si>
  <si>
    <t>42221472R</t>
  </si>
  <si>
    <t>stavidlový uzávěr DN 400-400</t>
  </si>
  <si>
    <t>1748695965</t>
  </si>
  <si>
    <t>Poznámka k položce:_x000D_
specifikace viz TZ</t>
  </si>
  <si>
    <t>934956125</t>
  </si>
  <si>
    <t>Hradítka z dubového dřeva tl 60 mm</t>
  </si>
  <si>
    <t>-1002318577</t>
  </si>
  <si>
    <t>Přepadová a ochranná zařízení nádrží dřevěná hradítka (dluže požeráku) š.150 mm, bez nátěru, s potřebným kováním z dubového dřeva, tl. 60 mm</t>
  </si>
  <si>
    <t>"D.2.5.1, požerák" 1,2*0,2*50</t>
  </si>
  <si>
    <t>936501111</t>
  </si>
  <si>
    <t>Limnigrafická lať</t>
  </si>
  <si>
    <t>-1675132797</t>
  </si>
  <si>
    <t>Limnigrafická lať osazená v jakémkoliv sklonu</t>
  </si>
  <si>
    <t xml:space="preserve">"D.2.1.2, svislá na požeráku" 4,2 </t>
  </si>
  <si>
    <t>953333115</t>
  </si>
  <si>
    <t>PVC těsnící pás do pracovních spar betonových kcí vnitřní š 150 mm</t>
  </si>
  <si>
    <t>1740755857</t>
  </si>
  <si>
    <t>PVC těsnící pás do betonových konstrukcí do pracovních spar vnitřní, pokládaný doprostřed konstrukce mezi výztuž šířky 150 mm</t>
  </si>
  <si>
    <t>"D.2.3.1, požerák" 2,1*2+1,5*2+2,1*2+1,5</t>
  </si>
  <si>
    <t>"D.2.3.2, boční křídla" 3,9*2</t>
  </si>
  <si>
    <t>"D.2.3.3, odpadní potrubí" 28,9*2</t>
  </si>
  <si>
    <t>"D.2.3.6, výúst" 6,4</t>
  </si>
  <si>
    <t>953334212</t>
  </si>
  <si>
    <t>Bobtnavý pásek do pracovních spar betonových kcí akrylový 20 x 10 mm</t>
  </si>
  <si>
    <t>-246537823</t>
  </si>
  <si>
    <t>Bobtnavý pásek do pracovních spar betonových konstrukcí akrylový, rozměru 20 x 10 mm</t>
  </si>
  <si>
    <t>"D.2.1.2, styk požerák/výust" 2*6</t>
  </si>
  <si>
    <t>962042321</t>
  </si>
  <si>
    <t>Bourání zdiva nadzákladového z betonu prostého přes 1 m3</t>
  </si>
  <si>
    <t>1349371279</t>
  </si>
  <si>
    <t>Bourání zdiva z betonu prostého nadzákladového objemu přes 1 m3</t>
  </si>
  <si>
    <t>"D.2.2.1, D.2.2.2, vtoková šachta" (1,2*0,9-0,6*0,6)*4+0,8*1,2*0,9</t>
  </si>
  <si>
    <t>"D.2.2.1, D.2.2.2, požeráková šachta" 1,7*6,15+0,2*2,1*5,1+3,5*0,8</t>
  </si>
  <si>
    <t>"D.2.2.1, D.2.2.2, obetonování potrubí" 0,5*8,5+0,6*18</t>
  </si>
  <si>
    <t>900R1</t>
  </si>
  <si>
    <t>Těsnění v požeráku z jílu se zhutněním</t>
  </si>
  <si>
    <t>1330972207</t>
  </si>
  <si>
    <t>Poznámka k položce:_x000D_
D.2.1.2, D.2.5.1_x000D_
objem prostoru 0,4m3_x000D_
cena vč dodání materiálu</t>
  </si>
  <si>
    <t>997</t>
  </si>
  <si>
    <t>Přesun sutě</t>
  </si>
  <si>
    <t>997013501</t>
  </si>
  <si>
    <t>Odvoz suti a vybouraných hmot na skládku nebo meziskládku do 1 km se složením</t>
  </si>
  <si>
    <t>598853232</t>
  </si>
  <si>
    <t>Odvoz suti a vybouraných hmot na skládku nebo meziskládku  se složením, na vzdálenost do 1 km</t>
  </si>
  <si>
    <t>"betonové potrubí" 27,1*2,2</t>
  </si>
  <si>
    <t>"prostý beton" 34,191*2,2</t>
  </si>
  <si>
    <t>997013509</t>
  </si>
  <si>
    <t>Příplatek k odvozu suti a vybouraných hmot na skládku ZKD 1 km přes 1 km</t>
  </si>
  <si>
    <t>-318678531</t>
  </si>
  <si>
    <t>Odvoz suti a vybouraných hmot na skládku nebo meziskládku  se složením, na vzdálenost Příplatek k ceně za každý další i započatý 1 km přes 1 km</t>
  </si>
  <si>
    <t>"předpoklad 15km" 14*134,84</t>
  </si>
  <si>
    <t>997013601</t>
  </si>
  <si>
    <t>Poplatek za uložení na skládce (skládkovné) stavebního odpadu betonového kód odpadu 17 01 01</t>
  </si>
  <si>
    <t>-1060109818</t>
  </si>
  <si>
    <t>Poplatek za uložení stavebního odpadu na skládce (skládkovné) z prostého betonu zatříděného do Katalogu odpadů pod kódem 17 01 01</t>
  </si>
  <si>
    <t>993874269</t>
  </si>
  <si>
    <t>767223212</t>
  </si>
  <si>
    <t>Montáž přímého kovového zábradlí do ocelové konstrukce na schodišti v exteriéru</t>
  </si>
  <si>
    <t>-773712143</t>
  </si>
  <si>
    <t>Montáž zábradlí přímého v exteriéru na schodišti kotveného do ocelové konstrukce</t>
  </si>
  <si>
    <t>"D.2.5.2, přístupová lávka" 8,6*2</t>
  </si>
  <si>
    <t>2012921991</t>
  </si>
  <si>
    <t>"D.2.5.2, požerák" 1,85*2+2*0,7+1,55</t>
  </si>
  <si>
    <t>"D.2.5.2, blok" 2*0,36</t>
  </si>
  <si>
    <t>767995113</t>
  </si>
  <si>
    <t>Montáž atypických zámečnických konstrukcí hmotnosti přes 10 do 20 kg</t>
  </si>
  <si>
    <t>2060229302</t>
  </si>
  <si>
    <t>Montáž ostatních atypických zámečnických konstrukcí hmotnosti přes 10 do 20 kg</t>
  </si>
  <si>
    <t>"D.2.5.1, pomocná konst, ukotvení do betonu" 17</t>
  </si>
  <si>
    <t>13611218</t>
  </si>
  <si>
    <t>plech ocelový hladký jakost S235JR tl 5mm tabule</t>
  </si>
  <si>
    <t>-1442183953</t>
  </si>
  <si>
    <t>"D.2.5.2, kotevní plech zábradlí, do oceli" 0,15*0,1*12*40/1000</t>
  </si>
  <si>
    <t>-1722859514</t>
  </si>
  <si>
    <t>"D.2.5.1, kotevní plech pomocné konstr" 0,2*0,14*0,01*2*7850/1000</t>
  </si>
  <si>
    <t>"D.2.5.2, kotevní plech zábradlí, do betonu" 0,2*0,2*0,01*6*7850/1000</t>
  </si>
  <si>
    <t>-415861155</t>
  </si>
  <si>
    <t>"D.2.5.2, příčle zábradlí" 0,9*176</t>
  </si>
  <si>
    <t>295254257</t>
  </si>
  <si>
    <t>"D.2.5.2, zábradlí" 0,2*6*4,3/1000</t>
  </si>
  <si>
    <t>61</t>
  </si>
  <si>
    <t>-2083436737</t>
  </si>
  <si>
    <t>"D.2.5.1,pomocná konstr" 3,13*5,4/1000</t>
  </si>
  <si>
    <t>"D.2.5.2, zábradlí" (24,6*2+1,05*6+1,2*12)*5,4/1000</t>
  </si>
  <si>
    <t>62</t>
  </si>
  <si>
    <t>-231537961</t>
  </si>
  <si>
    <t>Poznámka k položce:_x000D_
požadavky a specifikace povrchové úpravy viz D.2.5.2</t>
  </si>
  <si>
    <t>"D.2.5.1, pomocná konstr" 17</t>
  </si>
  <si>
    <t>"D.2.5.2, zábradlí vč branky" 850</t>
  </si>
  <si>
    <t>63</t>
  </si>
  <si>
    <t>767R1</t>
  </si>
  <si>
    <t>Konstrukce ocelové lávky, dodávka vč montáže</t>
  </si>
  <si>
    <t>1293528739</t>
  </si>
  <si>
    <t>Poznámka k položce:_x000D_
D.2.5.2_x000D_
 - cena vč uložení lávky (pevné ložisko požerák, kluzné ložisko blok)_x000D_
 - délka lávky 9,11m, celková hmotnost cca 1200kg_x000D_
 - součástí položky jsou podlahové kompozitní rošty (tl 30mm) - celk plocha 6,38m2_x000D_
 - povrchová ochrana zinkovým ponorem</t>
  </si>
  <si>
    <t>64</t>
  </si>
  <si>
    <t>767R2</t>
  </si>
  <si>
    <t>Kompozitní rošt H=30, dodávka vč montáže</t>
  </si>
  <si>
    <t>2030865716</t>
  </si>
  <si>
    <t>Poznámka k položce:_x000D_
D.2.4.1_x000D_
 - osazení na požerák, celk plocha 2,4 m2</t>
  </si>
  <si>
    <t>65</t>
  </si>
  <si>
    <t>767R3</t>
  </si>
  <si>
    <t>Kompozitový žebřík, dodávka vč montáže</t>
  </si>
  <si>
    <t>1208365885</t>
  </si>
  <si>
    <t>Poznámka k položce:_x000D_
D.2.5.3_x000D_
- délka žebříku 6,87m, celková hmotnost 45,7kg_x000D_
- včetně spojovacího a kotevního materiálu_x000D_
- kotvení do betonové kce na chemickou kotvu (do hl min 150mm)</t>
  </si>
  <si>
    <t>66</t>
  </si>
  <si>
    <t>767R4</t>
  </si>
  <si>
    <t>Vtoková  mříž z nerezové oceli, dodávka vč montáže</t>
  </si>
  <si>
    <t>ks</t>
  </si>
  <si>
    <t>-1384411468</t>
  </si>
  <si>
    <t>Poznámka k položce:_x000D_
D.2.5.1_x000D_
 - mat 1.4301 (příp 1.4404)_x000D_
 - celková hmotnost 1ks mříže 28,62kg</t>
  </si>
  <si>
    <t>67</t>
  </si>
  <si>
    <t>Ocelová branka uzamykatelná, dodávka vč montáže</t>
  </si>
  <si>
    <t>455957008</t>
  </si>
  <si>
    <t>Poznámka k položce:_x000D_
D.2.5.2_x000D_
 rozměry 0,65x1,1m, provedení obdobné jako zábradlí</t>
  </si>
  <si>
    <t>68</t>
  </si>
  <si>
    <t>767R7</t>
  </si>
  <si>
    <t>Vodící profil dluží nerez ocel U70/60/5mm, dodávka vč montáže</t>
  </si>
  <si>
    <t>-261996654</t>
  </si>
  <si>
    <t>Poznámka k položce:_x000D_
D.2.5.1 - požerák, délka 31m - přivařena pásovina 50/5/200mm 22ks_x000D_
 - materiál nerez jakost 1.4404 _x000D_
 - budou osazeny při betonáži</t>
  </si>
  <si>
    <t>69</t>
  </si>
  <si>
    <t>767R8</t>
  </si>
  <si>
    <t>Osazení rámu nerez ocel L60/40/5, dodávka vč montáže</t>
  </si>
  <si>
    <t>-2041879417</t>
  </si>
  <si>
    <t>Poznámka k položce:_x000D_
D.2.51_x000D_
 - rám na zhlaví požerákové šachty, celk délka 6,36m, opatřen navařenou pásovinou 50/5/600mm 6ks_x000D_
 - úprava části profilu v místě vodítek dluží_x000D_
 - materiál nerez jakost 1.4404 _x000D_
 - bude osazen při betonáži</t>
  </si>
  <si>
    <t>70</t>
  </si>
  <si>
    <t>51503428</t>
  </si>
  <si>
    <t>Práce a dodávky M</t>
  </si>
  <si>
    <t>23-M</t>
  </si>
  <si>
    <t>Montáže potrubí</t>
  </si>
  <si>
    <t>71</t>
  </si>
  <si>
    <t>230011140</t>
  </si>
  <si>
    <t>Montáž potrubí trouby ocelové hladké tř.11-13 D 406 mm, tl 11,0 mm</t>
  </si>
  <si>
    <t>112569239</t>
  </si>
  <si>
    <t>Montáž potrubí z trub ocelových hladkých tř. 11 až 13 Ø 406 mm, tl. 11,0 mm</t>
  </si>
  <si>
    <t>"D.2.2.1, D.2.5.1, škrtící potrubí" 0,4+0,3</t>
  </si>
  <si>
    <t>72</t>
  </si>
  <si>
    <t>230R1</t>
  </si>
  <si>
    <t>potrubí z nerezové oceli 406,4x3</t>
  </si>
  <si>
    <t>256</t>
  </si>
  <si>
    <t>-803180338</t>
  </si>
  <si>
    <t>73</t>
  </si>
  <si>
    <t>230R2</t>
  </si>
  <si>
    <t>Úprava nerezové trouby navařením pásoviny, dodávka vč montáže</t>
  </si>
  <si>
    <t>-1384478433</t>
  </si>
  <si>
    <t>Poznámka k položce:_x000D_
8ks pásoviny 50/5/150mm</t>
  </si>
  <si>
    <t>3436_03 - SO 03 Úprava bezpečnostního přelivu vč. odpadního koryta</t>
  </si>
  <si>
    <t xml:space="preserve">    711 - Izolace proti vodě, vlhkosti a plynům</t>
  </si>
  <si>
    <t>119001405</t>
  </si>
  <si>
    <t>Dočasné zajištění potrubí z PE DN do 200 mm</t>
  </si>
  <si>
    <t>-509348954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</si>
  <si>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</si>
  <si>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"C.3.1, dotčený vodovod" 10</t>
  </si>
  <si>
    <t>121151115</t>
  </si>
  <si>
    <t>Sejmutí ornice plochy do 500 m2 tl vrstvy přes 250 do 300 mm strojně</t>
  </si>
  <si>
    <t>1292591642</t>
  </si>
  <si>
    <t>Sejmutí ornice strojně při souvislé ploše přes 100 do 500 m2, tl. vrstvy přes 250 do 300 mm</t>
  </si>
  <si>
    <t>"D.2.1.5, koryto od BP" 295</t>
  </si>
  <si>
    <t>122251105</t>
  </si>
  <si>
    <t>Odkopávky a prokopávky nezapažené v hornině třídy těžitelnosti I skupiny 3 objem do 1000 m3 strojně</t>
  </si>
  <si>
    <t>730863050</t>
  </si>
  <si>
    <t>Odkopávky a prokopávky nezapažené strojně v hornině třídy těžitelnosti I skupiny 3 přes 500 do 1 000 m3</t>
  </si>
  <si>
    <t>"D.2.1.5, výkopy v korytě od BP" 510</t>
  </si>
  <si>
    <t>1620663776</t>
  </si>
  <si>
    <t>"ornice -na mezideponii" (130+100)*0,1*0,2</t>
  </si>
  <si>
    <t>"ornice -z mezideponie" (130+100)*0,1*0,2</t>
  </si>
  <si>
    <t>"výkop -na mezideponii" 95</t>
  </si>
  <si>
    <t>"zpětný zásyp -z mezideponie" 95</t>
  </si>
  <si>
    <t>361637032</t>
  </si>
  <si>
    <t>1501479291</t>
  </si>
  <si>
    <t>"odvoz zbytné ornice na skládku" 295*0,3-(130+100)*0,1*0,2</t>
  </si>
  <si>
    <t>"odvoz přebytečné zeminy na skládku" 510-95</t>
  </si>
  <si>
    <t>-649538309</t>
  </si>
  <si>
    <t>"ornice - mezideponie"  (130+100)*0,1*0,2</t>
  </si>
  <si>
    <t>"zpětný zásyp - mezideponie" 95</t>
  </si>
  <si>
    <t>1188021493</t>
  </si>
  <si>
    <t>"D.2.1.5, koryto od BP" 45</t>
  </si>
  <si>
    <t>-76186668</t>
  </si>
  <si>
    <t>"ornice" 83,9*1,3</t>
  </si>
  <si>
    <t>"přebytečná zemina" 415*1,5</t>
  </si>
  <si>
    <t>2015382848</t>
  </si>
  <si>
    <t>"D.2.1.5, koryto od BP" 50</t>
  </si>
  <si>
    <t>-898604363</t>
  </si>
  <si>
    <t>"D.2.1.2, D.2.1.3, drén podél BP, bloku 3+4, fr 4/8mm" 0,3*14,8*2*1,1</t>
  </si>
  <si>
    <t>"D.2.1.2, D.2.1.3, drén podél BP, bloku 3+4, fr 0/22mm" 0,3*14,8*2*1,1</t>
  </si>
  <si>
    <t>845425045</t>
  </si>
  <si>
    <t>9,768*1,7</t>
  </si>
  <si>
    <t>-1581799378</t>
  </si>
  <si>
    <t>1399678352</t>
  </si>
  <si>
    <t>"D.2.1.5, koryto od BP" 130</t>
  </si>
  <si>
    <t>-1814340803</t>
  </si>
  <si>
    <t>181411122</t>
  </si>
  <si>
    <t>Založení lučního trávníku výsevem pl do 1000 m2 ve svahu přes 1:5 do 1:2</t>
  </si>
  <si>
    <t>-494310764</t>
  </si>
  <si>
    <t>Založení trávníku na půdě předem připravené plochy do 1000 m2 výsevem včetně utažení lučního na svahu přes 1:5 do 1:2</t>
  </si>
  <si>
    <t>"D.2.1.5, koryto od BP" 100</t>
  </si>
  <si>
    <t>-889439252</t>
  </si>
  <si>
    <t>"plocha" 130+100</t>
  </si>
  <si>
    <t>230*0,02 'Přepočtené koeficientem množství</t>
  </si>
  <si>
    <t>-2064458796</t>
  </si>
  <si>
    <t>"C.1.3, D.2.2.1, UPV" 225</t>
  </si>
  <si>
    <t>"D.2.1.5, koryto od BP, UPV" 135</t>
  </si>
  <si>
    <t>"D.2.1.5, koryto od BP, UPN" 130</t>
  </si>
  <si>
    <t>1657219375</t>
  </si>
  <si>
    <t>"D.2.1.5, koryto od BP" 300</t>
  </si>
  <si>
    <t>929348971</t>
  </si>
  <si>
    <t>182351023</t>
  </si>
  <si>
    <t>Rozprostření ornice pl do 100 m2 ve svahu přes 1:5 tl vrstvy do 200 mm strojně</t>
  </si>
  <si>
    <t>-927422545</t>
  </si>
  <si>
    <t>Rozprostření a urovnání ornice ve svahu sklonu přes 1:5 strojně při souvislé ploše do 100 m2, tl. vrstvy do 200 mm</t>
  </si>
  <si>
    <t>193533725</t>
  </si>
  <si>
    <t>"80% celkového objemu" (130+100)*0,1*0,8</t>
  </si>
  <si>
    <t>1716733762</t>
  </si>
  <si>
    <t>"D.2.3.1, blok 1" 33,2</t>
  </si>
  <si>
    <t>"D.2.3.2, blok 2" 132</t>
  </si>
  <si>
    <t>"D.2.3.3, blok 3" 48,1</t>
  </si>
  <si>
    <t>"D.2.3.4, blok 4" 34,6</t>
  </si>
  <si>
    <t>"D.2.3.5, blok 5.1" 3,4</t>
  </si>
  <si>
    <t>"D.2.3.6, blok 5.2" 3,4</t>
  </si>
  <si>
    <t>"D.2.3.7, spád stupně" 12+10,5+11,1+10,8</t>
  </si>
  <si>
    <t>1934983077</t>
  </si>
  <si>
    <t>"D.2.3.1, blok 1" 7,52*2,1+11,1*3+8,5</t>
  </si>
  <si>
    <t>"D.2.3.2, blok 2" 11*(2,1+1,9)+14,6+7+4,9*(8,5+8)+12*12,5+5,3*3,7+5,7*3,7+0,4*2+0,5*3,2</t>
  </si>
  <si>
    <t>"D.2.3.3, blok 3" 5,4+7,2*(3,75+2,35)+7,2*(2,9+1,5)</t>
  </si>
  <si>
    <t>"D.2.3.4, blok 4" 4,9+7,2*(2,35*2+1,5*2)</t>
  </si>
  <si>
    <t>"D.2.3.5, blok 5.1" 1,7+4,7+4,9</t>
  </si>
  <si>
    <t>"D.2.3.6, blok 5.2" 1,7+4,7+4,9</t>
  </si>
  <si>
    <t>"D.2.3.7, spád stupně" 18,5*2+0,6*(1+0,9)+18*2+0,6*(1+0,9)+20*2+0,6*(1+0,9)+17,4*2+0,6*(1+0,9)</t>
  </si>
  <si>
    <t>321351020R</t>
  </si>
  <si>
    <t>Bednění konstrukcí vodních staveb válcově zakřivené negativní - zřízení</t>
  </si>
  <si>
    <t>-1342552318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</si>
  <si>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válcově zakřivených</t>
  </si>
  <si>
    <t>"D.2.3.1, blok 1, přelivná hrana" 8,9*(0,35*2+0,4)</t>
  </si>
  <si>
    <t>-1423254139</t>
  </si>
  <si>
    <t>321352020R</t>
  </si>
  <si>
    <t>Bednění konstrukcí vodních staveb válcově zakřivené negativní - odstranění</t>
  </si>
  <si>
    <t>-608939290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</si>
  <si>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válcově zakřivených</t>
  </si>
  <si>
    <t>-1731934630</t>
  </si>
  <si>
    <t>"D.2.4.1, blok 1, R8" 34,54/1000</t>
  </si>
  <si>
    <t>"D.2.4.1, blok 1, R12" 626,58/1000</t>
  </si>
  <si>
    <t>"D.2.4.2, blok 2, R8" 103,21/1000</t>
  </si>
  <si>
    <t>"D.2.4.2, blok 2, R12" 3416,12/1000</t>
  </si>
  <si>
    <t>"D.2.4.3, blok 3, R8"68,02/1000</t>
  </si>
  <si>
    <t>"D.2.4.3, blok 3, R12" 1092,99/1000</t>
  </si>
  <si>
    <t>"D.2.4.4, blok 4, R8" 30,91/1000</t>
  </si>
  <si>
    <t>"D.2.4.4, blok 4, R12" 917,24/1000</t>
  </si>
  <si>
    <t>"D.2.4.5, blok 5.1+5.2, R8" 6,83*2/1000</t>
  </si>
  <si>
    <t>"D.2.4.5, blok 5.1+5.2, R12" 160,44*2/1000</t>
  </si>
  <si>
    <t>"D.2.4.7, spád stupeň" (24,96+161,31+359,6)/1000</t>
  </si>
  <si>
    <t>"D.2.4.8, spád stupeň" (19,97+139,96+319,16)/1000</t>
  </si>
  <si>
    <t>"D.2.4.9, spád stupeň" (23,09+153,65+331,93)/1000</t>
  </si>
  <si>
    <t>"D.2.4.10, spád stupeň" (22,47+148,88+326,32)/1000</t>
  </si>
  <si>
    <t>1288603311</t>
  </si>
  <si>
    <t>"D.2.4.1, blok 1, R14" 1352,7/1000</t>
  </si>
  <si>
    <t>"D.2.4.1, blok 1, R16" 129,43/1000</t>
  </si>
  <si>
    <t>"D.2.4.2, blok 2, R14" 3201,96/1000</t>
  </si>
  <si>
    <t>"D.2.4.2, blok 2, R16" 571,14/1000</t>
  </si>
  <si>
    <t>"D.2.4.3, blok 3, R14" 1752,85/1000</t>
  </si>
  <si>
    <t>"D.2.4.3, blok 3, R16" 191,12/1000</t>
  </si>
  <si>
    <t>"D.2.4.4, blok 4, R14" 1348,04/1000</t>
  </si>
  <si>
    <t>"D.2.4.4, blok 4, R16" 177,47/1000</t>
  </si>
  <si>
    <t>"D.2.4.5, blok 5.1+5.2, R14" 108,46*2/1000</t>
  </si>
  <si>
    <t>411354317R</t>
  </si>
  <si>
    <t>Zřízení podpěrné konstrukce stropů výšky do 4 m tl 65cm</t>
  </si>
  <si>
    <t>547252137</t>
  </si>
  <si>
    <t>Podpěrná konstrukce stropů - desek, kleneb a skořepin výška podepření do 4 m tloušťka stropu 65cm</t>
  </si>
  <si>
    <t>"D.2.3.2, blok 2" 11*1,9</t>
  </si>
  <si>
    <t>411354318R</t>
  </si>
  <si>
    <t>Odstranění podpěrné konstrukce stropů výšky do 4 m tl 65cm</t>
  </si>
  <si>
    <t>-1572921415</t>
  </si>
  <si>
    <t>Podpěrná konstrukce stropů - desek, kleneb a skořepin výška podepření do 4 m tloušťka stropu 65cm odstranění</t>
  </si>
  <si>
    <t>2054457134</t>
  </si>
  <si>
    <t>"D.2.3.1, blok 1" 5,4</t>
  </si>
  <si>
    <t>"D.2.3.2, blok 2" 8,5</t>
  </si>
  <si>
    <t>"D.2.3.3, blok 3" 4,5</t>
  </si>
  <si>
    <t>"D.2.3.4, blok 4" 4,1</t>
  </si>
  <si>
    <t>"D.2.3.5, blok 5.1" 0,32</t>
  </si>
  <si>
    <t>"D.2.3.6, blok 5.2" 0,32</t>
  </si>
  <si>
    <t>"D.2.3.7, spád stupně" 1,1+1+1+1</t>
  </si>
  <si>
    <t>451702130</t>
  </si>
  <si>
    <t>"D.2.1.3, stabilizační práh km 0,0373" 8*0,5</t>
  </si>
  <si>
    <t>"D.2.1.1, stabilizační práh km 0,00" 1,6</t>
  </si>
  <si>
    <t>-1592666253</t>
  </si>
  <si>
    <t>"D.2.1.1 - D.2.1.4, pod kamenou rovnaninu fr 16/32mm" 5*(2,71+2,17+1,9)*0,2</t>
  </si>
  <si>
    <t>"D.2.1.1 - D.2.1.4, pod kamenou rovnaninu fr 16/32mm" 5,2*(2,17*2+1,9)*0,2</t>
  </si>
  <si>
    <t>"D.2.1.1 - D.2.1.4, pod kamenou rovnaninu fr 16/32mm" 6,4*(2,17*2+1,9)*0,2</t>
  </si>
  <si>
    <t>"D.2.1.1 - D.2.1.4, pod kamenou rovnaninu fr 16/32mm" 5,4*(2,17*2+1,9)*0,2</t>
  </si>
  <si>
    <t>"D.2.1.1 - D.2.1.4, pod kamenou rovnaninu fr 16/32mm" 15*0,2+(5,5+9)*2,17*0,2</t>
  </si>
  <si>
    <t>896562804</t>
  </si>
  <si>
    <t>"D.2.1.1 - D.2.1.4, odpadní koryto, hmotnost kamene&gt;500kg" 5*(2,71+2,17+1,9)*0,6</t>
  </si>
  <si>
    <t>"D.2.1.1 - D.2.1.4, odpadní koryto, hmotnost kamene&gt;500kg" 5,2*(2,17*2+1,9)*0,6</t>
  </si>
  <si>
    <t>"D.2.1.1 - D.2.1.4, odpadní koryto, hmotnost kamene&gt;500kg" 6,4*(2,17*2+1,9)*0,6</t>
  </si>
  <si>
    <t>"D.2.1.1 - D.2.1.4, odpadní koryto, hmotnost kamene&gt;500kg" 5,4*(2,17*2+1,9)*0,6</t>
  </si>
  <si>
    <t>"D.2.1.1 - D.2.1.4, odpadní koryto, hmotnost kamene&gt;500kg" 15*0,6+(5,5+9)*2,17*0,6</t>
  </si>
  <si>
    <t>"D.2.1.2, předpolí BP, hmotnost kamene&lt;200kg" 8,3*0,3</t>
  </si>
  <si>
    <t>-1333913021</t>
  </si>
  <si>
    <t>"D.2.1.1 - D.2.1.4, odpadní koryto" 5*(2,71+2,17+1,9)</t>
  </si>
  <si>
    <t>"D.2.1.1 - D.2.1.4, odpadní koryto" 5,2*(2,17*2+1,9)</t>
  </si>
  <si>
    <t>"D.2.1.1 - D.2.1.4, odpadní koryto" 6,4*(2,17*2+1,9)</t>
  </si>
  <si>
    <t>"D.2.1.1 - D.2.1.4, odpadní koryto" 5,4*(2,17*2+1,9)</t>
  </si>
  <si>
    <t>"D.2.1.1 - D.2.1.4, odpadní koryto" 15+(5,5+9)*2,17</t>
  </si>
  <si>
    <t>"D.2.1.2, předpolí BP" 8,3</t>
  </si>
  <si>
    <t>-1414831821</t>
  </si>
  <si>
    <t>"D.2.1.1 - D.2.1.4, 10% dna koryta" 5*0,6*1,9*0,1</t>
  </si>
  <si>
    <t>"D.2.1.1 - D.2.1.4, 10% dna koryta" 5,2*0,6*1,9*0,1</t>
  </si>
  <si>
    <t>"D.2.1.1 - D.2.1.4, 10% dna koryta" 6,4*0,6*1,9*0,1</t>
  </si>
  <si>
    <t>"D.2.1.1 - D.2.1.4, 10% dna koryta" 5,4*0,6*1,9*0,1</t>
  </si>
  <si>
    <t>"D.2.1.1 - D.2.1.4, 10% dna koryta" 15*0,6*0,1</t>
  </si>
  <si>
    <t>-1291268862</t>
  </si>
  <si>
    <t>"D.2.1.2, D.2.1.3, drén podél BP, bloku 3+4" 14,3*2</t>
  </si>
  <si>
    <t>409784585</t>
  </si>
  <si>
    <t>28,6*1,05 'Přepočtené koeficientem množství</t>
  </si>
  <si>
    <t>-166978796</t>
  </si>
  <si>
    <t>"D.2.1.2, D.2.1.3" 28,6</t>
  </si>
  <si>
    <t>931994142</t>
  </si>
  <si>
    <t>Těsnění dilatační spáry betonové konstrukce polyuretanovým tmelem do pl 4,0 cm2</t>
  </si>
  <si>
    <t>-361565449</t>
  </si>
  <si>
    <t>Těsnění spáry betonové konstrukce pásy, profily, tmely tmelem polyuretanovým spáry dilatační do 4,0 cm2</t>
  </si>
  <si>
    <t>"blok 1x2" 14,8</t>
  </si>
  <si>
    <t>"blok 2x3" 16,6</t>
  </si>
  <si>
    <t>"blok 3x4" 10,8</t>
  </si>
  <si>
    <t>"blok 4x5.1" 5,3</t>
  </si>
  <si>
    <t>"blok 4x5.2" 5,3</t>
  </si>
  <si>
    <t>953312122</t>
  </si>
  <si>
    <t>Vložky do svislých dilatačních spár z extrudovaných polystyrénových desek tl. přes 10 do 20 mm</t>
  </si>
  <si>
    <t>366646025</t>
  </si>
  <si>
    <t>Vložky svislé do dilatačních spár z polystyrenových desek extrudovaných včetně dodání a osazení, v jakémkoliv zdivu přes 10 do 20 mm</t>
  </si>
  <si>
    <t>"blok 1x2" 8,4</t>
  </si>
  <si>
    <t>"blok 2x3" 8</t>
  </si>
  <si>
    <t>"blok 3x4" 4,9</t>
  </si>
  <si>
    <t>"blok 4x5.1" 1,7</t>
  </si>
  <si>
    <t>"blok 4x5.2" 1,7</t>
  </si>
  <si>
    <t>-519974196</t>
  </si>
  <si>
    <t>"D.2.3.1, blok 1" 8,6</t>
  </si>
  <si>
    <t>"D.2.3.2, blok 2" 4,1+3,2+11*4+5,2+5,5</t>
  </si>
  <si>
    <t>"D.2.3.3, blok 3" 7,2*2</t>
  </si>
  <si>
    <t>"D.2.3.4, blok 4" 7,2*2</t>
  </si>
  <si>
    <t>953333321</t>
  </si>
  <si>
    <t>PVC těsnící pás do dilatačních spar betonových kcí vnitřní š 240 mm</t>
  </si>
  <si>
    <t>1013222026</t>
  </si>
  <si>
    <t>PVC těsnící pás do betonových konstrukcí do dilatačních spar vnitřní, pokládaný doprostřed konstrukce mezi výztuž šířky 240 mm</t>
  </si>
  <si>
    <t>"blok 1x2" 8,1</t>
  </si>
  <si>
    <t>"blok 2x3" 8,9</t>
  </si>
  <si>
    <t>"blok 3x4" 6,1</t>
  </si>
  <si>
    <t>953333493</t>
  </si>
  <si>
    <t>PVC těsnící pás do dilatačních spar betonových kcí rohový 165/165 mm</t>
  </si>
  <si>
    <t>221063021</t>
  </si>
  <si>
    <t>PVC těsnící pás do betonových konstrukcí do dilatačních spar rohový pro těsnění zalomených spar rozměru 165/165 mm</t>
  </si>
  <si>
    <t>"blok 4x5.1" 2,4</t>
  </si>
  <si>
    <t>"blok 4x5.2" 2,4</t>
  </si>
  <si>
    <t>961021311</t>
  </si>
  <si>
    <t>Bourání základů ze zdiva kamenného</t>
  </si>
  <si>
    <t>-1116440596</t>
  </si>
  <si>
    <t>Bourání základů ze zdiva kamenného na jakoukoli maltu</t>
  </si>
  <si>
    <t>"stávající příčné stupně, 5ks" 9,8*0,8*5</t>
  </si>
  <si>
    <t>962022391</t>
  </si>
  <si>
    <t>Bourání zdiva nadzákladového kamenného na MV nebo MVC přes 1 m3</t>
  </si>
  <si>
    <t>-1636931196</t>
  </si>
  <si>
    <t>Bourání zdiva nadzákladového kamenného na maltu vápennou nebo vápenocementovou, objemu přes 1 m3</t>
  </si>
  <si>
    <t>"D.2.2.1, D.2.2.2, přeliv + spadiště"4,5*0,65*1,5+0,7*9</t>
  </si>
  <si>
    <t>-47665709</t>
  </si>
  <si>
    <t>"D.2.2.1, D.2.2.2, stávající BP" 6,6*0,55*2,9+5,9*0,55*2,9+0,3436*9,3+1*8,5</t>
  </si>
  <si>
    <t>-1161544206</t>
  </si>
  <si>
    <t>"prostý beton" 31,633*2,2</t>
  </si>
  <si>
    <t>"kamenné zdivo" (10,688+4,8)*2,5</t>
  </si>
  <si>
    <t>1101100749</t>
  </si>
  <si>
    <t>"předpoklad 15km" 14*108,313</t>
  </si>
  <si>
    <t>-1134467624</t>
  </si>
  <si>
    <t>997013603</t>
  </si>
  <si>
    <t>Poplatek za uložení na skládce (skládkovné) stavebního odpadu cihelného kód odpadu 17 01 02</t>
  </si>
  <si>
    <t>-2088339203</t>
  </si>
  <si>
    <t>Poplatek za uložení stavebního odpadu na skládce (skládkovné) cihelného zatříděného do Katalogu odpadů pod kódem 17 01 02</t>
  </si>
  <si>
    <t>-1868413145</t>
  </si>
  <si>
    <t>711</t>
  </si>
  <si>
    <t>Izolace proti vodě, vlhkosti a plynům</t>
  </si>
  <si>
    <t>711791183</t>
  </si>
  <si>
    <t>Izolace proti vodě těsnění vodorovných dilatačních spár impregnovanými provazci</t>
  </si>
  <si>
    <t>-1654026544</t>
  </si>
  <si>
    <t>Provedení detailů dilatačních spár-těsnění impregnovanými provazci na ploše vodorovné V</t>
  </si>
  <si>
    <t>"blok 1x2" 4,1</t>
  </si>
  <si>
    <t>"blok 2x3" 3,2</t>
  </si>
  <si>
    <t>"blok 3x4" 3,3</t>
  </si>
  <si>
    <t>"blok 4x5.1" 0,6</t>
  </si>
  <si>
    <t>"blok 4x5.2" 0,6</t>
  </si>
  <si>
    <t>711792183</t>
  </si>
  <si>
    <t>Izolace proti vodě těsnění svislých dilatačních spár impregnovanými provazci</t>
  </si>
  <si>
    <t>-1890023928</t>
  </si>
  <si>
    <t>Provedení detailů dilatačních spár-těsnění impregnovanými provazci na ploše svislé S</t>
  </si>
  <si>
    <t>"blok 1x2" 10,7</t>
  </si>
  <si>
    <t>"blok 2x3" 13,4</t>
  </si>
  <si>
    <t>"blok 3x4" 7,5</t>
  </si>
  <si>
    <t>"blok 4x5.1" 4,7</t>
  </si>
  <si>
    <t>"blok 4x5.2" 4,7</t>
  </si>
  <si>
    <t>28376620</t>
  </si>
  <si>
    <t>provazec těsnící z pěnového polyetylénu D 20mm</t>
  </si>
  <si>
    <t>-1978855371</t>
  </si>
  <si>
    <t>11,8+41</t>
  </si>
  <si>
    <t>52,8*1,05 'Přepočtené koeficientem množství</t>
  </si>
  <si>
    <t>1875518445</t>
  </si>
  <si>
    <t>"D.2.1.2, zábradlí BP" 13,8+2,8+14,3*2+2,45*2</t>
  </si>
  <si>
    <t>426336498</t>
  </si>
  <si>
    <t>"D.2.1.2, kotevní plech zábradlí" 0,2*0,2*0,01*34*7850/1000</t>
  </si>
  <si>
    <t>1362790844</t>
  </si>
  <si>
    <t>"D.2.1.2, příčle zábradlí" 0,9*345</t>
  </si>
  <si>
    <t>994551333</t>
  </si>
  <si>
    <t>"D.2.1.2, zábradlí" 0,2*20*4,3/1000</t>
  </si>
  <si>
    <t>-96095275</t>
  </si>
  <si>
    <t>"D.2.1.2, zábradlí" (50,1*2+1,05*34)*5,4/1000</t>
  </si>
  <si>
    <t>-516739311</t>
  </si>
  <si>
    <t>Poznámka k položce:_x000D_
požadavky a specifikace povrchové úpravy viz D.2.1.2</t>
  </si>
  <si>
    <t>"D.2.5.2, zábradlí vč branky" 1215</t>
  </si>
  <si>
    <t>555937983</t>
  </si>
  <si>
    <t>3436_04 - SO 04 Odtěžení sedimentu v nádrži</t>
  </si>
  <si>
    <t xml:space="preserve">    5 - Komunikace pozemní</t>
  </si>
  <si>
    <t>122703601</t>
  </si>
  <si>
    <t>Odstranění nánosů při únosnosti dna přes 15 do 40 kPa</t>
  </si>
  <si>
    <t>-1048349299</t>
  </si>
  <si>
    <t>Odstranění nánosů z vypuštěných vodních nádrží nebo rybníků s uložením do hromad na vzdálenost do 20 m ve výkopišti při únosnosti dna přes 15 kPa do 40 kPa</t>
  </si>
  <si>
    <t>"C.3.1, D.2.1.2, 30% objemu" (12800-270)*0,3</t>
  </si>
  <si>
    <t>122703602</t>
  </si>
  <si>
    <t>Odstranění nánosů při únosnosti dna přes 40 do 60 kPa</t>
  </si>
  <si>
    <t>788931338</t>
  </si>
  <si>
    <t>Odstranění nánosů z vypuštěných vodních nádrží nebo rybníků s uložením do hromad na vzdálenost do 20 m ve výkopišti při únosnosti dna přes 40 kPa do 60 kPa</t>
  </si>
  <si>
    <t>"C.3.1, D.2.1.2, 70% objemu" (12800-270)*0,7</t>
  </si>
  <si>
    <t>125703321</t>
  </si>
  <si>
    <t>Čištění melioračních kanálů od naplavenin tl přes 500 mm nezpevněné dno</t>
  </si>
  <si>
    <t>-1179632498</t>
  </si>
  <si>
    <t>Čištění melioračních kanálů s úpravou svahu do výšky naplavené vrstvy tloušťky naplavené vrstvy přes 500 mm, se dnem nezpevněným</t>
  </si>
  <si>
    <t>"C.3.1, D.2.1.1, D.2.2.1, odvodňovací koryto" 270</t>
  </si>
  <si>
    <t>184313724</t>
  </si>
  <si>
    <t>"násyp pod obsl cestou-z mezideponie  (bude využita zemina z SO 1)" 280</t>
  </si>
  <si>
    <t>100R1</t>
  </si>
  <si>
    <t>Vodorovné přemístění sedimentu na skládku, vč uložení na skládku</t>
  </si>
  <si>
    <t>793614335</t>
  </si>
  <si>
    <t xml:space="preserve">Poznámka k položce:_x000D_
Položka obsahuje:_x000D_
- odvoz sedimentu (zeminy) na skládku, včetně naložení_x000D_
- likvidace sedimentu (zeminy) dle platné legislativy na skládce_x000D_
- veškeré poplatky související s likvidací sedimentu (zeminy)_x000D_
Výběr skládky je věcí dodavatele stavby_x000D_
Skládka s oprávněním převzetí (dle výběru zhotovitele)_x000D_
- možné skládkování: na pozemcích firmy Agras Želatovice a.s. dle doloženého vyjádření v dokladové části za 200 Kč/m3_x000D_
</t>
  </si>
  <si>
    <t>"celkový objem" 12800</t>
  </si>
  <si>
    <t>15853141</t>
  </si>
  <si>
    <t>"násyp pod obsl cestou-naložení na mezideponii (bude využita zemina z SO 1)" 280</t>
  </si>
  <si>
    <t>171151101</t>
  </si>
  <si>
    <t>Hutnění boků násypů pro jakýkoliv sklon a míru zhutnění svahu</t>
  </si>
  <si>
    <t>-131077653</t>
  </si>
  <si>
    <t>Hutnění boků násypů z hornin soudržných a sypkých pro jakýkoliv sklon, délku a míru zhutnění svahu</t>
  </si>
  <si>
    <t>"C.3.1, D.2.1.2, D.2.1.3, obslužná cesta" 360</t>
  </si>
  <si>
    <t>473778297</t>
  </si>
  <si>
    <t>"C.3.1, D.2.1.2, D.2.1.3, obslužná cesta" 280</t>
  </si>
  <si>
    <t>-1829462628</t>
  </si>
  <si>
    <t>"C.3.1, dno nádrže" 5500+1900</t>
  </si>
  <si>
    <t>"C.3.1, D.2.1.2, D.2.1.3, obslužná cesta" 530+390</t>
  </si>
  <si>
    <t>393760243</t>
  </si>
  <si>
    <t>"C.3.1, D.2.1.1, D.2.2.1, odvodňovací koryto" 470</t>
  </si>
  <si>
    <t>"C.3.1, D.2.1.2, PB" 250</t>
  </si>
  <si>
    <t>"C.3.1, D.2.1.2, D.2.1.3, obslužná cesta" 110</t>
  </si>
  <si>
    <t>-258407824</t>
  </si>
  <si>
    <t>291211111</t>
  </si>
  <si>
    <t>Zřízení plochy ze silničních panelů do lože tl 50 mm z kameniva</t>
  </si>
  <si>
    <t>-1485429963</t>
  </si>
  <si>
    <t>Zřízení zpevněné plochy ze silničních panelů osazených do lože tl. 50 mm z kameniva</t>
  </si>
  <si>
    <t>"C.3.1, D.2.1.3, obslužná cesta" 162,6*3,5+3*6</t>
  </si>
  <si>
    <t>59381004</t>
  </si>
  <si>
    <t>panel silniční 3,00x2,00x0,15m</t>
  </si>
  <si>
    <t>1851648836</t>
  </si>
  <si>
    <t>"C.3.1, D.2.1.3, obslužná cesta - 587,1/6" 98</t>
  </si>
  <si>
    <t>Komunikace pozemní</t>
  </si>
  <si>
    <t>564231111</t>
  </si>
  <si>
    <t>Podklad nebo podsyp ze štěrkopísku ŠP plochy přes 100 m2 tl 100 mm</t>
  </si>
  <si>
    <t>995837706</t>
  </si>
  <si>
    <t>Podklad nebo podsyp ze štěrkopísku ŠP s rozprostřením, vlhčením a zhutněním plochy přes 100 m2, po zhutnění tl. 100 mm</t>
  </si>
  <si>
    <t>-1351181245</t>
  </si>
  <si>
    <t>3436_06 - SO 06 Opevnění břehů nádrže</t>
  </si>
  <si>
    <t>-1372955005</t>
  </si>
  <si>
    <t>"zásypy - z mezideponie (bude využita zemina z SO 1)" 550</t>
  </si>
  <si>
    <t>-164826547</t>
  </si>
  <si>
    <t>"zásypy - naložení na mezideponii (bude využita zemina z SO 1)" 550</t>
  </si>
  <si>
    <t>171927310</t>
  </si>
  <si>
    <t>"C.3.1, D.2.1.1, D.2.1.2, zásypy" 550</t>
  </si>
  <si>
    <t>1965382257</t>
  </si>
  <si>
    <t>"C.3.1, SO4 D.2.1.2, D.2.1.1, D.2.1.2" 460*0,8</t>
  </si>
  <si>
    <t>-196466665</t>
  </si>
  <si>
    <t>828830216</t>
  </si>
  <si>
    <t>"C.3.1, SO4 D.2.1.2, D.2.1.1, D.2.1.2" 460*0,2</t>
  </si>
  <si>
    <t>611057494</t>
  </si>
  <si>
    <t>"plocha" 368 + 92</t>
  </si>
  <si>
    <t>460*0,02 'Přepočtené koeficientem množství</t>
  </si>
  <si>
    <t>1031963543</t>
  </si>
  <si>
    <t>"C.3.1, SO4 D.2.1.2, D.2.1.2, D.2.1.3" 460*0,8</t>
  </si>
  <si>
    <t>1888986460</t>
  </si>
  <si>
    <t>"C.3.1, SO4 D.2.1.2, D.2.1.2, D.2.1.3" 2100-470-110-250</t>
  </si>
  <si>
    <t>-1684268177</t>
  </si>
  <si>
    <t>"C.3.1, SO4 D.2.1.2, D.2.1.2, D.2.1.3" 980-360</t>
  </si>
  <si>
    <t>157398487</t>
  </si>
  <si>
    <t>1787630345</t>
  </si>
  <si>
    <t>(368+92)*0,1</t>
  </si>
  <si>
    <t>2007008401</t>
  </si>
  <si>
    <t>"C.3.1, D.2.1.1, filtr 0/32mm, LB" (395+170)*0,2</t>
  </si>
  <si>
    <t>"C.3.1, D.2.1.2, filtr 0/32mm, PB" (1400-200*1,5)*0,2</t>
  </si>
  <si>
    <t>462512270R1</t>
  </si>
  <si>
    <t>-1692056293</t>
  </si>
  <si>
    <t>Poznámka k položce:_x000D_
požadavek: 80% použitého kamene min hmotnost 150kg</t>
  </si>
  <si>
    <t>"C.3.1, D.2.1.1, LB, 90% obj" (395+170)*0,4*0,9</t>
  </si>
  <si>
    <t>"C.3.1, D.2.1.2, PB, 90% obj" (1400*0,4+0,5*200)*0,9</t>
  </si>
  <si>
    <t>462512270R2</t>
  </si>
  <si>
    <t>Zához z lomového kamene s proštěrkováním z terénu hmotnost do 200 kg - bez dodání kamene</t>
  </si>
  <si>
    <t>1124813534</t>
  </si>
  <si>
    <t>Poznámka k položce:_x000D_
bude využito stávajícího kamene</t>
  </si>
  <si>
    <t>"C.3.1, D.2.1.1, LB, 10% obj" (395+170)*0,4*0,1</t>
  </si>
  <si>
    <t>"C.3.1, D.2.1.2, PB, 10% obj" (1400*0,4+0,5*200)*0,1</t>
  </si>
  <si>
    <t>462519002</t>
  </si>
  <si>
    <t>Příplatek za urovnání ploch záhozu z lomového kamene hmotnost do 200 kg</t>
  </si>
  <si>
    <t>2000772430</t>
  </si>
  <si>
    <t>Zához z lomového kamene neupraveného záhozového  Příplatek k cenám za urovnání viditelných ploch záhozu z kamene, hmotnosti jednotlivých kamenů do 200 kg</t>
  </si>
  <si>
    <t>"C.3.1, D.2.1.1, LB" 395+170</t>
  </si>
  <si>
    <t>"C.3.1, D.2.1.2, PB" 1400</t>
  </si>
  <si>
    <t>1344082734</t>
  </si>
  <si>
    <t>3436_07 - SO 07 Usazovací nádrž</t>
  </si>
  <si>
    <t>-1968163007</t>
  </si>
  <si>
    <t>"C.3.1, D.2.1.1, D.2.1.4, uvažováno 30% celkových výkopů" 650*0,3</t>
  </si>
  <si>
    <t>-573614190</t>
  </si>
  <si>
    <t>"C.3.1, D.2.1.1, D.2.1.4, uvažováno 70% celkových výkopů" 650*0,7</t>
  </si>
  <si>
    <t>-390781634</t>
  </si>
  <si>
    <t>"výkop - na mezideponii" 25,6</t>
  </si>
  <si>
    <t>"zpětný zásyp - z mezideponie" 25,6</t>
  </si>
  <si>
    <t>374766154</t>
  </si>
  <si>
    <t>"celkový objem" 455</t>
  </si>
  <si>
    <t>1723936857</t>
  </si>
  <si>
    <t>"odvoz přebytečné zeminy na skládku" 195-25,6</t>
  </si>
  <si>
    <t>725886311</t>
  </si>
  <si>
    <t>"zpětný zásyp - mezideponie" 25,6</t>
  </si>
  <si>
    <t>-1848349816</t>
  </si>
  <si>
    <t>"C.3.1, D.2.1.2, D.2.1.3" 16*8,4</t>
  </si>
  <si>
    <t>Zemina kamenitá s obsahem jemnozrnné frakce do 5% velikost kamenů do 0,3m</t>
  </si>
  <si>
    <t>1537781007</t>
  </si>
  <si>
    <t>-764668941</t>
  </si>
  <si>
    <t>"D.2.1.6, pod potrubí" 0,3*2</t>
  </si>
  <si>
    <t>-1676660586</t>
  </si>
  <si>
    <t>"přebytečná zemina" 169,4*1,5</t>
  </si>
  <si>
    <t>-1200732278</t>
  </si>
  <si>
    <t>"D.2.1.1, D.2.1.4" 25</t>
  </si>
  <si>
    <t>181351003</t>
  </si>
  <si>
    <t>Rozprostření ornice tl vrstvy do 200 mm pl do 100 m2 v rovině nebo ve svahu do 1:5 strojně</t>
  </si>
  <si>
    <t>301344741</t>
  </si>
  <si>
    <t>Rozprostření a urovnání ornice v rovině nebo ve svahu sklonu do 1:5 strojně při souvislé ploše do 100 m2, tl. vrstvy do 200 mm</t>
  </si>
  <si>
    <t>"D.2.1.1, D.2.1.4" 20</t>
  </si>
  <si>
    <t>990358526</t>
  </si>
  <si>
    <t>-1956652684</t>
  </si>
  <si>
    <t>"D.2.1.1, D.2.1.4" 60</t>
  </si>
  <si>
    <t>-240182067</t>
  </si>
  <si>
    <t>"plocha" 20+60</t>
  </si>
  <si>
    <t>80*0,02 'Přepočtené koeficientem množství</t>
  </si>
  <si>
    <t>2104220987</t>
  </si>
  <si>
    <t>"D.2.1.1, D.2.1.4, UPV" 290</t>
  </si>
  <si>
    <t>"D.2.1.1, D.2.1.4, UPN" 20</t>
  </si>
  <si>
    <t>"D.2.1.2, D.2.1.3, UPV pod násypem hráze" 160</t>
  </si>
  <si>
    <t>"D.2.1.2, D.2.1.3, UPN koruna hráze" 3*(1,1+18+2,3)</t>
  </si>
  <si>
    <t>904355548</t>
  </si>
  <si>
    <t>"D.2.1.1, D.2.1.4" 340</t>
  </si>
  <si>
    <t>1440774102</t>
  </si>
  <si>
    <t>"D.2.1.2, D.2.1.3, hráz" 38+42</t>
  </si>
  <si>
    <t>2086495966</t>
  </si>
  <si>
    <t>-1778796988</t>
  </si>
  <si>
    <t>(20+60)*0,1</t>
  </si>
  <si>
    <t>1544602976</t>
  </si>
  <si>
    <t>"D.2.1.6, šachta" 1,3*1,4*0,8+1,02*1-0,67*0,67*3,14/4*0,3</t>
  </si>
  <si>
    <t>"D.2.1.6, obetonování potrubí" 0,65*8,2</t>
  </si>
  <si>
    <t>111857856</t>
  </si>
  <si>
    <t>"D.2.1.6, šachta" (1,3+1,4)*0,8*2+7,4*1</t>
  </si>
  <si>
    <t>"D.2.1.6, obetonování potrubí" 8,2*0,9*2</t>
  </si>
  <si>
    <t>1220896508</t>
  </si>
  <si>
    <t>-1979375368</t>
  </si>
  <si>
    <t>"D.2.1.6, šachta" 2,37*100/1000</t>
  </si>
  <si>
    <t>"D.2.1.6, obetonování potrubí" 5,33*35/1000</t>
  </si>
  <si>
    <t>-1240132219</t>
  </si>
  <si>
    <t>"SO4D.2.1.1, stabilizační práh km 0,30892" 0,6*0,4*3,2</t>
  </si>
  <si>
    <t>-286967752</t>
  </si>
  <si>
    <t>"D.2.1.6, šachta" 1,6*1,5*0,2+0,6+1,6</t>
  </si>
  <si>
    <t>"D.2.1.6, obetonování potrubí" 8,8*1,4*0,2</t>
  </si>
  <si>
    <t>-956139262</t>
  </si>
  <si>
    <t>"C.3.1, D.2.1.4, D.2.1.5,PB, fr 0/32mm" 36*0,3</t>
  </si>
  <si>
    <t>"C.3.1, D.2.1.4, D.2.1.5,PB, fr 0/32mm" 28*0,32</t>
  </si>
  <si>
    <t>462512270R</t>
  </si>
  <si>
    <t>424882096</t>
  </si>
  <si>
    <t>"C.3.1, D.2.1.4, D.2.1.5,PB" 36*1,7</t>
  </si>
  <si>
    <t>"C.3.1, D.2.1.4, D.2.1.5,LB" 28*1,7</t>
  </si>
  <si>
    <t>462512370</t>
  </si>
  <si>
    <t>Zához z lomového kamene s proštěrkováním z terénu hmotnost přes 200 do 500 kg</t>
  </si>
  <si>
    <t>-1905890198</t>
  </si>
  <si>
    <t>Zához z lomového kamene neupraveného záhozového s proštěrkováním z terénu, hmotnosti jednotlivých kamenů přes 200 do 500 kg</t>
  </si>
  <si>
    <t>"C.3.1, D.2.1.2, D.2.1.3, hráz" (38+42)*0,5+(1,1+12+2,3)*3*0,5</t>
  </si>
  <si>
    <t>-71983194</t>
  </si>
  <si>
    <t>"C.3.1, D.2.1.4, D.2.1.5,PB" 36*3,16</t>
  </si>
  <si>
    <t>"C.3.1, D.2.1.4, D.2.1.5,LB" 28*3,16</t>
  </si>
  <si>
    <t>462519003</t>
  </si>
  <si>
    <t>Příplatek za urovnání ploch záhozu z lomového kamene hmotnost přes 200 do 500 kg</t>
  </si>
  <si>
    <t>903521986</t>
  </si>
  <si>
    <t>Zához z lomového kamene neupraveného záhozového Příplatek k cenám za urovnání viditelných ploch záhozu z kamene, hmotnosti jednotlivých kamenů přes 200 do 500 kg</t>
  </si>
  <si>
    <t>"C.3.1, D.2.1.2, D.2.1.3, hráz" (38+42)+(1,1+12+2,3)*3</t>
  </si>
  <si>
    <t>-1107753545</t>
  </si>
  <si>
    <t>"D.2.1.6, před šachtou, hmotnost kamene&lt;200kg" 2*2*0,3</t>
  </si>
  <si>
    <t>"D.2.1.6, pod výústí, hmotnost kamene&lt;200kg" 2*(1+1,08*2)*0,3</t>
  </si>
  <si>
    <t>-1092556334</t>
  </si>
  <si>
    <t>"D.2.1.6, před šachtou" 2*2</t>
  </si>
  <si>
    <t>"D.2.1.6, pod výústí" 2*(1+1,08*2)</t>
  </si>
  <si>
    <t>810441111</t>
  </si>
  <si>
    <t>Přeseknutí betonové trouby DN nad 400 do 600 mm</t>
  </si>
  <si>
    <t>1248774814</t>
  </si>
  <si>
    <t>Přeseknutí betonové trouby  v rovině kolmé nebo skloněné k ose trouby, se začištěním DN přes 400 do 600 mm</t>
  </si>
  <si>
    <t>"D.2.1.6" 1</t>
  </si>
  <si>
    <t>812422121</t>
  </si>
  <si>
    <t>Montáž potrubí z trub TBH s integrovaným pryžovým těsněním otevřený výkop sklon do 20 % DN 500</t>
  </si>
  <si>
    <t>-394263110</t>
  </si>
  <si>
    <t>Montáž potrubí z trub betonových hrdlových v otevřeném výkopu ve sklonu do 20 % s integrovaným pryžovým těsněním DN 500</t>
  </si>
  <si>
    <t>"D.2.1.6" 9,1</t>
  </si>
  <si>
    <t>PFB.1010201</t>
  </si>
  <si>
    <t>Trouba hrdlová betonová TBH-Q 50/250</t>
  </si>
  <si>
    <t>-166384452</t>
  </si>
  <si>
    <t>Poznámka k položce:_x000D_
500/2500</t>
  </si>
  <si>
    <t>"9,1/2,5" 4</t>
  </si>
  <si>
    <t>934956123</t>
  </si>
  <si>
    <t>Hradítka z dubového dřeva tl 40 mm</t>
  </si>
  <si>
    <t>1697949119</t>
  </si>
  <si>
    <t>Přepadová a ochranná zařízení nádrží dřevěná hradítka (dluže požeráku) š.150 mm, bez nátěru, s potřebným kováním z dubového dřeva, tl. 40 mm</t>
  </si>
  <si>
    <t>"D.2.1.6" 0,72</t>
  </si>
  <si>
    <t>-1911379063</t>
  </si>
  <si>
    <t>"D.2.1.6" 4,5</t>
  </si>
  <si>
    <t>795524332</t>
  </si>
  <si>
    <t>274905962</t>
  </si>
  <si>
    <t>Poznámka k položce:_x000D_
D.2.1.6_x000D_
 - osazení na šachtu, celk plocha 1,0 m2</t>
  </si>
  <si>
    <t>Vodící profil dluží nerez ocel U50/50/4mm, dodávka vč montáže</t>
  </si>
  <si>
    <t>1479271742</t>
  </si>
  <si>
    <t>Poznámka k položce:_x000D_
D.2.1.6 - šachta, délka 2,84m - přivařena pásovina 50/4/200mm 6ks_x000D_
 - materiál nerez jakost 1.4404 _x000D_
 - budou osazeny při betonáži</t>
  </si>
  <si>
    <t>-485757826</t>
  </si>
  <si>
    <t>Poznámka k položce:_x000D_
D.2.1.6_x000D_
 - rám na zhlaví šachty, celk délka 4,0m, opatřen navařenou pásovinou 50/5/200mm 6ks_x000D_
 - materiál nerez jakost 1.4404 _x000D_
 - bude osazen při betonáži</t>
  </si>
  <si>
    <t>-1340950253</t>
  </si>
  <si>
    <t>3436_05 - SO 05 Oprava koryta toku pod VD</t>
  </si>
  <si>
    <t>124253101</t>
  </si>
  <si>
    <t>Vykopávky pro koryta vodotečí v hornině třídy těžitelnosti I skupiny 3 objem do 1000 m3 strojně</t>
  </si>
  <si>
    <t>358390662</t>
  </si>
  <si>
    <t>Vykopávky pro koryta vodotečí strojně v hornině třídy těžitelnosti I skupiny 3 přes 100 do 1 000 m3</t>
  </si>
  <si>
    <t>"D.2.1.2, D.2.1.3" 160+80</t>
  </si>
  <si>
    <t>129001101R</t>
  </si>
  <si>
    <t>Příplatek za ztížení odkopávky nebo prokopávky</t>
  </si>
  <si>
    <t>-1810113629</t>
  </si>
  <si>
    <t>Příplatek k cenám vykopávek za ztížení vykopávky v horninách jakékoliv třídy</t>
  </si>
  <si>
    <t>Poznámka k položce:_x000D_
ztížené vykopávky v úseku 2 a 3</t>
  </si>
  <si>
    <t>"D.2.1.2, D.2.1.3, 50% objemu" (160+80)*0,5</t>
  </si>
  <si>
    <t>-2132852403</t>
  </si>
  <si>
    <t>"výkop -na mezideponii" 40</t>
  </si>
  <si>
    <t>"zásyp -z mezideponie" 40</t>
  </si>
  <si>
    <t>133806233</t>
  </si>
  <si>
    <t>"odvoz přebytečné zeminy na skládku" 200</t>
  </si>
  <si>
    <t>-1781185258</t>
  </si>
  <si>
    <t>"zásypy - mezideponie"  40</t>
  </si>
  <si>
    <t>501035130</t>
  </si>
  <si>
    <t>"přebytečná zemina" 200*1,5</t>
  </si>
  <si>
    <t>-1023477464</t>
  </si>
  <si>
    <t>"D.2.1.2, D.2.1.3" 40</t>
  </si>
  <si>
    <t>-148929282</t>
  </si>
  <si>
    <t>"D.2.1.2, D.2.1.3" 1050</t>
  </si>
  <si>
    <t>-1387123078</t>
  </si>
  <si>
    <t>1050*0,02 'Přepočtené koeficientem množství</t>
  </si>
  <si>
    <t>996207014</t>
  </si>
  <si>
    <t>"D.2.1.2, D.2.1.3, UPV" 100</t>
  </si>
  <si>
    <t>-1531426769</t>
  </si>
  <si>
    <t>"D.2.1.2, D.2.1.3" 1060</t>
  </si>
  <si>
    <t>1450772507</t>
  </si>
  <si>
    <t>"D.2.1.2, D.2.1.3" 220</t>
  </si>
  <si>
    <t>295470521</t>
  </si>
  <si>
    <t>-1834361861</t>
  </si>
  <si>
    <t>"tl 100mm" 1050*0,1</t>
  </si>
  <si>
    <t>451571111</t>
  </si>
  <si>
    <t>Lože pod dlažby ze štěrkopísku vrstva tl do 100 mm</t>
  </si>
  <si>
    <t>-356546456</t>
  </si>
  <si>
    <t>Lože pod dlažby ze štěrkopísků, tl. vrstvy do 100 mm</t>
  </si>
  <si>
    <t>"D.2.1.2, D.2.1.3, úsek 2" (118,65-6)*2</t>
  </si>
  <si>
    <t>-1822222768</t>
  </si>
  <si>
    <t>"D.2.1.2, D.2.1.3, km 0,08810+km 0,13624+km 0,20041" 0,9*3</t>
  </si>
  <si>
    <t>-1804902053</t>
  </si>
  <si>
    <t>"D.2.1.2, D.2.1.3, úsek 2" 2,76*6*0,5</t>
  </si>
  <si>
    <t>-2080655674</t>
  </si>
  <si>
    <t>Rovnanina z lomového kamene upraveného, tříděného Příplatek k cenám za vypracování líce</t>
  </si>
  <si>
    <t>"D.2.1.2, D.2.1.3, úsek 2" 2,76*6</t>
  </si>
  <si>
    <t>465511317</t>
  </si>
  <si>
    <t>Oprava dlažeb z lomového kamene na sucho s vyklínováním do 20 m2 s dodáním kamene tl 300 mm</t>
  </si>
  <si>
    <t>-907759797</t>
  </si>
  <si>
    <t>Oprava dlažeb z lomového kamene lomařsky upraveného pro dlažbu o ploše opravovaných míst do 20 m2 jednotlivě včetně dodání kamene na sucho s vyklínováním kamenem, s vyplněním spár těženým kamenivem, drnem nebo ornicí s osetím, tl. kamene 300 mm</t>
  </si>
  <si>
    <t>"D.2.1.2, D.2.1.3, úsek 1, 30% plochy" 85*0,3</t>
  </si>
  <si>
    <t>"D.2.1.2, D.2.1.3, úsek 3, 30% plochy" 1,8*35,2*0,3</t>
  </si>
  <si>
    <t>"D.2.1.2, D.2.1.3, úsek 4, 100% plochy" 1,8*142,45</t>
  </si>
  <si>
    <t>465511327</t>
  </si>
  <si>
    <t>Dlažba z lomového kamene na sucho s vyklínováním a vyplněním spár tl 300 mm</t>
  </si>
  <si>
    <t>-1805487290</t>
  </si>
  <si>
    <t>Dlažba z lomového kamene lomařsky upraveného na sucho s vyklínováním kamenem, s vyplněním spár těženým kamenivem, drnem nebo ornicí s osetím, tl. kamene 300 mm</t>
  </si>
  <si>
    <t>"D.2.1.2, D.2.1.3, úsek 2" (118,65-6)*1,8</t>
  </si>
  <si>
    <t>998332011</t>
  </si>
  <si>
    <t>Přesun hmot pro úpravy vodních toků a kanály</t>
  </si>
  <si>
    <t>2121308173</t>
  </si>
  <si>
    <t>Přesun hmot pro úpravy vodních toků a kanály, hráze rybníků apod. dopravní vzdálenost do 500 m</t>
  </si>
  <si>
    <t>3436_08 - SO 08 Přípravné a dokončovací práce</t>
  </si>
  <si>
    <t>100R2</t>
  </si>
  <si>
    <t>Převedení vody během provádění stavebních prací potrubím DN600, dl. 40m - dle zvolené technologie zhotovitele, dodávka vč montáže</t>
  </si>
  <si>
    <t>-730859295</t>
  </si>
  <si>
    <t>Poznámka k položce:_x000D_
- včetně zbudování zemní  hráze ze zemin vhodných do hrázek (předpokládá se využití zeminy z výkopu hráze) a dostatečně těsnících pro ochranu staveniště, jímkovaní, soustředění převáděné vody, čerpání vody a následné rozebrání hráze_x000D_
- uvažováno 1 přeložení potrubí během stavby</t>
  </si>
  <si>
    <t>111103212</t>
  </si>
  <si>
    <t>Kosení ve vegetačním období divokého porostu středně hustého</t>
  </si>
  <si>
    <t>ha</t>
  </si>
  <si>
    <t>1717072419</t>
  </si>
  <si>
    <t>Kosení travin a vodních rostlin ve vegetačním období divokého porostu středně hustého</t>
  </si>
  <si>
    <t>"zátopa nádrže před stavbou" 1</t>
  </si>
  <si>
    <t>"zátopa nádrže po stavbě" 1</t>
  </si>
  <si>
    <t>111251203</t>
  </si>
  <si>
    <t>Odstranění křovin a stromů průměru kmene do 100 mm i s kořeny sklonu terénu přes 1:5 z celkové plochy přes 500 m2 strojně</t>
  </si>
  <si>
    <t>1875107858</t>
  </si>
  <si>
    <t>Odstranění křovin a stromů s odstraněním kořenů strojně průměru kmene do 100 mm v rovině nebo ve svahu sklonu terénu přes 1:5, při celkové ploše přes 500 m2</t>
  </si>
  <si>
    <t>"SO 5 v úseku 0,08810-0,24195" 154*8</t>
  </si>
  <si>
    <t>"ostaní SO, viz TZ" 300+30+100+40+250+50</t>
  </si>
  <si>
    <t>112101101</t>
  </si>
  <si>
    <t>Odstranění stromů listnatých průměru kmene přes 100 do 300 mm</t>
  </si>
  <si>
    <t>-323879995</t>
  </si>
  <si>
    <t>Odstranění stromů s odřezáním kmene a s odvětvením listnatých, průměru kmene přes 100 do 300 mm</t>
  </si>
  <si>
    <t>"viz TZ" 59</t>
  </si>
  <si>
    <t>112101102</t>
  </si>
  <si>
    <t>Odstranění stromů listnatých průměru kmene přes 300 do 500 mm</t>
  </si>
  <si>
    <t>1382160849</t>
  </si>
  <si>
    <t>Odstranění stromů s odřezáním kmene a s odvětvením listnatých, průměru kmene přes 300 do 500 mm</t>
  </si>
  <si>
    <t>"viz TZ" 8</t>
  </si>
  <si>
    <t>112101103</t>
  </si>
  <si>
    <t>Odstranění stromů listnatých průměru kmene přes 500 do 700 mm</t>
  </si>
  <si>
    <t>-1866929316</t>
  </si>
  <si>
    <t>Odstranění stromů s odřezáním kmene a s odvětvením listnatých, průměru kmene přes 500 do 700 mm</t>
  </si>
  <si>
    <t>"viz TZ" 1</t>
  </si>
  <si>
    <t>112155115</t>
  </si>
  <si>
    <t>Štěpkování stromků a větví v zapojeném porostu průměru kmene do 300 mm s naložením</t>
  </si>
  <si>
    <t>-1030423439</t>
  </si>
  <si>
    <t>Štěpkování s naložením na dopravní prostředek a odvozem do 20 km stromků a větví v zapojeném porostu, průměru kmene do 300 mm</t>
  </si>
  <si>
    <t>112155121</t>
  </si>
  <si>
    <t>Štěpkování stromků a větví v zapojeném porostu průměru kmene přes 300 do 500 mm s naložením</t>
  </si>
  <si>
    <t>-1150970233</t>
  </si>
  <si>
    <t>Štěpkování s naložením na dopravní prostředek a odvozem do 20 km stromků a větví v zapojeném porostu, průměru kmene přes 300 do 500 mm</t>
  </si>
  <si>
    <t>112155125</t>
  </si>
  <si>
    <t>Štěpkování stromků a větví v zapojeném porostu průměru kmene přes 500 do 700 mm s naložením</t>
  </si>
  <si>
    <t>-1305417477</t>
  </si>
  <si>
    <t>Štěpkování s naložením na dopravní prostředek a odvozem do 20 km stromků a větví v zapojeném porostu, průměru kmene přes 500 do 700 mm</t>
  </si>
  <si>
    <t>112155311</t>
  </si>
  <si>
    <t>Štěpkování keřového porostu středně hustého s naložením</t>
  </si>
  <si>
    <t>-1158870535</t>
  </si>
  <si>
    <t>Štěpkování s naložením na dopravní prostředek a odvozem do 20 km keřového porostu středně hustého</t>
  </si>
  <si>
    <t>112251101</t>
  </si>
  <si>
    <t>Odstranění pařezů průměru přes 100 do 300 mm</t>
  </si>
  <si>
    <t>-625244969</t>
  </si>
  <si>
    <t>Odstranění pařezů strojně s jejich vykopáním nebo vytrháním průměru přes 100 do 300 mm</t>
  </si>
  <si>
    <t>"viz TZ" 32</t>
  </si>
  <si>
    <t>112251102</t>
  </si>
  <si>
    <t>Odstranění pařezů průměru přes 300 do 500 mm</t>
  </si>
  <si>
    <t>-740286854</t>
  </si>
  <si>
    <t>Odstranění pařezů strojně s jejich vykopáním nebo vytrháním průměru přes 300 do 500 mm</t>
  </si>
  <si>
    <t>112251103</t>
  </si>
  <si>
    <t>Odstranění pařezů průměru přes 500 do 700 mm</t>
  </si>
  <si>
    <t>756835913</t>
  </si>
  <si>
    <t>Odstranění pařezů strojně s jejich vykopáním nebo vytrháním průměru přes 500 do 700 mm</t>
  </si>
  <si>
    <t>162201421</t>
  </si>
  <si>
    <t>Vodorovné přemístění pařezů do 1 km D přes 100 do 300 mm</t>
  </si>
  <si>
    <t>-1396198410</t>
  </si>
  <si>
    <t>Vodorovné přemístění větví, kmenů nebo pařezů s naložením, složením a dopravou do 1000 m pařezů kmenů, průměru přes 100 do 300 mm</t>
  </si>
  <si>
    <t>162201422</t>
  </si>
  <si>
    <t>Vodorovné přemístění pařezů do 1 km D přes 300 do 500 mm</t>
  </si>
  <si>
    <t>1003053306</t>
  </si>
  <si>
    <t>Vodorovné přemístění větví, kmenů nebo pařezů s naložením, složením a dopravou do 1000 m pařezů kmenů, průměru přes 300 do 500 mm</t>
  </si>
  <si>
    <t>162201423</t>
  </si>
  <si>
    <t>Vodorovné přemístění pařezů do 1 km D přes 500 do 700 mm</t>
  </si>
  <si>
    <t>723873866</t>
  </si>
  <si>
    <t>Vodorovné přemístění větví, kmenů nebo pařezů s naložením, složením a dopravou do 1000 m pařezů kmenů, průměru přes 500 do 700 mm</t>
  </si>
  <si>
    <t>162301971</t>
  </si>
  <si>
    <t>Příplatek k vodorovnému přemístění pařezů D přes 100 do 300 mm ZKD 1 km</t>
  </si>
  <si>
    <t>-1137263809</t>
  </si>
  <si>
    <t>Vodorovné přemístění větví, kmenů nebo pařezů s naložením, složením a dopravou Příplatek k cenám za každých dalších i započatých 1000 m přes 1000 m pařezů kmenů, průměru přes 100 do 300 mm</t>
  </si>
  <si>
    <t>"viz TZ, odvoz 5km" 4*32</t>
  </si>
  <si>
    <t>162301972</t>
  </si>
  <si>
    <t>Příplatek k vodorovnému přemístění pařezů D přes 300 do 500 mm ZKD 1 km</t>
  </si>
  <si>
    <t>-332504661</t>
  </si>
  <si>
    <t>Vodorovné přemístění větví, kmenů nebo pařezů s naložením, složením a dopravou Příplatek k cenám za každých dalších i započatých 1000 m přes 1000 m pařezů kmenů, průměru přes 300 do 500 mm</t>
  </si>
  <si>
    <t>"viz TZ, odvoz 5km" 4*8</t>
  </si>
  <si>
    <t>162301973</t>
  </si>
  <si>
    <t>Příplatek k vodorovnému přemístění pařezů D přes 500 do 700 mm ZKD 1 km</t>
  </si>
  <si>
    <t>1130303114</t>
  </si>
  <si>
    <t>Vodorovné přemístění větví, kmenů nebo pařezů s naložením, složením a dopravou Příplatek k cenám za každých dalších i započatých 1000 m přes 1000 m pařezů kmenů, průměru přes 500 do 700 mm</t>
  </si>
  <si>
    <t>"viz TZ, odvoz 5km" 4*1</t>
  </si>
  <si>
    <t>174251201</t>
  </si>
  <si>
    <t>Zásyp jam po pařezech D pařezů do 300 mm strojně</t>
  </si>
  <si>
    <t>-1170183519</t>
  </si>
  <si>
    <t>Zásyp jam po pařezech strojně výkopkem z horniny získané při dobývání pařezů s hrubým urovnáním povrchu zasypávky průměru pařezu přes 100 do 300 mm</t>
  </si>
  <si>
    <t>174251202</t>
  </si>
  <si>
    <t>Zásyp jam po pařezech D pařezů přes 300 do 500 mm strojně</t>
  </si>
  <si>
    <t>1873763554</t>
  </si>
  <si>
    <t>Zásyp jam po pařezech strojně výkopkem z horniny získané při dobývání pařezů s hrubým urovnáním povrchu zasypávky průměru pařezu přes 300 do 500 mm</t>
  </si>
  <si>
    <t>174251203</t>
  </si>
  <si>
    <t>Zásyp jam po pařezech D pařezů přes 500 do 700 mm strojně</t>
  </si>
  <si>
    <t>633256306</t>
  </si>
  <si>
    <t>Zásyp jam po pařezech strojně výkopkem z horniny získané při dobývání pařezů s hrubým urovnáním povrchu zasypávky průměru pařezu přes 500 do 700 mm</t>
  </si>
  <si>
    <t>185803106</t>
  </si>
  <si>
    <t>Shrabání pokoseného divokého porostu s odvozem do 20 km</t>
  </si>
  <si>
    <t>1190260868</t>
  </si>
  <si>
    <t>Shrabání pokoseného porostu a organických naplavenin s odvozem do 20 km divokého porostu</t>
  </si>
  <si>
    <t>997R1</t>
  </si>
  <si>
    <t>Poplatek za uložení dřevní hmoty na skládce</t>
  </si>
  <si>
    <t>1102699319</t>
  </si>
  <si>
    <t>Poznámka k položce:_x000D_
uložení dřeviny ze odstraněných všech stromů</t>
  </si>
  <si>
    <t>997R2</t>
  </si>
  <si>
    <t>Poplatek za uložení pokosu (travin) na skládce</t>
  </si>
  <si>
    <t>849942414</t>
  </si>
  <si>
    <t>Poznámka k položce:_x000D_
porost z celkové plochy 2ha</t>
  </si>
  <si>
    <t>-769050048</t>
  </si>
  <si>
    <t>3436_09 - Ostatní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</si>
  <si>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</si>
  <si>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</si>
  <si>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</si>
  <si>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</si>
  <si>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</si>
  <si>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</si>
  <si>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</si>
  <si>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</si>
  <si>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</si>
  <si>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R01</t>
  </si>
  <si>
    <t>Projednání a zajištění případného zvláštního užívání komunikací a veřejných ploch</t>
  </si>
  <si>
    <t>1024</t>
  </si>
  <si>
    <t>687025549</t>
  </si>
  <si>
    <t>Poznámka k položce:_x000D_
Projednání a zajištění případného zvláštního užívání komunikací a veřejných ploch a to v rozsahu nezbytném pro řádné a bezpečné provádění stavby, průběžná údržba dotčených komunikací po celou dobu stavby včetně uvedení všech povrchů do původního stavu a jejich protokolární předání</t>
  </si>
  <si>
    <t>R02</t>
  </si>
  <si>
    <t>Provizorní dopravní značení dle požadavku správce komunikace a DI, včetně projednání</t>
  </si>
  <si>
    <t>575229168</t>
  </si>
  <si>
    <t>Poznámka k položce:_x000D_
viz část B. Souhrnná technická zpráva</t>
  </si>
  <si>
    <t>R13</t>
  </si>
  <si>
    <t>Pasportizace technického stavu příjezdových komunikací před a po dokončení stavby</t>
  </si>
  <si>
    <t>1237669456</t>
  </si>
  <si>
    <t>Poznámka k položce:_x000D_
Před zahájením stavby zpracuje zhotovitel pasportizaci technického stavu příjezdových komunikací, které budou nebo by mohly být během stavby dotčeny nebo poškozeny stavebními pracemi, jako podklad při řešení případných sporů o vzniku škod (včetně fotodokumentace stavu dotčených pozemků dočasného záboru před i po ukončení prací)_x000D__x000D_
dtto po dokončení</t>
  </si>
  <si>
    <t>R05</t>
  </si>
  <si>
    <t>Zmapování povrchu metodou laserového skenování</t>
  </si>
  <si>
    <t>-1692853616</t>
  </si>
  <si>
    <t>Poznámka k položce:_x000D_
- zaměření úrovně sedimentu před a po stavbě_x000D_
- plocha 1,2ha</t>
  </si>
  <si>
    <t>"počet zaměření" 2</t>
  </si>
  <si>
    <t>012103000</t>
  </si>
  <si>
    <t>Geodetické práce před výstavbou</t>
  </si>
  <si>
    <t>1917697324</t>
  </si>
  <si>
    <t>Poznámka k položce:_x000D_
Zajištění všech nezbytných opatření, jimiž bude předejito 
porušení jakékoliv inženýrské sítě během výstavby, aktualizaci vyjádření k existenci sítí, jejich vytýčení, označení a ochrana stávajících inženýrských sítí a zařízení v obvodu staveniště. Součástí položky je geodetické výtyčení stavby před zahájením prací.</t>
  </si>
  <si>
    <t>R03</t>
  </si>
  <si>
    <t>Biologický dozor stavby zajištěný odborně způsobilou fyzickou nebo právnickou osobou</t>
  </si>
  <si>
    <t>1825513133</t>
  </si>
  <si>
    <t>Poznámka k položce:_x000D_
- provedení (zabezpečení) následujících opatření nezbytných pro ochranu zvláště chráněných částí přírody_x000D_
- včetně zajištění všech podmínek dle koordinovaného závazného stanoviska č.j. MUVI 73355/2023 ze dne 14.7.2023 _x000D_
- zejména zajištění dozoru ve formě odborně způsobilé osoby_x000D_
- bude sledovat výskyt zvláště chráněných druhů živočichů v prostoru staveniště, bude dohlížet na realizaci dočasných zábran a pastí, které znemožní živočichům vstup na staveniště, a v případě potřeby zajistí záchranný přenos zvláště chráněných živočichů</t>
  </si>
  <si>
    <t>012203000</t>
  </si>
  <si>
    <t>Geodetické práce při provádění stavby</t>
  </si>
  <si>
    <t>502246997</t>
  </si>
  <si>
    <t>R04</t>
  </si>
  <si>
    <t>Zpracování a předání geodetického zaměření skutečného provedení stavby</t>
  </si>
  <si>
    <t>1171113727</t>
  </si>
  <si>
    <t>Poznámka k položce:_x000D_
bude provedeno odborně způsobilou osobou, bude obsahovat polohopisné a výškopisné zaměření stavby a jednotlivých objektů s návazností na katastr nemovitostí a projektovou dokumentaci, včetně zanesení do digitální technické mapy kraje</t>
  </si>
  <si>
    <t>013254000</t>
  </si>
  <si>
    <t>Dokumentace skutečného provedení stavby</t>
  </si>
  <si>
    <t>201901302</t>
  </si>
  <si>
    <t>Poznámka k položce:_x000D_
Zákresy veškerých změn oproti schválené projektové dokumentaci a to ve všech přílohách této projektové dokumentace_x000D_
(označit červeným razítkem "Skutečné provedení" s datem a podpisy zhotovitele a technického dozoru objednatele) (v 5-ti vyhotoveních v tištěné i digitální verzi - 5xCD nebo DVD ve formátu *.pdf a 5xCD nebo DVD se zdrojovými daty)</t>
  </si>
  <si>
    <t>R10</t>
  </si>
  <si>
    <t>Aktualizace a schválení havarijního plánu pro celou stavbu</t>
  </si>
  <si>
    <t>-1993003157</t>
  </si>
  <si>
    <t>Poznámka k položce:_x000D_
- schválení proběhne před zahájením prací</t>
  </si>
  <si>
    <t>R11</t>
  </si>
  <si>
    <t>Aktualizace a schválení povodňového plánu pro celou stavbu</t>
  </si>
  <si>
    <t>-923921591</t>
  </si>
  <si>
    <t>R16</t>
  </si>
  <si>
    <t>Rozbory sedimentu z nádrže vč. odběru sedimentu a dopravy</t>
  </si>
  <si>
    <t>-167445933</t>
  </si>
  <si>
    <t>Poznámka k položce:_x000D_
Rozbor podle vyhlášky č. 257/2009, příloha č. 1_x000D_
Rozbor podle vyhlášky č. 257/2009, příloha č. 10, tab. č. 10.2_x000D_
Rozbor podle vyhlášky č. 273/2021, příloha č. 5, tab. č. 5.1 a 5.4_x000D_
Rozbor dle vyhlášky 257/2009 Sb., příloha č. 5 a 6</t>
  </si>
  <si>
    <t>R07</t>
  </si>
  <si>
    <t>Vypracování výrobní (dílenské) dokumentace</t>
  </si>
  <si>
    <t>-640420111</t>
  </si>
  <si>
    <t xml:space="preserve">Poznámka k položce:_x000D_
-	Ocel. Zábradlí pro SO 01, SO 02, SO 03_x000D_
-	Přístupová lávka k požeráku vč. zábradlí pro SO 02_x000D_
</t>
  </si>
  <si>
    <t>R12</t>
  </si>
  <si>
    <t>Návrh kontrolních zkoušek sypanin</t>
  </si>
  <si>
    <t>512</t>
  </si>
  <si>
    <t>170011338</t>
  </si>
  <si>
    <t>Poznámka k položce:_x000D_
návrh vypracuje na své náklady zhotovitel a předá investorovi k odsouhlasení, dle zadání v D.1 Technická zpráva, kap. 2.5.</t>
  </si>
  <si>
    <t>R17</t>
  </si>
  <si>
    <t>Kontrolní zkoušky sypaniny z místa těžby</t>
  </si>
  <si>
    <t>-1358497581</t>
  </si>
  <si>
    <t>Poznámka k položce:_x000D_
viz textová část D.1, kap. 2.5.2 a 2.5.3</t>
  </si>
  <si>
    <t>R19</t>
  </si>
  <si>
    <t>Kontrolní zkoušky při ukládání sypaniny do hrází</t>
  </si>
  <si>
    <t>-673158180</t>
  </si>
  <si>
    <t>R24</t>
  </si>
  <si>
    <t>Kontrolní zkoušky k ověření vlastnosti zpracované sypaniny</t>
  </si>
  <si>
    <t>-970813552</t>
  </si>
  <si>
    <t>R20</t>
  </si>
  <si>
    <t>Oprava stávajících cest poškozených stavbou</t>
  </si>
  <si>
    <t>-1895784452</t>
  </si>
  <si>
    <t>R21</t>
  </si>
  <si>
    <t>Informační tabule na staveništi</t>
  </si>
  <si>
    <t>461365993</t>
  </si>
  <si>
    <t>VRN2</t>
  </si>
  <si>
    <t>Příprava staveniště</t>
  </si>
  <si>
    <t>R25</t>
  </si>
  <si>
    <t>Záchranný transfer živočichů</t>
  </si>
  <si>
    <t>-801862800</t>
  </si>
  <si>
    <t>Poznámka k položce:_x000D_
- odchyt, přemístění a vypuštění chráněných druhů</t>
  </si>
  <si>
    <t>VRN3</t>
  </si>
  <si>
    <t>Zařízení staveniště</t>
  </si>
  <si>
    <t>R18</t>
  </si>
  <si>
    <t xml:space="preserve">Pronájem pozemků na využití plochy pro zařízení staveniště, příp. mezideponii </t>
  </si>
  <si>
    <t>-1051202724</t>
  </si>
  <si>
    <t>Poznámka k položce:_x000D_
pronájem pozemků ve vlastnictví spol. AGRASu Želatovice 2 Kč/m2/den viz E. Dokladová část</t>
  </si>
  <si>
    <t>030001000</t>
  </si>
  <si>
    <t>-1678067211</t>
  </si>
  <si>
    <t>033002000</t>
  </si>
  <si>
    <t>Připojení staveniště na inženýrské sítě</t>
  </si>
  <si>
    <t>-13883634</t>
  </si>
  <si>
    <t>034002000</t>
  </si>
  <si>
    <t>Zabezpečení staveniště</t>
  </si>
  <si>
    <t>-598610515</t>
  </si>
  <si>
    <t>039002000</t>
  </si>
  <si>
    <t>Zrušení zařízení staveniště</t>
  </si>
  <si>
    <t>-2010043734</t>
  </si>
  <si>
    <t>VRN4</t>
  </si>
  <si>
    <t>Inženýrská činnost</t>
  </si>
  <si>
    <t>041424000</t>
  </si>
  <si>
    <t>Koordinátor BOZP</t>
  </si>
  <si>
    <t>-534668438</t>
  </si>
  <si>
    <t>Poznámka k položce:_x000D_
součinnost s koordinátorem BOZP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</si>
</sst>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 wrapText="1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" customHeight="1"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S2" s="15" t="s">
        <v>6</v>
      </c>
      <c r="BT2" s="15" t="s">
        <v>7</v>
      </c>
    </row>
    <row r="3" spans="1:74" s="1" customFormat="1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pans="1:74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2" t="s">
        <v>14</v>
      </c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0"/>
      <c r="AQ5" s="20"/>
      <c r="AR5" s="18"/>
      <c r="BE5" s="249" t="s">
        <v>15</v>
      </c>
      <c r="BS5" s="15" t="s">
        <v>6</v>
      </c>
    </row>
    <row r="6" spans="1:74" s="1" customFormat="1" ht="36.9" customHeight="1">
      <c r="B6" s="19"/>
      <c r="C6" s="20"/>
      <c r="D6" s="26" t="s">
        <v>16</v>
      </c>
      <c r="E6" s="20"/>
      <c r="F6" s="20"/>
      <c r="G6" s="20"/>
      <c r="H6" s="20"/>
      <c r="I6" s="20"/>
      <c r="J6" s="20"/>
      <c r="K6" s="254" t="s">
        <v>17</v>
      </c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0"/>
      <c r="AQ6" s="20"/>
      <c r="AR6" s="18"/>
      <c r="BE6" s="250"/>
      <c r="BS6" s="15" t="s">
        <v>6</v>
      </c>
    </row>
    <row r="7" spans="1:74" s="1" customFormat="1" ht="12" customHeight="1">
      <c r="B7" s="19"/>
      <c r="C7" s="20"/>
      <c r="D7" s="27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19</v>
      </c>
      <c r="AL7" s="20"/>
      <c r="AM7" s="20"/>
      <c r="AN7" s="25" t="s">
        <v>1</v>
      </c>
      <c r="AO7" s="20"/>
      <c r="AP7" s="20"/>
      <c r="AQ7" s="20"/>
      <c r="AR7" s="18"/>
      <c r="BE7" s="250"/>
      <c r="BS7" s="15" t="s">
        <v>6</v>
      </c>
    </row>
    <row r="8" spans="1:74" s="1" customFormat="1" ht="12" customHeight="1">
      <c r="B8" s="19"/>
      <c r="C8" s="20"/>
      <c r="D8" s="27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22</v>
      </c>
      <c r="AL8" s="20"/>
      <c r="AM8" s="20"/>
      <c r="AN8" s="28" t="s">
        <v>23</v>
      </c>
      <c r="AO8" s="20"/>
      <c r="AP8" s="20"/>
      <c r="AQ8" s="20"/>
      <c r="AR8" s="18"/>
      <c r="BE8" s="250"/>
      <c r="BS8" s="15" t="s">
        <v>6</v>
      </c>
    </row>
    <row r="9" spans="1:74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50"/>
      <c r="BS9" s="15" t="s">
        <v>6</v>
      </c>
    </row>
    <row r="10" spans="1:74" s="1" customFormat="1" ht="12" customHeight="1">
      <c r="B10" s="19"/>
      <c r="C10" s="20"/>
      <c r="D10" s="27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25</v>
      </c>
      <c r="AL10" s="20"/>
      <c r="AM10" s="20"/>
      <c r="AN10" s="25" t="s">
        <v>26</v>
      </c>
      <c r="AO10" s="20"/>
      <c r="AP10" s="20"/>
      <c r="AQ10" s="20"/>
      <c r="AR10" s="18"/>
      <c r="BE10" s="250"/>
      <c r="BS10" s="15" t="s">
        <v>6</v>
      </c>
    </row>
    <row r="11" spans="1:74" s="1" customFormat="1" ht="18.45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28</v>
      </c>
      <c r="AL11" s="20"/>
      <c r="AM11" s="20"/>
      <c r="AN11" s="25" t="s">
        <v>29</v>
      </c>
      <c r="AO11" s="20"/>
      <c r="AP11" s="20"/>
      <c r="AQ11" s="20"/>
      <c r="AR11" s="18"/>
      <c r="BE11" s="250"/>
      <c r="BS11" s="15" t="s">
        <v>6</v>
      </c>
    </row>
    <row r="12" spans="1:74" s="1" customFormat="1" ht="6.9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50"/>
      <c r="BS12" s="15" t="s">
        <v>6</v>
      </c>
    </row>
    <row r="13" spans="1:74" s="1" customFormat="1" ht="12" customHeight="1">
      <c r="B13" s="19"/>
      <c r="C13" s="20"/>
      <c r="D13" s="27" t="s">
        <v>30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25</v>
      </c>
      <c r="AL13" s="20"/>
      <c r="AM13" s="20"/>
      <c r="AN13" s="29" t="s">
        <v>31</v>
      </c>
      <c r="AO13" s="20"/>
      <c r="AP13" s="20"/>
      <c r="AQ13" s="20"/>
      <c r="AR13" s="18"/>
      <c r="BE13" s="250"/>
      <c r="BS13" s="15" t="s">
        <v>6</v>
      </c>
    </row>
    <row r="14" spans="1:74" ht="13.2">
      <c r="B14" s="19"/>
      <c r="C14" s="20"/>
      <c r="D14" s="20"/>
      <c r="E14" s="255" t="s">
        <v>31</v>
      </c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7" t="s">
        <v>28</v>
      </c>
      <c r="AL14" s="20"/>
      <c r="AM14" s="20"/>
      <c r="AN14" s="29" t="s">
        <v>31</v>
      </c>
      <c r="AO14" s="20"/>
      <c r="AP14" s="20"/>
      <c r="AQ14" s="20"/>
      <c r="AR14" s="18"/>
      <c r="BE14" s="250"/>
      <c r="BS14" s="15" t="s">
        <v>6</v>
      </c>
    </row>
    <row r="15" spans="1:74" s="1" customFormat="1" ht="6.9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50"/>
      <c r="BS15" s="15" t="s">
        <v>4</v>
      </c>
    </row>
    <row r="16" spans="1:74" s="1" customFormat="1" ht="12" customHeight="1">
      <c r="B16" s="19"/>
      <c r="C16" s="20"/>
      <c r="D16" s="27" t="s">
        <v>32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25</v>
      </c>
      <c r="AL16" s="20"/>
      <c r="AM16" s="20"/>
      <c r="AN16" s="25" t="s">
        <v>33</v>
      </c>
      <c r="AO16" s="20"/>
      <c r="AP16" s="20"/>
      <c r="AQ16" s="20"/>
      <c r="AR16" s="18"/>
      <c r="BE16" s="250"/>
      <c r="BS16" s="15" t="s">
        <v>4</v>
      </c>
    </row>
    <row r="17" spans="1:71" s="1" customFormat="1" ht="18.45" customHeight="1">
      <c r="B17" s="19"/>
      <c r="C17" s="20"/>
      <c r="D17" s="20"/>
      <c r="E17" s="25" t="s">
        <v>34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28</v>
      </c>
      <c r="AL17" s="20"/>
      <c r="AM17" s="20"/>
      <c r="AN17" s="25" t="s">
        <v>35</v>
      </c>
      <c r="AO17" s="20"/>
      <c r="AP17" s="20"/>
      <c r="AQ17" s="20"/>
      <c r="AR17" s="18"/>
      <c r="BE17" s="250"/>
      <c r="BS17" s="15" t="s">
        <v>36</v>
      </c>
    </row>
    <row r="18" spans="1:71" s="1" customFormat="1" ht="6.9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50"/>
      <c r="BS18" s="15" t="s">
        <v>6</v>
      </c>
    </row>
    <row r="19" spans="1:71" s="1" customFormat="1" ht="12" customHeight="1">
      <c r="B19" s="19"/>
      <c r="C19" s="20"/>
      <c r="D19" s="27" t="s">
        <v>37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25</v>
      </c>
      <c r="AL19" s="20"/>
      <c r="AM19" s="20"/>
      <c r="AN19" s="25" t="s">
        <v>33</v>
      </c>
      <c r="AO19" s="20"/>
      <c r="AP19" s="20"/>
      <c r="AQ19" s="20"/>
      <c r="AR19" s="18"/>
      <c r="BE19" s="250"/>
      <c r="BS19" s="15" t="s">
        <v>6</v>
      </c>
    </row>
    <row r="20" spans="1:71" s="1" customFormat="1" ht="18.45" customHeight="1">
      <c r="B20" s="19"/>
      <c r="C20" s="20"/>
      <c r="D20" s="20"/>
      <c r="E20" s="25" t="s">
        <v>34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28</v>
      </c>
      <c r="AL20" s="20"/>
      <c r="AM20" s="20"/>
      <c r="AN20" s="25" t="s">
        <v>35</v>
      </c>
      <c r="AO20" s="20"/>
      <c r="AP20" s="20"/>
      <c r="AQ20" s="20"/>
      <c r="AR20" s="18"/>
      <c r="BE20" s="250"/>
      <c r="BS20" s="15" t="s">
        <v>36</v>
      </c>
    </row>
    <row r="21" spans="1:71" s="1" customFormat="1" ht="6.9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50"/>
    </row>
    <row r="22" spans="1:71" s="1" customFormat="1" ht="12" customHeight="1">
      <c r="B22" s="19"/>
      <c r="C22" s="20"/>
      <c r="D22" s="27" t="s">
        <v>38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50"/>
    </row>
    <row r="23" spans="1:71" s="1" customFormat="1" ht="16.5" customHeight="1">
      <c r="B23" s="19"/>
      <c r="C23" s="20"/>
      <c r="D23" s="20"/>
      <c r="E23" s="257" t="s">
        <v>1</v>
      </c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0"/>
      <c r="AP23" s="20"/>
      <c r="AQ23" s="20"/>
      <c r="AR23" s="18"/>
      <c r="BE23" s="250"/>
    </row>
    <row r="24" spans="1:71" s="1" customFormat="1" ht="6.9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50"/>
    </row>
    <row r="25" spans="1:71" s="1" customFormat="1" ht="6.9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50"/>
    </row>
    <row r="26" spans="1:71" s="2" customFormat="1" ht="25.95" customHeight="1">
      <c r="A26" s="32"/>
      <c r="B26" s="33"/>
      <c r="C26" s="34"/>
      <c r="D26" s="35" t="s">
        <v>39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58">
        <f>ROUND(AG94,2)</f>
        <v>0</v>
      </c>
      <c r="AL26" s="259"/>
      <c r="AM26" s="259"/>
      <c r="AN26" s="259"/>
      <c r="AO26" s="259"/>
      <c r="AP26" s="34"/>
      <c r="AQ26" s="34"/>
      <c r="AR26" s="37"/>
      <c r="BE26" s="250"/>
    </row>
    <row r="27" spans="1:71" s="2" customFormat="1" ht="6.9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E27" s="250"/>
    </row>
    <row r="28" spans="1:71" s="2" customFormat="1" ht="13.2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60" t="s">
        <v>40</v>
      </c>
      <c r="M28" s="260"/>
      <c r="N28" s="260"/>
      <c r="O28" s="260"/>
      <c r="P28" s="260"/>
      <c r="Q28" s="34"/>
      <c r="R28" s="34"/>
      <c r="S28" s="34"/>
      <c r="T28" s="34"/>
      <c r="U28" s="34"/>
      <c r="V28" s="34"/>
      <c r="W28" s="260" t="s">
        <v>41</v>
      </c>
      <c r="X28" s="260"/>
      <c r="Y28" s="260"/>
      <c r="Z28" s="260"/>
      <c r="AA28" s="260"/>
      <c r="AB28" s="260"/>
      <c r="AC28" s="260"/>
      <c r="AD28" s="260"/>
      <c r="AE28" s="260"/>
      <c r="AF28" s="34"/>
      <c r="AG28" s="34"/>
      <c r="AH28" s="34"/>
      <c r="AI28" s="34"/>
      <c r="AJ28" s="34"/>
      <c r="AK28" s="260" t="s">
        <v>42</v>
      </c>
      <c r="AL28" s="260"/>
      <c r="AM28" s="260"/>
      <c r="AN28" s="260"/>
      <c r="AO28" s="260"/>
      <c r="AP28" s="34"/>
      <c r="AQ28" s="34"/>
      <c r="AR28" s="37"/>
      <c r="BE28" s="250"/>
    </row>
    <row r="29" spans="1:71" s="3" customFormat="1" ht="14.4" customHeight="1">
      <c r="B29" s="38"/>
      <c r="C29" s="39"/>
      <c r="D29" s="27" t="s">
        <v>43</v>
      </c>
      <c r="E29" s="39"/>
      <c r="F29" s="27" t="s">
        <v>44</v>
      </c>
      <c r="G29" s="39"/>
      <c r="H29" s="39"/>
      <c r="I29" s="39"/>
      <c r="J29" s="39"/>
      <c r="K29" s="39"/>
      <c r="L29" s="263">
        <v>0.21</v>
      </c>
      <c r="M29" s="262"/>
      <c r="N29" s="262"/>
      <c r="O29" s="262"/>
      <c r="P29" s="262"/>
      <c r="Q29" s="39"/>
      <c r="R29" s="39"/>
      <c r="S29" s="39"/>
      <c r="T29" s="39"/>
      <c r="U29" s="39"/>
      <c r="V29" s="39"/>
      <c r="W29" s="261">
        <f>ROUND(AZ94, 2)</f>
        <v>0</v>
      </c>
      <c r="X29" s="262"/>
      <c r="Y29" s="262"/>
      <c r="Z29" s="262"/>
      <c r="AA29" s="262"/>
      <c r="AB29" s="262"/>
      <c r="AC29" s="262"/>
      <c r="AD29" s="262"/>
      <c r="AE29" s="262"/>
      <c r="AF29" s="39"/>
      <c r="AG29" s="39"/>
      <c r="AH29" s="39"/>
      <c r="AI29" s="39"/>
      <c r="AJ29" s="39"/>
      <c r="AK29" s="261">
        <f>ROUND(AV94, 2)</f>
        <v>0</v>
      </c>
      <c r="AL29" s="262"/>
      <c r="AM29" s="262"/>
      <c r="AN29" s="262"/>
      <c r="AO29" s="262"/>
      <c r="AP29" s="39"/>
      <c r="AQ29" s="39"/>
      <c r="AR29" s="40"/>
      <c r="BE29" s="251"/>
    </row>
    <row r="30" spans="1:71" s="3" customFormat="1" ht="14.4" customHeight="1">
      <c r="B30" s="38"/>
      <c r="C30" s="39"/>
      <c r="D30" s="39"/>
      <c r="E30" s="39"/>
      <c r="F30" s="27" t="s">
        <v>45</v>
      </c>
      <c r="G30" s="39"/>
      <c r="H30" s="39"/>
      <c r="I30" s="39"/>
      <c r="J30" s="39"/>
      <c r="K30" s="39"/>
      <c r="L30" s="263">
        <v>0.12</v>
      </c>
      <c r="M30" s="262"/>
      <c r="N30" s="262"/>
      <c r="O30" s="262"/>
      <c r="P30" s="262"/>
      <c r="Q30" s="39"/>
      <c r="R30" s="39"/>
      <c r="S30" s="39"/>
      <c r="T30" s="39"/>
      <c r="U30" s="39"/>
      <c r="V30" s="39"/>
      <c r="W30" s="261">
        <f>ROUND(BA94, 2)</f>
        <v>0</v>
      </c>
      <c r="X30" s="262"/>
      <c r="Y30" s="262"/>
      <c r="Z30" s="262"/>
      <c r="AA30" s="262"/>
      <c r="AB30" s="262"/>
      <c r="AC30" s="262"/>
      <c r="AD30" s="262"/>
      <c r="AE30" s="262"/>
      <c r="AF30" s="39"/>
      <c r="AG30" s="39"/>
      <c r="AH30" s="39"/>
      <c r="AI30" s="39"/>
      <c r="AJ30" s="39"/>
      <c r="AK30" s="261">
        <f>ROUND(AW94, 2)</f>
        <v>0</v>
      </c>
      <c r="AL30" s="262"/>
      <c r="AM30" s="262"/>
      <c r="AN30" s="262"/>
      <c r="AO30" s="262"/>
      <c r="AP30" s="39"/>
      <c r="AQ30" s="39"/>
      <c r="AR30" s="40"/>
      <c r="BE30" s="251"/>
    </row>
    <row r="31" spans="1:71" s="3" customFormat="1" ht="14.4" hidden="1" customHeight="1">
      <c r="B31" s="38"/>
      <c r="C31" s="39"/>
      <c r="D31" s="39"/>
      <c r="E31" s="39"/>
      <c r="F31" s="27" t="s">
        <v>46</v>
      </c>
      <c r="G31" s="39"/>
      <c r="H31" s="39"/>
      <c r="I31" s="39"/>
      <c r="J31" s="39"/>
      <c r="K31" s="39"/>
      <c r="L31" s="263">
        <v>0.21</v>
      </c>
      <c r="M31" s="262"/>
      <c r="N31" s="262"/>
      <c r="O31" s="262"/>
      <c r="P31" s="262"/>
      <c r="Q31" s="39"/>
      <c r="R31" s="39"/>
      <c r="S31" s="39"/>
      <c r="T31" s="39"/>
      <c r="U31" s="39"/>
      <c r="V31" s="39"/>
      <c r="W31" s="261">
        <f>ROUND(BB94, 2)</f>
        <v>0</v>
      </c>
      <c r="X31" s="262"/>
      <c r="Y31" s="262"/>
      <c r="Z31" s="262"/>
      <c r="AA31" s="262"/>
      <c r="AB31" s="262"/>
      <c r="AC31" s="262"/>
      <c r="AD31" s="262"/>
      <c r="AE31" s="262"/>
      <c r="AF31" s="39"/>
      <c r="AG31" s="39"/>
      <c r="AH31" s="39"/>
      <c r="AI31" s="39"/>
      <c r="AJ31" s="39"/>
      <c r="AK31" s="261">
        <v>0</v>
      </c>
      <c r="AL31" s="262"/>
      <c r="AM31" s="262"/>
      <c r="AN31" s="262"/>
      <c r="AO31" s="262"/>
      <c r="AP31" s="39"/>
      <c r="AQ31" s="39"/>
      <c r="AR31" s="40"/>
      <c r="BE31" s="251"/>
    </row>
    <row r="32" spans="1:71" s="3" customFormat="1" ht="14.4" hidden="1" customHeight="1">
      <c r="B32" s="38"/>
      <c r="C32" s="39"/>
      <c r="D32" s="39"/>
      <c r="E32" s="39"/>
      <c r="F32" s="27" t="s">
        <v>47</v>
      </c>
      <c r="G32" s="39"/>
      <c r="H32" s="39"/>
      <c r="I32" s="39"/>
      <c r="J32" s="39"/>
      <c r="K32" s="39"/>
      <c r="L32" s="263">
        <v>0.12</v>
      </c>
      <c r="M32" s="262"/>
      <c r="N32" s="262"/>
      <c r="O32" s="262"/>
      <c r="P32" s="262"/>
      <c r="Q32" s="39"/>
      <c r="R32" s="39"/>
      <c r="S32" s="39"/>
      <c r="T32" s="39"/>
      <c r="U32" s="39"/>
      <c r="V32" s="39"/>
      <c r="W32" s="261">
        <f>ROUND(BC94, 2)</f>
        <v>0</v>
      </c>
      <c r="X32" s="262"/>
      <c r="Y32" s="262"/>
      <c r="Z32" s="262"/>
      <c r="AA32" s="262"/>
      <c r="AB32" s="262"/>
      <c r="AC32" s="262"/>
      <c r="AD32" s="262"/>
      <c r="AE32" s="262"/>
      <c r="AF32" s="39"/>
      <c r="AG32" s="39"/>
      <c r="AH32" s="39"/>
      <c r="AI32" s="39"/>
      <c r="AJ32" s="39"/>
      <c r="AK32" s="261">
        <v>0</v>
      </c>
      <c r="AL32" s="262"/>
      <c r="AM32" s="262"/>
      <c r="AN32" s="262"/>
      <c r="AO32" s="262"/>
      <c r="AP32" s="39"/>
      <c r="AQ32" s="39"/>
      <c r="AR32" s="40"/>
      <c r="BE32" s="251"/>
    </row>
    <row r="33" spans="1:57" s="3" customFormat="1" ht="14.4" hidden="1" customHeight="1">
      <c r="B33" s="38"/>
      <c r="C33" s="39"/>
      <c r="D33" s="39"/>
      <c r="E33" s="39"/>
      <c r="F33" s="27" t="s">
        <v>48</v>
      </c>
      <c r="G33" s="39"/>
      <c r="H33" s="39"/>
      <c r="I33" s="39"/>
      <c r="J33" s="39"/>
      <c r="K33" s="39"/>
      <c r="L33" s="263">
        <v>0</v>
      </c>
      <c r="M33" s="262"/>
      <c r="N33" s="262"/>
      <c r="O33" s="262"/>
      <c r="P33" s="262"/>
      <c r="Q33" s="39"/>
      <c r="R33" s="39"/>
      <c r="S33" s="39"/>
      <c r="T33" s="39"/>
      <c r="U33" s="39"/>
      <c r="V33" s="39"/>
      <c r="W33" s="261">
        <f>ROUND(BD94, 2)</f>
        <v>0</v>
      </c>
      <c r="X33" s="262"/>
      <c r="Y33" s="262"/>
      <c r="Z33" s="262"/>
      <c r="AA33" s="262"/>
      <c r="AB33" s="262"/>
      <c r="AC33" s="262"/>
      <c r="AD33" s="262"/>
      <c r="AE33" s="262"/>
      <c r="AF33" s="39"/>
      <c r="AG33" s="39"/>
      <c r="AH33" s="39"/>
      <c r="AI33" s="39"/>
      <c r="AJ33" s="39"/>
      <c r="AK33" s="261">
        <v>0</v>
      </c>
      <c r="AL33" s="262"/>
      <c r="AM33" s="262"/>
      <c r="AN33" s="262"/>
      <c r="AO33" s="262"/>
      <c r="AP33" s="39"/>
      <c r="AQ33" s="39"/>
      <c r="AR33" s="40"/>
      <c r="BE33" s="251"/>
    </row>
    <row r="34" spans="1:57" s="2" customFormat="1" ht="6.9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E34" s="250"/>
    </row>
    <row r="35" spans="1:57" s="2" customFormat="1" ht="25.95" customHeight="1">
      <c r="A35" s="32"/>
      <c r="B35" s="33"/>
      <c r="C35" s="41"/>
      <c r="D35" s="42" t="s">
        <v>49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50</v>
      </c>
      <c r="U35" s="43"/>
      <c r="V35" s="43"/>
      <c r="W35" s="43"/>
      <c r="X35" s="267" t="s">
        <v>51</v>
      </c>
      <c r="Y35" s="265"/>
      <c r="Z35" s="265"/>
      <c r="AA35" s="265"/>
      <c r="AB35" s="265"/>
      <c r="AC35" s="43"/>
      <c r="AD35" s="43"/>
      <c r="AE35" s="43"/>
      <c r="AF35" s="43"/>
      <c r="AG35" s="43"/>
      <c r="AH35" s="43"/>
      <c r="AI35" s="43"/>
      <c r="AJ35" s="43"/>
      <c r="AK35" s="264">
        <f>SUM(AK26:AK33)</f>
        <v>0</v>
      </c>
      <c r="AL35" s="265"/>
      <c r="AM35" s="265"/>
      <c r="AN35" s="265"/>
      <c r="AO35" s="266"/>
      <c r="AP35" s="41"/>
      <c r="AQ35" s="41"/>
      <c r="AR35" s="37"/>
      <c r="BE35" s="32"/>
    </row>
    <row r="36" spans="1:57" s="2" customFormat="1" ht="6.9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BE36" s="32"/>
    </row>
    <row r="37" spans="1:57" s="2" customFormat="1" ht="14.4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7"/>
      <c r="BE37" s="32"/>
    </row>
    <row r="38" spans="1:57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pans="1:57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pans="1:57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pans="1:57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1:57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1:57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1:57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1:57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1:57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1:5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1:57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1:57" s="2" customFormat="1" ht="14.4" customHeight="1">
      <c r="B49" s="45"/>
      <c r="C49" s="46"/>
      <c r="D49" s="47" t="s">
        <v>52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53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spans="1:57" ht="10.199999999999999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1:57" ht="10.199999999999999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1:57" ht="10.199999999999999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1:57" ht="10.199999999999999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1:57" ht="10.199999999999999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1:57" ht="10.199999999999999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1:57" ht="10.199999999999999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1:57" ht="10.199999999999999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1:57" ht="10.199999999999999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1:57" ht="10.19999999999999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1:57" s="2" customFormat="1" ht="13.2">
      <c r="A60" s="32"/>
      <c r="B60" s="33"/>
      <c r="C60" s="34"/>
      <c r="D60" s="50" t="s">
        <v>54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0" t="s">
        <v>55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0" t="s">
        <v>54</v>
      </c>
      <c r="AI60" s="36"/>
      <c r="AJ60" s="36"/>
      <c r="AK60" s="36"/>
      <c r="AL60" s="36"/>
      <c r="AM60" s="50" t="s">
        <v>55</v>
      </c>
      <c r="AN60" s="36"/>
      <c r="AO60" s="36"/>
      <c r="AP60" s="34"/>
      <c r="AQ60" s="34"/>
      <c r="AR60" s="37"/>
      <c r="BE60" s="32"/>
    </row>
    <row r="61" spans="1:57" ht="10.199999999999999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1:57" ht="10.199999999999999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1:57" ht="10.199999999999999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1:57" s="2" customFormat="1" ht="13.2">
      <c r="A64" s="32"/>
      <c r="B64" s="33"/>
      <c r="C64" s="34"/>
      <c r="D64" s="47" t="s">
        <v>56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57</v>
      </c>
      <c r="AI64" s="51"/>
      <c r="AJ64" s="51"/>
      <c r="AK64" s="51"/>
      <c r="AL64" s="51"/>
      <c r="AM64" s="51"/>
      <c r="AN64" s="51"/>
      <c r="AO64" s="51"/>
      <c r="AP64" s="34"/>
      <c r="AQ64" s="34"/>
      <c r="AR64" s="37"/>
      <c r="BE64" s="32"/>
    </row>
    <row r="65" spans="1:57" ht="10.199999999999999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1:57" ht="10.199999999999999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1:57" ht="10.199999999999999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1:57" ht="10.199999999999999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1:57" ht="10.19999999999999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1:57" ht="10.199999999999999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1:57" ht="10.199999999999999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1:57" ht="10.199999999999999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1:57" ht="10.199999999999999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1:57" ht="10.199999999999999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1:57" s="2" customFormat="1" ht="13.2">
      <c r="A75" s="32"/>
      <c r="B75" s="33"/>
      <c r="C75" s="34"/>
      <c r="D75" s="50" t="s">
        <v>54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0" t="s">
        <v>55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0" t="s">
        <v>54</v>
      </c>
      <c r="AI75" s="36"/>
      <c r="AJ75" s="36"/>
      <c r="AK75" s="36"/>
      <c r="AL75" s="36"/>
      <c r="AM75" s="50" t="s">
        <v>55</v>
      </c>
      <c r="AN75" s="36"/>
      <c r="AO75" s="36"/>
      <c r="AP75" s="34"/>
      <c r="AQ75" s="34"/>
      <c r="AR75" s="37"/>
      <c r="BE75" s="32"/>
    </row>
    <row r="76" spans="1:57" s="2" customFormat="1" ht="10.199999999999999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7"/>
      <c r="BE76" s="32"/>
    </row>
    <row r="77" spans="1:57" s="2" customFormat="1" ht="6.9" customHeight="1">
      <c r="A77" s="32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7"/>
      <c r="BE77" s="32"/>
    </row>
    <row r="81" spans="1:91" s="2" customFormat="1" ht="6.9" customHeight="1">
      <c r="A81" s="32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7"/>
      <c r="BE81" s="32"/>
    </row>
    <row r="82" spans="1:91" s="2" customFormat="1" ht="24.9" customHeight="1">
      <c r="A82" s="32"/>
      <c r="B82" s="33"/>
      <c r="C82" s="21" t="s">
        <v>58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7"/>
      <c r="BE82" s="32"/>
    </row>
    <row r="83" spans="1:91" s="2" customFormat="1" ht="6.9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7"/>
      <c r="BE83" s="32"/>
    </row>
    <row r="84" spans="1:91" s="4" customFormat="1" ht="12" customHeight="1">
      <c r="B84" s="56"/>
      <c r="C84" s="27" t="s">
        <v>13</v>
      </c>
      <c r="D84" s="57"/>
      <c r="E84" s="57"/>
      <c r="F84" s="57"/>
      <c r="G84" s="57"/>
      <c r="H84" s="57"/>
      <c r="I84" s="57"/>
      <c r="J84" s="57"/>
      <c r="K84" s="57"/>
      <c r="L84" s="57" t="str">
        <f>K5</f>
        <v>3436</v>
      </c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</row>
    <row r="85" spans="1:91" s="5" customFormat="1" ht="36.9" customHeight="1">
      <c r="B85" s="59"/>
      <c r="C85" s="60" t="s">
        <v>16</v>
      </c>
      <c r="D85" s="61"/>
      <c r="E85" s="61"/>
      <c r="F85" s="61"/>
      <c r="G85" s="61"/>
      <c r="H85" s="61"/>
      <c r="I85" s="61"/>
      <c r="J85" s="61"/>
      <c r="K85" s="61"/>
      <c r="L85" s="228" t="str">
        <f>K6</f>
        <v>VN Šišma - rekonstrukce a těžba nánosů</v>
      </c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P85" s="61"/>
      <c r="AQ85" s="61"/>
      <c r="AR85" s="62"/>
    </row>
    <row r="86" spans="1:91" s="2" customFormat="1" ht="6.9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7"/>
      <c r="BE86" s="32"/>
    </row>
    <row r="87" spans="1:91" s="2" customFormat="1" ht="12" customHeight="1">
      <c r="A87" s="32"/>
      <c r="B87" s="33"/>
      <c r="C87" s="27" t="s">
        <v>20</v>
      </c>
      <c r="D87" s="34"/>
      <c r="E87" s="34"/>
      <c r="F87" s="34"/>
      <c r="G87" s="34"/>
      <c r="H87" s="34"/>
      <c r="I87" s="34"/>
      <c r="J87" s="34"/>
      <c r="K87" s="34"/>
      <c r="L87" s="63" t="str">
        <f>IF(K8="","",K8)</f>
        <v>k.ú. Šišma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7" t="s">
        <v>22</v>
      </c>
      <c r="AJ87" s="34"/>
      <c r="AK87" s="34"/>
      <c r="AL87" s="34"/>
      <c r="AM87" s="230" t="str">
        <f>IF(AN8= "","",AN8)</f>
        <v>3. 10. 2025</v>
      </c>
      <c r="AN87" s="230"/>
      <c r="AO87" s="34"/>
      <c r="AP87" s="34"/>
      <c r="AQ87" s="34"/>
      <c r="AR87" s="37"/>
      <c r="BE87" s="32"/>
    </row>
    <row r="88" spans="1:91" s="2" customFormat="1" ht="6.9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7"/>
      <c r="BE88" s="32"/>
    </row>
    <row r="89" spans="1:91" s="2" customFormat="1" ht="15.15" customHeight="1">
      <c r="A89" s="32"/>
      <c r="B89" s="33"/>
      <c r="C89" s="27" t="s">
        <v>24</v>
      </c>
      <c r="D89" s="34"/>
      <c r="E89" s="34"/>
      <c r="F89" s="34"/>
      <c r="G89" s="34"/>
      <c r="H89" s="34"/>
      <c r="I89" s="34"/>
      <c r="J89" s="34"/>
      <c r="K89" s="34"/>
      <c r="L89" s="57" t="str">
        <f>IF(E11= "","",E11)</f>
        <v>Povodí Moravy, s.p.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7" t="s">
        <v>32</v>
      </c>
      <c r="AJ89" s="34"/>
      <c r="AK89" s="34"/>
      <c r="AL89" s="34"/>
      <c r="AM89" s="231" t="str">
        <f>IF(E17="","",E17)</f>
        <v>VODNÍ DÍLA - TBD a.s.</v>
      </c>
      <c r="AN89" s="232"/>
      <c r="AO89" s="232"/>
      <c r="AP89" s="232"/>
      <c r="AQ89" s="34"/>
      <c r="AR89" s="37"/>
      <c r="AS89" s="233" t="s">
        <v>59</v>
      </c>
      <c r="AT89" s="234"/>
      <c r="AU89" s="65"/>
      <c r="AV89" s="65"/>
      <c r="AW89" s="65"/>
      <c r="AX89" s="65"/>
      <c r="AY89" s="65"/>
      <c r="AZ89" s="65"/>
      <c r="BA89" s="65"/>
      <c r="BB89" s="65"/>
      <c r="BC89" s="65"/>
      <c r="BD89" s="66"/>
      <c r="BE89" s="32"/>
    </row>
    <row r="90" spans="1:91" s="2" customFormat="1" ht="15.15" customHeight="1">
      <c r="A90" s="32"/>
      <c r="B90" s="33"/>
      <c r="C90" s="27" t="s">
        <v>30</v>
      </c>
      <c r="D90" s="34"/>
      <c r="E90" s="34"/>
      <c r="F90" s="34"/>
      <c r="G90" s="34"/>
      <c r="H90" s="34"/>
      <c r="I90" s="34"/>
      <c r="J90" s="34"/>
      <c r="K90" s="34"/>
      <c r="L90" s="57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7" t="s">
        <v>37</v>
      </c>
      <c r="AJ90" s="34"/>
      <c r="AK90" s="34"/>
      <c r="AL90" s="34"/>
      <c r="AM90" s="231" t="str">
        <f>IF(E20="","",E20)</f>
        <v>VODNÍ DÍLA - TBD a.s.</v>
      </c>
      <c r="AN90" s="232"/>
      <c r="AO90" s="232"/>
      <c r="AP90" s="232"/>
      <c r="AQ90" s="34"/>
      <c r="AR90" s="37"/>
      <c r="AS90" s="235"/>
      <c r="AT90" s="236"/>
      <c r="AU90" s="67"/>
      <c r="AV90" s="67"/>
      <c r="AW90" s="67"/>
      <c r="AX90" s="67"/>
      <c r="AY90" s="67"/>
      <c r="AZ90" s="67"/>
      <c r="BA90" s="67"/>
      <c r="BB90" s="67"/>
      <c r="BC90" s="67"/>
      <c r="BD90" s="68"/>
      <c r="BE90" s="32"/>
    </row>
    <row r="91" spans="1:91" s="2" customFormat="1" ht="10.8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7"/>
      <c r="AS91" s="237"/>
      <c r="AT91" s="238"/>
      <c r="AU91" s="69"/>
      <c r="AV91" s="69"/>
      <c r="AW91" s="69"/>
      <c r="AX91" s="69"/>
      <c r="AY91" s="69"/>
      <c r="AZ91" s="69"/>
      <c r="BA91" s="69"/>
      <c r="BB91" s="69"/>
      <c r="BC91" s="69"/>
      <c r="BD91" s="70"/>
      <c r="BE91" s="32"/>
    </row>
    <row r="92" spans="1:91" s="2" customFormat="1" ht="29.25" customHeight="1">
      <c r="A92" s="32"/>
      <c r="B92" s="33"/>
      <c r="C92" s="239" t="s">
        <v>60</v>
      </c>
      <c r="D92" s="240"/>
      <c r="E92" s="240"/>
      <c r="F92" s="240"/>
      <c r="G92" s="240"/>
      <c r="H92" s="71"/>
      <c r="I92" s="242" t="s">
        <v>61</v>
      </c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1" t="s">
        <v>62</v>
      </c>
      <c r="AH92" s="240"/>
      <c r="AI92" s="240"/>
      <c r="AJ92" s="240"/>
      <c r="AK92" s="240"/>
      <c r="AL92" s="240"/>
      <c r="AM92" s="240"/>
      <c r="AN92" s="242" t="s">
        <v>63</v>
      </c>
      <c r="AO92" s="240"/>
      <c r="AP92" s="243"/>
      <c r="AQ92" s="72" t="s">
        <v>64</v>
      </c>
      <c r="AR92" s="37"/>
      <c r="AS92" s="73" t="s">
        <v>65</v>
      </c>
      <c r="AT92" s="74" t="s">
        <v>66</v>
      </c>
      <c r="AU92" s="74" t="s">
        <v>67</v>
      </c>
      <c r="AV92" s="74" t="s">
        <v>68</v>
      </c>
      <c r="AW92" s="74" t="s">
        <v>69</v>
      </c>
      <c r="AX92" s="74" t="s">
        <v>70</v>
      </c>
      <c r="AY92" s="74" t="s">
        <v>71</v>
      </c>
      <c r="AZ92" s="74" t="s">
        <v>72</v>
      </c>
      <c r="BA92" s="74" t="s">
        <v>73</v>
      </c>
      <c r="BB92" s="74" t="s">
        <v>74</v>
      </c>
      <c r="BC92" s="74" t="s">
        <v>75</v>
      </c>
      <c r="BD92" s="75" t="s">
        <v>76</v>
      </c>
      <c r="BE92" s="32"/>
    </row>
    <row r="93" spans="1:91" s="2" customFormat="1" ht="10.8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7"/>
      <c r="AS93" s="76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8"/>
      <c r="BE93" s="32"/>
    </row>
    <row r="94" spans="1:91" s="6" customFormat="1" ht="32.4" customHeight="1">
      <c r="B94" s="79"/>
      <c r="C94" s="80" t="s">
        <v>77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247">
        <f>ROUND(SUM(AG95:AG103),2)</f>
        <v>0</v>
      </c>
      <c r="AH94" s="247"/>
      <c r="AI94" s="247"/>
      <c r="AJ94" s="247"/>
      <c r="AK94" s="247"/>
      <c r="AL94" s="247"/>
      <c r="AM94" s="247"/>
      <c r="AN94" s="248">
        <f t="shared" ref="AN94:AN103" si="0">SUM(AG94,AT94)</f>
        <v>0</v>
      </c>
      <c r="AO94" s="248"/>
      <c r="AP94" s="248"/>
      <c r="AQ94" s="83" t="s">
        <v>1</v>
      </c>
      <c r="AR94" s="84"/>
      <c r="AS94" s="85">
        <f>ROUND(SUM(AS95:AS103),2)</f>
        <v>0</v>
      </c>
      <c r="AT94" s="86">
        <f t="shared" ref="AT94:AT103" si="1">ROUND(SUM(AV94:AW94),2)</f>
        <v>0</v>
      </c>
      <c r="AU94" s="87">
        <f>ROUND(SUM(AU95:AU103),5)</f>
        <v>0</v>
      </c>
      <c r="AV94" s="86">
        <f>ROUND(AZ94*L29,2)</f>
        <v>0</v>
      </c>
      <c r="AW94" s="86">
        <f>ROUND(BA94*L30,2)</f>
        <v>0</v>
      </c>
      <c r="AX94" s="86">
        <f>ROUND(BB94*L29,2)</f>
        <v>0</v>
      </c>
      <c r="AY94" s="86">
        <f>ROUND(BC94*L30,2)</f>
        <v>0</v>
      </c>
      <c r="AZ94" s="86">
        <f>ROUND(SUM(AZ95:AZ103),2)</f>
        <v>0</v>
      </c>
      <c r="BA94" s="86">
        <f>ROUND(SUM(BA95:BA103),2)</f>
        <v>0</v>
      </c>
      <c r="BB94" s="86">
        <f>ROUND(SUM(BB95:BB103),2)</f>
        <v>0</v>
      </c>
      <c r="BC94" s="86">
        <f>ROUND(SUM(BC95:BC103),2)</f>
        <v>0</v>
      </c>
      <c r="BD94" s="88">
        <f>ROUND(SUM(BD95:BD103),2)</f>
        <v>0</v>
      </c>
      <c r="BS94" s="89" t="s">
        <v>78</v>
      </c>
      <c r="BT94" s="89" t="s">
        <v>79</v>
      </c>
      <c r="BU94" s="90" t="s">
        <v>80</v>
      </c>
      <c r="BV94" s="89" t="s">
        <v>81</v>
      </c>
      <c r="BW94" s="89" t="s">
        <v>5</v>
      </c>
      <c r="BX94" s="89" t="s">
        <v>82</v>
      </c>
      <c r="CL94" s="89" t="s">
        <v>1</v>
      </c>
    </row>
    <row r="95" spans="1:91" s="7" customFormat="1" ht="16.5" customHeight="1">
      <c r="A95" s="91" t="s">
        <v>83</v>
      </c>
      <c r="B95" s="92"/>
      <c r="C95" s="93"/>
      <c r="D95" s="244" t="s">
        <v>84</v>
      </c>
      <c r="E95" s="244"/>
      <c r="F95" s="244"/>
      <c r="G95" s="244"/>
      <c r="H95" s="244"/>
      <c r="I95" s="94"/>
      <c r="J95" s="244" t="s">
        <v>85</v>
      </c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5">
        <f>'3436_01 - SO 01 Oprava hráze'!J30</f>
        <v>0</v>
      </c>
      <c r="AH95" s="246"/>
      <c r="AI95" s="246"/>
      <c r="AJ95" s="246"/>
      <c r="AK95" s="246"/>
      <c r="AL95" s="246"/>
      <c r="AM95" s="246"/>
      <c r="AN95" s="245">
        <f t="shared" si="0"/>
        <v>0</v>
      </c>
      <c r="AO95" s="246"/>
      <c r="AP95" s="246"/>
      <c r="AQ95" s="95" t="s">
        <v>86</v>
      </c>
      <c r="AR95" s="96"/>
      <c r="AS95" s="97">
        <v>0</v>
      </c>
      <c r="AT95" s="98">
        <f t="shared" si="1"/>
        <v>0</v>
      </c>
      <c r="AU95" s="99">
        <f>'3436_01 - SO 01 Oprava hráze'!P125</f>
        <v>0</v>
      </c>
      <c r="AV95" s="98">
        <f>'3436_01 - SO 01 Oprava hráze'!J33</f>
        <v>0</v>
      </c>
      <c r="AW95" s="98">
        <f>'3436_01 - SO 01 Oprava hráze'!J34</f>
        <v>0</v>
      </c>
      <c r="AX95" s="98">
        <f>'3436_01 - SO 01 Oprava hráze'!J35</f>
        <v>0</v>
      </c>
      <c r="AY95" s="98">
        <f>'3436_01 - SO 01 Oprava hráze'!J36</f>
        <v>0</v>
      </c>
      <c r="AZ95" s="98">
        <f>'3436_01 - SO 01 Oprava hráze'!F33</f>
        <v>0</v>
      </c>
      <c r="BA95" s="98">
        <f>'3436_01 - SO 01 Oprava hráze'!F34</f>
        <v>0</v>
      </c>
      <c r="BB95" s="98">
        <f>'3436_01 - SO 01 Oprava hráze'!F35</f>
        <v>0</v>
      </c>
      <c r="BC95" s="98">
        <f>'3436_01 - SO 01 Oprava hráze'!F36</f>
        <v>0</v>
      </c>
      <c r="BD95" s="100">
        <f>'3436_01 - SO 01 Oprava hráze'!F37</f>
        <v>0</v>
      </c>
      <c r="BT95" s="101" t="s">
        <v>87</v>
      </c>
      <c r="BV95" s="101" t="s">
        <v>81</v>
      </c>
      <c r="BW95" s="101" t="s">
        <v>88</v>
      </c>
      <c r="BX95" s="101" t="s">
        <v>5</v>
      </c>
      <c r="CL95" s="101" t="s">
        <v>1</v>
      </c>
      <c r="CM95" s="101" t="s">
        <v>89</v>
      </c>
    </row>
    <row r="96" spans="1:91" s="7" customFormat="1" ht="24.75" customHeight="1">
      <c r="A96" s="91" t="s">
        <v>83</v>
      </c>
      <c r="B96" s="92"/>
      <c r="C96" s="93"/>
      <c r="D96" s="244" t="s">
        <v>90</v>
      </c>
      <c r="E96" s="244"/>
      <c r="F96" s="244"/>
      <c r="G96" s="244"/>
      <c r="H96" s="244"/>
      <c r="I96" s="94"/>
      <c r="J96" s="244" t="s">
        <v>91</v>
      </c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5">
        <f>'3436_02 - SO 02  Úprava s...'!J30</f>
        <v>0</v>
      </c>
      <c r="AH96" s="246"/>
      <c r="AI96" s="246"/>
      <c r="AJ96" s="246"/>
      <c r="AK96" s="246"/>
      <c r="AL96" s="246"/>
      <c r="AM96" s="246"/>
      <c r="AN96" s="245">
        <f t="shared" si="0"/>
        <v>0</v>
      </c>
      <c r="AO96" s="246"/>
      <c r="AP96" s="246"/>
      <c r="AQ96" s="95" t="s">
        <v>86</v>
      </c>
      <c r="AR96" s="96"/>
      <c r="AS96" s="97">
        <v>0</v>
      </c>
      <c r="AT96" s="98">
        <f t="shared" si="1"/>
        <v>0</v>
      </c>
      <c r="AU96" s="99">
        <f>'3436_02 - SO 02  Úprava s...'!P128</f>
        <v>0</v>
      </c>
      <c r="AV96" s="98">
        <f>'3436_02 - SO 02  Úprava s...'!J33</f>
        <v>0</v>
      </c>
      <c r="AW96" s="98">
        <f>'3436_02 - SO 02  Úprava s...'!J34</f>
        <v>0</v>
      </c>
      <c r="AX96" s="98">
        <f>'3436_02 - SO 02  Úprava s...'!J35</f>
        <v>0</v>
      </c>
      <c r="AY96" s="98">
        <f>'3436_02 - SO 02  Úprava s...'!J36</f>
        <v>0</v>
      </c>
      <c r="AZ96" s="98">
        <f>'3436_02 - SO 02  Úprava s...'!F33</f>
        <v>0</v>
      </c>
      <c r="BA96" s="98">
        <f>'3436_02 - SO 02  Úprava s...'!F34</f>
        <v>0</v>
      </c>
      <c r="BB96" s="98">
        <f>'3436_02 - SO 02  Úprava s...'!F35</f>
        <v>0</v>
      </c>
      <c r="BC96" s="98">
        <f>'3436_02 - SO 02  Úprava s...'!F36</f>
        <v>0</v>
      </c>
      <c r="BD96" s="100">
        <f>'3436_02 - SO 02  Úprava s...'!F37</f>
        <v>0</v>
      </c>
      <c r="BT96" s="101" t="s">
        <v>87</v>
      </c>
      <c r="BV96" s="101" t="s">
        <v>81</v>
      </c>
      <c r="BW96" s="101" t="s">
        <v>92</v>
      </c>
      <c r="BX96" s="101" t="s">
        <v>5</v>
      </c>
      <c r="CL96" s="101" t="s">
        <v>1</v>
      </c>
      <c r="CM96" s="101" t="s">
        <v>89</v>
      </c>
    </row>
    <row r="97" spans="1:91" s="7" customFormat="1" ht="24.75" customHeight="1">
      <c r="A97" s="91" t="s">
        <v>83</v>
      </c>
      <c r="B97" s="92"/>
      <c r="C97" s="93"/>
      <c r="D97" s="244" t="s">
        <v>93</v>
      </c>
      <c r="E97" s="244"/>
      <c r="F97" s="244"/>
      <c r="G97" s="244"/>
      <c r="H97" s="244"/>
      <c r="I97" s="94"/>
      <c r="J97" s="244" t="s">
        <v>94</v>
      </c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5">
        <f>'3436_03 - SO 03 Úprava be...'!J30</f>
        <v>0</v>
      </c>
      <c r="AH97" s="246"/>
      <c r="AI97" s="246"/>
      <c r="AJ97" s="246"/>
      <c r="AK97" s="246"/>
      <c r="AL97" s="246"/>
      <c r="AM97" s="246"/>
      <c r="AN97" s="245">
        <f t="shared" si="0"/>
        <v>0</v>
      </c>
      <c r="AO97" s="246"/>
      <c r="AP97" s="246"/>
      <c r="AQ97" s="95" t="s">
        <v>86</v>
      </c>
      <c r="AR97" s="96"/>
      <c r="AS97" s="97">
        <v>0</v>
      </c>
      <c r="AT97" s="98">
        <f t="shared" si="1"/>
        <v>0</v>
      </c>
      <c r="AU97" s="99">
        <f>'3436_03 - SO 03 Úprava be...'!P127</f>
        <v>0</v>
      </c>
      <c r="AV97" s="98">
        <f>'3436_03 - SO 03 Úprava be...'!J33</f>
        <v>0</v>
      </c>
      <c r="AW97" s="98">
        <f>'3436_03 - SO 03 Úprava be...'!J34</f>
        <v>0</v>
      </c>
      <c r="AX97" s="98">
        <f>'3436_03 - SO 03 Úprava be...'!J35</f>
        <v>0</v>
      </c>
      <c r="AY97" s="98">
        <f>'3436_03 - SO 03 Úprava be...'!J36</f>
        <v>0</v>
      </c>
      <c r="AZ97" s="98">
        <f>'3436_03 - SO 03 Úprava be...'!F33</f>
        <v>0</v>
      </c>
      <c r="BA97" s="98">
        <f>'3436_03 - SO 03 Úprava be...'!F34</f>
        <v>0</v>
      </c>
      <c r="BB97" s="98">
        <f>'3436_03 - SO 03 Úprava be...'!F35</f>
        <v>0</v>
      </c>
      <c r="BC97" s="98">
        <f>'3436_03 - SO 03 Úprava be...'!F36</f>
        <v>0</v>
      </c>
      <c r="BD97" s="100">
        <f>'3436_03 - SO 03 Úprava be...'!F37</f>
        <v>0</v>
      </c>
      <c r="BT97" s="101" t="s">
        <v>87</v>
      </c>
      <c r="BV97" s="101" t="s">
        <v>81</v>
      </c>
      <c r="BW97" s="101" t="s">
        <v>95</v>
      </c>
      <c r="BX97" s="101" t="s">
        <v>5</v>
      </c>
      <c r="CL97" s="101" t="s">
        <v>1</v>
      </c>
      <c r="CM97" s="101" t="s">
        <v>89</v>
      </c>
    </row>
    <row r="98" spans="1:91" s="7" customFormat="1" ht="16.5" customHeight="1">
      <c r="A98" s="91" t="s">
        <v>83</v>
      </c>
      <c r="B98" s="92"/>
      <c r="C98" s="93"/>
      <c r="D98" s="244" t="s">
        <v>96</v>
      </c>
      <c r="E98" s="244"/>
      <c r="F98" s="244"/>
      <c r="G98" s="244"/>
      <c r="H98" s="244"/>
      <c r="I98" s="94"/>
      <c r="J98" s="244" t="s">
        <v>97</v>
      </c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5">
        <f>'3436_04 - SO 04 Odtěžení ...'!J30</f>
        <v>0</v>
      </c>
      <c r="AH98" s="246"/>
      <c r="AI98" s="246"/>
      <c r="AJ98" s="246"/>
      <c r="AK98" s="246"/>
      <c r="AL98" s="246"/>
      <c r="AM98" s="246"/>
      <c r="AN98" s="245">
        <f t="shared" si="0"/>
        <v>0</v>
      </c>
      <c r="AO98" s="246"/>
      <c r="AP98" s="246"/>
      <c r="AQ98" s="95" t="s">
        <v>86</v>
      </c>
      <c r="AR98" s="96"/>
      <c r="AS98" s="97">
        <v>0</v>
      </c>
      <c r="AT98" s="98">
        <f t="shared" si="1"/>
        <v>0</v>
      </c>
      <c r="AU98" s="99">
        <f>'3436_04 - SO 04 Odtěžení ...'!P121</f>
        <v>0</v>
      </c>
      <c r="AV98" s="98">
        <f>'3436_04 - SO 04 Odtěžení ...'!J33</f>
        <v>0</v>
      </c>
      <c r="AW98" s="98">
        <f>'3436_04 - SO 04 Odtěžení ...'!J34</f>
        <v>0</v>
      </c>
      <c r="AX98" s="98">
        <f>'3436_04 - SO 04 Odtěžení ...'!J35</f>
        <v>0</v>
      </c>
      <c r="AY98" s="98">
        <f>'3436_04 - SO 04 Odtěžení ...'!J36</f>
        <v>0</v>
      </c>
      <c r="AZ98" s="98">
        <f>'3436_04 - SO 04 Odtěžení ...'!F33</f>
        <v>0</v>
      </c>
      <c r="BA98" s="98">
        <f>'3436_04 - SO 04 Odtěžení ...'!F34</f>
        <v>0</v>
      </c>
      <c r="BB98" s="98">
        <f>'3436_04 - SO 04 Odtěžení ...'!F35</f>
        <v>0</v>
      </c>
      <c r="BC98" s="98">
        <f>'3436_04 - SO 04 Odtěžení ...'!F36</f>
        <v>0</v>
      </c>
      <c r="BD98" s="100">
        <f>'3436_04 - SO 04 Odtěžení ...'!F37</f>
        <v>0</v>
      </c>
      <c r="BT98" s="101" t="s">
        <v>87</v>
      </c>
      <c r="BV98" s="101" t="s">
        <v>81</v>
      </c>
      <c r="BW98" s="101" t="s">
        <v>98</v>
      </c>
      <c r="BX98" s="101" t="s">
        <v>5</v>
      </c>
      <c r="CL98" s="101" t="s">
        <v>1</v>
      </c>
      <c r="CM98" s="101" t="s">
        <v>89</v>
      </c>
    </row>
    <row r="99" spans="1:91" s="7" customFormat="1" ht="16.5" customHeight="1">
      <c r="A99" s="91" t="s">
        <v>83</v>
      </c>
      <c r="B99" s="92"/>
      <c r="C99" s="93"/>
      <c r="D99" s="244" t="s">
        <v>99</v>
      </c>
      <c r="E99" s="244"/>
      <c r="F99" s="244"/>
      <c r="G99" s="244"/>
      <c r="H99" s="244"/>
      <c r="I99" s="94"/>
      <c r="J99" s="244" t="s">
        <v>100</v>
      </c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5">
        <f>'3436_06 - SO 06 Opevnění ...'!J30</f>
        <v>0</v>
      </c>
      <c r="AH99" s="246"/>
      <c r="AI99" s="246"/>
      <c r="AJ99" s="246"/>
      <c r="AK99" s="246"/>
      <c r="AL99" s="246"/>
      <c r="AM99" s="246"/>
      <c r="AN99" s="245">
        <f t="shared" si="0"/>
        <v>0</v>
      </c>
      <c r="AO99" s="246"/>
      <c r="AP99" s="246"/>
      <c r="AQ99" s="95" t="s">
        <v>86</v>
      </c>
      <c r="AR99" s="96"/>
      <c r="AS99" s="97">
        <v>0</v>
      </c>
      <c r="AT99" s="98">
        <f t="shared" si="1"/>
        <v>0</v>
      </c>
      <c r="AU99" s="99">
        <f>'3436_06 - SO 06 Opevnění ...'!P120</f>
        <v>0</v>
      </c>
      <c r="AV99" s="98">
        <f>'3436_06 - SO 06 Opevnění ...'!J33</f>
        <v>0</v>
      </c>
      <c r="AW99" s="98">
        <f>'3436_06 - SO 06 Opevnění ...'!J34</f>
        <v>0</v>
      </c>
      <c r="AX99" s="98">
        <f>'3436_06 - SO 06 Opevnění ...'!J35</f>
        <v>0</v>
      </c>
      <c r="AY99" s="98">
        <f>'3436_06 - SO 06 Opevnění ...'!J36</f>
        <v>0</v>
      </c>
      <c r="AZ99" s="98">
        <f>'3436_06 - SO 06 Opevnění ...'!F33</f>
        <v>0</v>
      </c>
      <c r="BA99" s="98">
        <f>'3436_06 - SO 06 Opevnění ...'!F34</f>
        <v>0</v>
      </c>
      <c r="BB99" s="98">
        <f>'3436_06 - SO 06 Opevnění ...'!F35</f>
        <v>0</v>
      </c>
      <c r="BC99" s="98">
        <f>'3436_06 - SO 06 Opevnění ...'!F36</f>
        <v>0</v>
      </c>
      <c r="BD99" s="100">
        <f>'3436_06 - SO 06 Opevnění ...'!F37</f>
        <v>0</v>
      </c>
      <c r="BT99" s="101" t="s">
        <v>87</v>
      </c>
      <c r="BV99" s="101" t="s">
        <v>81</v>
      </c>
      <c r="BW99" s="101" t="s">
        <v>101</v>
      </c>
      <c r="BX99" s="101" t="s">
        <v>5</v>
      </c>
      <c r="CL99" s="101" t="s">
        <v>1</v>
      </c>
      <c r="CM99" s="101" t="s">
        <v>89</v>
      </c>
    </row>
    <row r="100" spans="1:91" s="7" customFormat="1" ht="16.5" customHeight="1">
      <c r="A100" s="91" t="s">
        <v>83</v>
      </c>
      <c r="B100" s="92"/>
      <c r="C100" s="93"/>
      <c r="D100" s="244" t="s">
        <v>102</v>
      </c>
      <c r="E100" s="244"/>
      <c r="F100" s="244"/>
      <c r="G100" s="244"/>
      <c r="H100" s="244"/>
      <c r="I100" s="94"/>
      <c r="J100" s="244" t="s">
        <v>103</v>
      </c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5">
        <f>'3436_07 - SO 07 Usazovací...'!J30</f>
        <v>0</v>
      </c>
      <c r="AH100" s="246"/>
      <c r="AI100" s="246"/>
      <c r="AJ100" s="246"/>
      <c r="AK100" s="246"/>
      <c r="AL100" s="246"/>
      <c r="AM100" s="246"/>
      <c r="AN100" s="245">
        <f t="shared" si="0"/>
        <v>0</v>
      </c>
      <c r="AO100" s="246"/>
      <c r="AP100" s="246"/>
      <c r="AQ100" s="95" t="s">
        <v>86</v>
      </c>
      <c r="AR100" s="96"/>
      <c r="AS100" s="97">
        <v>0</v>
      </c>
      <c r="AT100" s="98">
        <f t="shared" si="1"/>
        <v>0</v>
      </c>
      <c r="AU100" s="99">
        <f>'3436_07 - SO 07 Usazovací...'!P125</f>
        <v>0</v>
      </c>
      <c r="AV100" s="98">
        <f>'3436_07 - SO 07 Usazovací...'!J33</f>
        <v>0</v>
      </c>
      <c r="AW100" s="98">
        <f>'3436_07 - SO 07 Usazovací...'!J34</f>
        <v>0</v>
      </c>
      <c r="AX100" s="98">
        <f>'3436_07 - SO 07 Usazovací...'!J35</f>
        <v>0</v>
      </c>
      <c r="AY100" s="98">
        <f>'3436_07 - SO 07 Usazovací...'!J36</f>
        <v>0</v>
      </c>
      <c r="AZ100" s="98">
        <f>'3436_07 - SO 07 Usazovací...'!F33</f>
        <v>0</v>
      </c>
      <c r="BA100" s="98">
        <f>'3436_07 - SO 07 Usazovací...'!F34</f>
        <v>0</v>
      </c>
      <c r="BB100" s="98">
        <f>'3436_07 - SO 07 Usazovací...'!F35</f>
        <v>0</v>
      </c>
      <c r="BC100" s="98">
        <f>'3436_07 - SO 07 Usazovací...'!F36</f>
        <v>0</v>
      </c>
      <c r="BD100" s="100">
        <f>'3436_07 - SO 07 Usazovací...'!F37</f>
        <v>0</v>
      </c>
      <c r="BT100" s="101" t="s">
        <v>87</v>
      </c>
      <c r="BV100" s="101" t="s">
        <v>81</v>
      </c>
      <c r="BW100" s="101" t="s">
        <v>104</v>
      </c>
      <c r="BX100" s="101" t="s">
        <v>5</v>
      </c>
      <c r="CL100" s="101" t="s">
        <v>1</v>
      </c>
      <c r="CM100" s="101" t="s">
        <v>89</v>
      </c>
    </row>
    <row r="101" spans="1:91" s="7" customFormat="1" ht="16.5" customHeight="1">
      <c r="A101" s="91" t="s">
        <v>83</v>
      </c>
      <c r="B101" s="92"/>
      <c r="C101" s="93"/>
      <c r="D101" s="244" t="s">
        <v>105</v>
      </c>
      <c r="E101" s="244"/>
      <c r="F101" s="244"/>
      <c r="G101" s="244"/>
      <c r="H101" s="244"/>
      <c r="I101" s="94"/>
      <c r="J101" s="244" t="s">
        <v>106</v>
      </c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5">
        <f>'3436_05 - SO 05 Oprava ko...'!J30</f>
        <v>0</v>
      </c>
      <c r="AH101" s="246"/>
      <c r="AI101" s="246"/>
      <c r="AJ101" s="246"/>
      <c r="AK101" s="246"/>
      <c r="AL101" s="246"/>
      <c r="AM101" s="246"/>
      <c r="AN101" s="245">
        <f t="shared" si="0"/>
        <v>0</v>
      </c>
      <c r="AO101" s="246"/>
      <c r="AP101" s="246"/>
      <c r="AQ101" s="95" t="s">
        <v>86</v>
      </c>
      <c r="AR101" s="96"/>
      <c r="AS101" s="97">
        <v>0</v>
      </c>
      <c r="AT101" s="98">
        <f t="shared" si="1"/>
        <v>0</v>
      </c>
      <c r="AU101" s="99">
        <f>'3436_05 - SO 05 Oprava ko...'!P120</f>
        <v>0</v>
      </c>
      <c r="AV101" s="98">
        <f>'3436_05 - SO 05 Oprava ko...'!J33</f>
        <v>0</v>
      </c>
      <c r="AW101" s="98">
        <f>'3436_05 - SO 05 Oprava ko...'!J34</f>
        <v>0</v>
      </c>
      <c r="AX101" s="98">
        <f>'3436_05 - SO 05 Oprava ko...'!J35</f>
        <v>0</v>
      </c>
      <c r="AY101" s="98">
        <f>'3436_05 - SO 05 Oprava ko...'!J36</f>
        <v>0</v>
      </c>
      <c r="AZ101" s="98">
        <f>'3436_05 - SO 05 Oprava ko...'!F33</f>
        <v>0</v>
      </c>
      <c r="BA101" s="98">
        <f>'3436_05 - SO 05 Oprava ko...'!F34</f>
        <v>0</v>
      </c>
      <c r="BB101" s="98">
        <f>'3436_05 - SO 05 Oprava ko...'!F35</f>
        <v>0</v>
      </c>
      <c r="BC101" s="98">
        <f>'3436_05 - SO 05 Oprava ko...'!F36</f>
        <v>0</v>
      </c>
      <c r="BD101" s="100">
        <f>'3436_05 - SO 05 Oprava ko...'!F37</f>
        <v>0</v>
      </c>
      <c r="BT101" s="101" t="s">
        <v>87</v>
      </c>
      <c r="BV101" s="101" t="s">
        <v>81</v>
      </c>
      <c r="BW101" s="101" t="s">
        <v>107</v>
      </c>
      <c r="BX101" s="101" t="s">
        <v>5</v>
      </c>
      <c r="CL101" s="101" t="s">
        <v>1</v>
      </c>
      <c r="CM101" s="101" t="s">
        <v>89</v>
      </c>
    </row>
    <row r="102" spans="1:91" s="7" customFormat="1" ht="16.5" customHeight="1">
      <c r="A102" s="91" t="s">
        <v>83</v>
      </c>
      <c r="B102" s="92"/>
      <c r="C102" s="93"/>
      <c r="D102" s="244" t="s">
        <v>108</v>
      </c>
      <c r="E102" s="244"/>
      <c r="F102" s="244"/>
      <c r="G102" s="244"/>
      <c r="H102" s="244"/>
      <c r="I102" s="94"/>
      <c r="J102" s="244" t="s">
        <v>109</v>
      </c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5">
        <f>'3436_08 - SO 08 Přípravné...'!J30</f>
        <v>0</v>
      </c>
      <c r="AH102" s="246"/>
      <c r="AI102" s="246"/>
      <c r="AJ102" s="246"/>
      <c r="AK102" s="246"/>
      <c r="AL102" s="246"/>
      <c r="AM102" s="246"/>
      <c r="AN102" s="245">
        <f t="shared" si="0"/>
        <v>0</v>
      </c>
      <c r="AO102" s="246"/>
      <c r="AP102" s="246"/>
      <c r="AQ102" s="95" t="s">
        <v>86</v>
      </c>
      <c r="AR102" s="96"/>
      <c r="AS102" s="97">
        <v>0</v>
      </c>
      <c r="AT102" s="98">
        <f t="shared" si="1"/>
        <v>0</v>
      </c>
      <c r="AU102" s="99">
        <f>'3436_08 - SO 08 Přípravné...'!P120</f>
        <v>0</v>
      </c>
      <c r="AV102" s="98">
        <f>'3436_08 - SO 08 Přípravné...'!J33</f>
        <v>0</v>
      </c>
      <c r="AW102" s="98">
        <f>'3436_08 - SO 08 Přípravné...'!J34</f>
        <v>0</v>
      </c>
      <c r="AX102" s="98">
        <f>'3436_08 - SO 08 Přípravné...'!J35</f>
        <v>0</v>
      </c>
      <c r="AY102" s="98">
        <f>'3436_08 - SO 08 Přípravné...'!J36</f>
        <v>0</v>
      </c>
      <c r="AZ102" s="98">
        <f>'3436_08 - SO 08 Přípravné...'!F33</f>
        <v>0</v>
      </c>
      <c r="BA102" s="98">
        <f>'3436_08 - SO 08 Přípravné...'!F34</f>
        <v>0</v>
      </c>
      <c r="BB102" s="98">
        <f>'3436_08 - SO 08 Přípravné...'!F35</f>
        <v>0</v>
      </c>
      <c r="BC102" s="98">
        <f>'3436_08 - SO 08 Přípravné...'!F36</f>
        <v>0</v>
      </c>
      <c r="BD102" s="100">
        <f>'3436_08 - SO 08 Přípravné...'!F37</f>
        <v>0</v>
      </c>
      <c r="BT102" s="101" t="s">
        <v>87</v>
      </c>
      <c r="BV102" s="101" t="s">
        <v>81</v>
      </c>
      <c r="BW102" s="101" t="s">
        <v>110</v>
      </c>
      <c r="BX102" s="101" t="s">
        <v>5</v>
      </c>
      <c r="CL102" s="101" t="s">
        <v>1</v>
      </c>
      <c r="CM102" s="101" t="s">
        <v>89</v>
      </c>
    </row>
    <row r="103" spans="1:91" s="7" customFormat="1" ht="16.5" customHeight="1">
      <c r="A103" s="91" t="s">
        <v>83</v>
      </c>
      <c r="B103" s="92"/>
      <c r="C103" s="93"/>
      <c r="D103" s="244" t="s">
        <v>111</v>
      </c>
      <c r="E103" s="244"/>
      <c r="F103" s="244"/>
      <c r="G103" s="244"/>
      <c r="H103" s="244"/>
      <c r="I103" s="94"/>
      <c r="J103" s="244" t="s">
        <v>112</v>
      </c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5">
        <f>'3436_09 - Ostatní náklady'!J30</f>
        <v>0</v>
      </c>
      <c r="AH103" s="246"/>
      <c r="AI103" s="246"/>
      <c r="AJ103" s="246"/>
      <c r="AK103" s="246"/>
      <c r="AL103" s="246"/>
      <c r="AM103" s="246"/>
      <c r="AN103" s="245">
        <f t="shared" si="0"/>
        <v>0</v>
      </c>
      <c r="AO103" s="246"/>
      <c r="AP103" s="246"/>
      <c r="AQ103" s="95" t="s">
        <v>86</v>
      </c>
      <c r="AR103" s="96"/>
      <c r="AS103" s="102">
        <v>0</v>
      </c>
      <c r="AT103" s="103">
        <f t="shared" si="1"/>
        <v>0</v>
      </c>
      <c r="AU103" s="104">
        <f>'3436_09 - Ostatní náklady'!P121</f>
        <v>0</v>
      </c>
      <c r="AV103" s="103">
        <f>'3436_09 - Ostatní náklady'!J33</f>
        <v>0</v>
      </c>
      <c r="AW103" s="103">
        <f>'3436_09 - Ostatní náklady'!J34</f>
        <v>0</v>
      </c>
      <c r="AX103" s="103">
        <f>'3436_09 - Ostatní náklady'!J35</f>
        <v>0</v>
      </c>
      <c r="AY103" s="103">
        <f>'3436_09 - Ostatní náklady'!J36</f>
        <v>0</v>
      </c>
      <c r="AZ103" s="103">
        <f>'3436_09 - Ostatní náklady'!F33</f>
        <v>0</v>
      </c>
      <c r="BA103" s="103">
        <f>'3436_09 - Ostatní náklady'!F34</f>
        <v>0</v>
      </c>
      <c r="BB103" s="103">
        <f>'3436_09 - Ostatní náklady'!F35</f>
        <v>0</v>
      </c>
      <c r="BC103" s="103">
        <f>'3436_09 - Ostatní náklady'!F36</f>
        <v>0</v>
      </c>
      <c r="BD103" s="105">
        <f>'3436_09 - Ostatní náklady'!F37</f>
        <v>0</v>
      </c>
      <c r="BT103" s="101" t="s">
        <v>87</v>
      </c>
      <c r="BV103" s="101" t="s">
        <v>81</v>
      </c>
      <c r="BW103" s="101" t="s">
        <v>113</v>
      </c>
      <c r="BX103" s="101" t="s">
        <v>5</v>
      </c>
      <c r="CL103" s="101" t="s">
        <v>1</v>
      </c>
      <c r="CM103" s="101" t="s">
        <v>89</v>
      </c>
    </row>
    <row r="104" spans="1:91" s="2" customFormat="1" ht="30" customHeight="1">
      <c r="A104" s="32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7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91" s="2" customFormat="1" ht="6.9" customHeight="1">
      <c r="A105" s="32"/>
      <c r="B105" s="52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37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</sheetData>
  <sheetProtection algorithmName="SHA-512" hashValue="wT+Sx9I5RCyEke4VmZQxI1OEQU16paHEWwM2l2nmD1TPMATkiNIQo4hayedXrACURQdPIgncfi3ZeU19hQxmAw==" saltValue="Tp7B5W5KLfNiTwV489ro+RkjVWw54EJU0q6aDIdOuEsvjm538bkYPGSSsXAQoKWScMa0y0JI/OwtJczjqWEKRg==" spinCount="100000" sheet="1" objects="1" scenarios="1" formatColumns="0" formatRows="0"/>
  <mergeCells count="7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3436_01 - SO 01 Oprava hráze'!C2" display="/" xr:uid="{00000000-0004-0000-0000-000000000000}"/>
    <hyperlink ref="A96" location="'3436_02 - SO 02  Úprava s...'!C2" display="/" xr:uid="{00000000-0004-0000-0000-000001000000}"/>
    <hyperlink ref="A97" location="'3436_03 - SO 03 Úprava be...'!C2" display="/" xr:uid="{00000000-0004-0000-0000-000002000000}"/>
    <hyperlink ref="A98" location="'3436_04 - SO 04 Odtěžení ...'!C2" display="/" xr:uid="{00000000-0004-0000-0000-000003000000}"/>
    <hyperlink ref="A99" location="'3436_06 - SO 06 Opevnění ...'!C2" display="/" xr:uid="{00000000-0004-0000-0000-000004000000}"/>
    <hyperlink ref="A100" location="'3436_07 - SO 07 Usazovací...'!C2" display="/" xr:uid="{00000000-0004-0000-0000-000005000000}"/>
    <hyperlink ref="A101" location="'3436_05 - SO 05 Oprava ko...'!C2" display="/" xr:uid="{00000000-0004-0000-0000-000006000000}"/>
    <hyperlink ref="A102" location="'3436_08 - SO 08 Přípravné...'!C2" display="/" xr:uid="{00000000-0004-0000-0000-000007000000}"/>
    <hyperlink ref="A103" location="'3436_09 - Ostatní náklady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90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5" t="s">
        <v>113</v>
      </c>
    </row>
    <row r="3" spans="1:46" s="1" customFormat="1" ht="6.9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89</v>
      </c>
    </row>
    <row r="4" spans="1:46" s="1" customFormat="1" ht="24.9" customHeight="1">
      <c r="B4" s="18"/>
      <c r="D4" s="108" t="s">
        <v>114</v>
      </c>
      <c r="L4" s="18"/>
      <c r="M4" s="109" t="s">
        <v>10</v>
      </c>
      <c r="AT4" s="15" t="s">
        <v>4</v>
      </c>
    </row>
    <row r="5" spans="1:46" s="1" customFormat="1" ht="6.9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69" t="str">
        <f>'Rekapitulace stavby'!K6</f>
        <v>VN Šišma - rekonstrukce a těžba nánosů</v>
      </c>
      <c r="F7" s="270"/>
      <c r="G7" s="270"/>
      <c r="H7" s="270"/>
      <c r="L7" s="18"/>
    </row>
    <row r="8" spans="1:46" s="2" customFormat="1" ht="12" customHeight="1">
      <c r="A8" s="32"/>
      <c r="B8" s="37"/>
      <c r="C8" s="32"/>
      <c r="D8" s="110" t="s">
        <v>115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1" t="s">
        <v>1566</v>
      </c>
      <c r="F9" s="272"/>
      <c r="G9" s="272"/>
      <c r="H9" s="272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0.199999999999999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3. 10. 2025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">
        <v>26</v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">
        <v>27</v>
      </c>
      <c r="F15" s="32"/>
      <c r="G15" s="32"/>
      <c r="H15" s="32"/>
      <c r="I15" s="110" t="s">
        <v>28</v>
      </c>
      <c r="J15" s="111" t="s">
        <v>29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30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3" t="str">
        <f>'Rekapitulace stavby'!E14</f>
        <v>Vyplň údaj</v>
      </c>
      <c r="F18" s="274"/>
      <c r="G18" s="274"/>
      <c r="H18" s="274"/>
      <c r="I18" s="110" t="s">
        <v>28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32</v>
      </c>
      <c r="E20" s="32"/>
      <c r="F20" s="32"/>
      <c r="G20" s="32"/>
      <c r="H20" s="32"/>
      <c r="I20" s="110" t="s">
        <v>25</v>
      </c>
      <c r="J20" s="111" t="s">
        <v>33</v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">
        <v>34</v>
      </c>
      <c r="F21" s="32"/>
      <c r="G21" s="32"/>
      <c r="H21" s="32"/>
      <c r="I21" s="110" t="s">
        <v>28</v>
      </c>
      <c r="J21" s="111" t="s">
        <v>35</v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37</v>
      </c>
      <c r="E23" s="32"/>
      <c r="F23" s="32"/>
      <c r="G23" s="32"/>
      <c r="H23" s="32"/>
      <c r="I23" s="110" t="s">
        <v>25</v>
      </c>
      <c r="J23" s="111" t="s">
        <v>33</v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">
        <v>34</v>
      </c>
      <c r="F24" s="32"/>
      <c r="G24" s="32"/>
      <c r="H24" s="32"/>
      <c r="I24" s="110" t="s">
        <v>28</v>
      </c>
      <c r="J24" s="111" t="s">
        <v>35</v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38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5" t="s">
        <v>1</v>
      </c>
      <c r="F27" s="275"/>
      <c r="G27" s="275"/>
      <c r="H27" s="275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39</v>
      </c>
      <c r="E30" s="32"/>
      <c r="F30" s="32"/>
      <c r="G30" s="32"/>
      <c r="H30" s="32"/>
      <c r="I30" s="32"/>
      <c r="J30" s="118">
        <f>ROUND(J121,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7"/>
      <c r="C32" s="32"/>
      <c r="D32" s="32"/>
      <c r="E32" s="32"/>
      <c r="F32" s="119" t="s">
        <v>41</v>
      </c>
      <c r="G32" s="32"/>
      <c r="H32" s="32"/>
      <c r="I32" s="119" t="s">
        <v>40</v>
      </c>
      <c r="J32" s="119" t="s">
        <v>42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7"/>
      <c r="C33" s="32"/>
      <c r="D33" s="120" t="s">
        <v>43</v>
      </c>
      <c r="E33" s="110" t="s">
        <v>44</v>
      </c>
      <c r="F33" s="121">
        <f>ROUND((SUM(BE121:BE189)),  2)</f>
        <v>0</v>
      </c>
      <c r="G33" s="32"/>
      <c r="H33" s="32"/>
      <c r="I33" s="122">
        <v>0.21</v>
      </c>
      <c r="J33" s="121">
        <f>ROUND(((SUM(BE121:BE189))*I33),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7"/>
      <c r="C34" s="32"/>
      <c r="D34" s="32"/>
      <c r="E34" s="110" t="s">
        <v>45</v>
      </c>
      <c r="F34" s="121">
        <f>ROUND((SUM(BF121:BF189)),  2)</f>
        <v>0</v>
      </c>
      <c r="G34" s="32"/>
      <c r="H34" s="32"/>
      <c r="I34" s="122">
        <v>0.12</v>
      </c>
      <c r="J34" s="121">
        <f>ROUND(((SUM(BF121:BF189))*I34),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7"/>
      <c r="C35" s="32"/>
      <c r="D35" s="32"/>
      <c r="E35" s="110" t="s">
        <v>46</v>
      </c>
      <c r="F35" s="121">
        <f>ROUND((SUM(BG121:BG189)),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7"/>
      <c r="C36" s="32"/>
      <c r="D36" s="32"/>
      <c r="E36" s="110" t="s">
        <v>47</v>
      </c>
      <c r="F36" s="121">
        <f>ROUND((SUM(BH121:BH189)),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7"/>
      <c r="C37" s="32"/>
      <c r="D37" s="32"/>
      <c r="E37" s="110" t="s">
        <v>48</v>
      </c>
      <c r="F37" s="121">
        <f>ROUND((SUM(BI121:BI189)),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49</v>
      </c>
      <c r="E39" s="125"/>
      <c r="F39" s="125"/>
      <c r="G39" s="126" t="s">
        <v>50</v>
      </c>
      <c r="H39" s="127" t="s">
        <v>51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18"/>
      <c r="L41" s="18"/>
    </row>
    <row r="42" spans="1:31" s="1" customFormat="1" ht="14.4" customHeight="1">
      <c r="B42" s="18"/>
      <c r="L42" s="18"/>
    </row>
    <row r="43" spans="1:31" s="1" customFormat="1" ht="14.4" customHeight="1">
      <c r="B43" s="18"/>
      <c r="L43" s="18"/>
    </row>
    <row r="44" spans="1:31" s="1" customFormat="1" ht="14.4" customHeight="1">
      <c r="B44" s="18"/>
      <c r="L44" s="18"/>
    </row>
    <row r="45" spans="1:31" s="1" customFormat="1" ht="14.4" customHeight="1">
      <c r="B45" s="18"/>
      <c r="L45" s="18"/>
    </row>
    <row r="46" spans="1:31" s="1" customFormat="1" ht="14.4" customHeight="1">
      <c r="B46" s="18"/>
      <c r="L46" s="18"/>
    </row>
    <row r="47" spans="1:31" s="1" customFormat="1" ht="14.4" customHeight="1">
      <c r="B47" s="18"/>
      <c r="L47" s="18"/>
    </row>
    <row r="48" spans="1:31" s="1" customFormat="1" ht="14.4" customHeight="1">
      <c r="B48" s="18"/>
      <c r="L48" s="18"/>
    </row>
    <row r="49" spans="1:31" s="1" customFormat="1" ht="14.4" customHeight="1">
      <c r="B49" s="18"/>
      <c r="L49" s="18"/>
    </row>
    <row r="50" spans="1:31" s="2" customFormat="1" ht="14.4" customHeight="1">
      <c r="B50" s="49"/>
      <c r="D50" s="130" t="s">
        <v>52</v>
      </c>
      <c r="E50" s="131"/>
      <c r="F50" s="131"/>
      <c r="G50" s="130" t="s">
        <v>53</v>
      </c>
      <c r="H50" s="131"/>
      <c r="I50" s="131"/>
      <c r="J50" s="131"/>
      <c r="K50" s="131"/>
      <c r="L50" s="49"/>
    </row>
    <row r="51" spans="1:31" ht="10.199999999999999">
      <c r="B51" s="18"/>
      <c r="L51" s="18"/>
    </row>
    <row r="52" spans="1:31" ht="10.199999999999999">
      <c r="B52" s="18"/>
      <c r="L52" s="18"/>
    </row>
    <row r="53" spans="1:31" ht="10.199999999999999">
      <c r="B53" s="18"/>
      <c r="L53" s="18"/>
    </row>
    <row r="54" spans="1:31" ht="10.199999999999999">
      <c r="B54" s="18"/>
      <c r="L54" s="18"/>
    </row>
    <row r="55" spans="1:31" ht="10.199999999999999">
      <c r="B55" s="18"/>
      <c r="L55" s="18"/>
    </row>
    <row r="56" spans="1:31" ht="10.199999999999999">
      <c r="B56" s="18"/>
      <c r="L56" s="18"/>
    </row>
    <row r="57" spans="1:31" ht="10.199999999999999">
      <c r="B57" s="18"/>
      <c r="L57" s="18"/>
    </row>
    <row r="58" spans="1:31" ht="10.199999999999999">
      <c r="B58" s="18"/>
      <c r="L58" s="18"/>
    </row>
    <row r="59" spans="1:31" ht="10.199999999999999">
      <c r="B59" s="18"/>
      <c r="L59" s="18"/>
    </row>
    <row r="60" spans="1:31" ht="10.199999999999999">
      <c r="B60" s="18"/>
      <c r="L60" s="18"/>
    </row>
    <row r="61" spans="1:31" s="2" customFormat="1" ht="13.2">
      <c r="A61" s="32"/>
      <c r="B61" s="37"/>
      <c r="C61" s="32"/>
      <c r="D61" s="132" t="s">
        <v>54</v>
      </c>
      <c r="E61" s="133"/>
      <c r="F61" s="134" t="s">
        <v>55</v>
      </c>
      <c r="G61" s="132" t="s">
        <v>54</v>
      </c>
      <c r="H61" s="133"/>
      <c r="I61" s="133"/>
      <c r="J61" s="135" t="s">
        <v>55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.199999999999999">
      <c r="B62" s="18"/>
      <c r="L62" s="18"/>
    </row>
    <row r="63" spans="1:31" ht="10.199999999999999">
      <c r="B63" s="18"/>
      <c r="L63" s="18"/>
    </row>
    <row r="64" spans="1:31" ht="10.199999999999999">
      <c r="B64" s="18"/>
      <c r="L64" s="18"/>
    </row>
    <row r="65" spans="1:31" s="2" customFormat="1" ht="13.2">
      <c r="A65" s="32"/>
      <c r="B65" s="37"/>
      <c r="C65" s="32"/>
      <c r="D65" s="130" t="s">
        <v>56</v>
      </c>
      <c r="E65" s="136"/>
      <c r="F65" s="136"/>
      <c r="G65" s="130" t="s">
        <v>57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.199999999999999">
      <c r="B66" s="18"/>
      <c r="L66" s="18"/>
    </row>
    <row r="67" spans="1:31" ht="10.199999999999999">
      <c r="B67" s="18"/>
      <c r="L67" s="18"/>
    </row>
    <row r="68" spans="1:31" ht="10.199999999999999">
      <c r="B68" s="18"/>
      <c r="L68" s="18"/>
    </row>
    <row r="69" spans="1:31" ht="10.199999999999999">
      <c r="B69" s="18"/>
      <c r="L69" s="18"/>
    </row>
    <row r="70" spans="1:31" ht="10.199999999999999">
      <c r="B70" s="18"/>
      <c r="L70" s="18"/>
    </row>
    <row r="71" spans="1:31" ht="10.199999999999999">
      <c r="B71" s="18"/>
      <c r="L71" s="18"/>
    </row>
    <row r="72" spans="1:31" ht="10.199999999999999">
      <c r="B72" s="18"/>
      <c r="L72" s="18"/>
    </row>
    <row r="73" spans="1:31" ht="10.199999999999999">
      <c r="B73" s="18"/>
      <c r="L73" s="18"/>
    </row>
    <row r="74" spans="1:31" ht="10.199999999999999">
      <c r="B74" s="18"/>
      <c r="L74" s="18"/>
    </row>
    <row r="75" spans="1:31" ht="10.199999999999999">
      <c r="B75" s="18"/>
      <c r="L75" s="18"/>
    </row>
    <row r="76" spans="1:31" s="2" customFormat="1" ht="13.2">
      <c r="A76" s="32"/>
      <c r="B76" s="37"/>
      <c r="C76" s="32"/>
      <c r="D76" s="132" t="s">
        <v>54</v>
      </c>
      <c r="E76" s="133"/>
      <c r="F76" s="134" t="s">
        <v>55</v>
      </c>
      <c r="G76" s="132" t="s">
        <v>54</v>
      </c>
      <c r="H76" s="133"/>
      <c r="I76" s="133"/>
      <c r="J76" s="135" t="s">
        <v>55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117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76" t="str">
        <f>E7</f>
        <v>VN Šišma - rekonstrukce a těžba nánosů</v>
      </c>
      <c r="F85" s="277"/>
      <c r="G85" s="277"/>
      <c r="H85" s="277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115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28" t="str">
        <f>E9</f>
        <v>3436_09 - Ostatní náklady</v>
      </c>
      <c r="F87" s="278"/>
      <c r="G87" s="278"/>
      <c r="H87" s="278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k.ú. Šišma</v>
      </c>
      <c r="G89" s="34"/>
      <c r="H89" s="34"/>
      <c r="I89" s="27" t="s">
        <v>22</v>
      </c>
      <c r="J89" s="64" t="str">
        <f>IF(J12="","",J12)</f>
        <v>3. 10. 2025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65" customHeight="1">
      <c r="A91" s="32"/>
      <c r="B91" s="33"/>
      <c r="C91" s="27" t="s">
        <v>24</v>
      </c>
      <c r="D91" s="34"/>
      <c r="E91" s="34"/>
      <c r="F91" s="25" t="str">
        <f>E15</f>
        <v>Povodí Moravy, s.p.</v>
      </c>
      <c r="G91" s="34"/>
      <c r="H91" s="34"/>
      <c r="I91" s="27" t="s">
        <v>32</v>
      </c>
      <c r="J91" s="30" t="str">
        <f>E21</f>
        <v>VODNÍ DÍLA - TBD a.s.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65" customHeight="1">
      <c r="A92" s="32"/>
      <c r="B92" s="33"/>
      <c r="C92" s="27" t="s">
        <v>30</v>
      </c>
      <c r="D92" s="34"/>
      <c r="E92" s="34"/>
      <c r="F92" s="25" t="str">
        <f>IF(E18="","",E18)</f>
        <v>Vyplň údaj</v>
      </c>
      <c r="G92" s="34"/>
      <c r="H92" s="34"/>
      <c r="I92" s="27" t="s">
        <v>37</v>
      </c>
      <c r="J92" s="30" t="str">
        <f>E24</f>
        <v>VODNÍ DÍLA - TBD a.s.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118</v>
      </c>
      <c r="D94" s="142"/>
      <c r="E94" s="142"/>
      <c r="F94" s="142"/>
      <c r="G94" s="142"/>
      <c r="H94" s="142"/>
      <c r="I94" s="142"/>
      <c r="J94" s="143" t="s">
        <v>119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44" t="s">
        <v>120</v>
      </c>
      <c r="D96" s="34"/>
      <c r="E96" s="34"/>
      <c r="F96" s="34"/>
      <c r="G96" s="34"/>
      <c r="H96" s="34"/>
      <c r="I96" s="34"/>
      <c r="J96" s="82">
        <f>J121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121</v>
      </c>
    </row>
    <row r="97" spans="1:31" s="9" customFormat="1" ht="24.9" customHeight="1">
      <c r="B97" s="145"/>
      <c r="C97" s="146"/>
      <c r="D97" s="147" t="s">
        <v>1567</v>
      </c>
      <c r="E97" s="148"/>
      <c r="F97" s="148"/>
      <c r="G97" s="148"/>
      <c r="H97" s="148"/>
      <c r="I97" s="148"/>
      <c r="J97" s="149">
        <f>J122</f>
        <v>0</v>
      </c>
      <c r="K97" s="146"/>
      <c r="L97" s="150"/>
    </row>
    <row r="98" spans="1:31" s="10" customFormat="1" ht="19.95" customHeight="1">
      <c r="B98" s="151"/>
      <c r="C98" s="152"/>
      <c r="D98" s="153" t="s">
        <v>1568</v>
      </c>
      <c r="E98" s="154"/>
      <c r="F98" s="154"/>
      <c r="G98" s="154"/>
      <c r="H98" s="154"/>
      <c r="I98" s="154"/>
      <c r="J98" s="155">
        <f>J123</f>
        <v>0</v>
      </c>
      <c r="K98" s="152"/>
      <c r="L98" s="156"/>
    </row>
    <row r="99" spans="1:31" s="10" customFormat="1" ht="19.95" customHeight="1">
      <c r="B99" s="151"/>
      <c r="C99" s="152"/>
      <c r="D99" s="153" t="s">
        <v>1569</v>
      </c>
      <c r="E99" s="154"/>
      <c r="F99" s="154"/>
      <c r="G99" s="154"/>
      <c r="H99" s="154"/>
      <c r="I99" s="154"/>
      <c r="J99" s="155">
        <f>J171</f>
        <v>0</v>
      </c>
      <c r="K99" s="152"/>
      <c r="L99" s="156"/>
    </row>
    <row r="100" spans="1:31" s="10" customFormat="1" ht="19.95" customHeight="1">
      <c r="B100" s="151"/>
      <c r="C100" s="152"/>
      <c r="D100" s="153" t="s">
        <v>1570</v>
      </c>
      <c r="E100" s="154"/>
      <c r="F100" s="154"/>
      <c r="G100" s="154"/>
      <c r="H100" s="154"/>
      <c r="I100" s="154"/>
      <c r="J100" s="155">
        <f>J175</f>
        <v>0</v>
      </c>
      <c r="K100" s="152"/>
      <c r="L100" s="156"/>
    </row>
    <row r="101" spans="1:31" s="10" customFormat="1" ht="19.95" customHeight="1">
      <c r="B101" s="151"/>
      <c r="C101" s="152"/>
      <c r="D101" s="153" t="s">
        <v>1571</v>
      </c>
      <c r="E101" s="154"/>
      <c r="F101" s="154"/>
      <c r="G101" s="154"/>
      <c r="H101" s="154"/>
      <c r="I101" s="154"/>
      <c r="J101" s="155">
        <f>J186</f>
        <v>0</v>
      </c>
      <c r="K101" s="152"/>
      <c r="L101" s="156"/>
    </row>
    <row r="102" spans="1:31" s="2" customFormat="1" ht="21.75" customHeight="1">
      <c r="A102" s="32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49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6.9" customHeight="1">
      <c r="A103" s="32"/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49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31" s="2" customFormat="1" ht="6.9" customHeight="1">
      <c r="A107" s="32"/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49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24.9" customHeight="1">
      <c r="A108" s="32"/>
      <c r="B108" s="33"/>
      <c r="C108" s="21" t="s">
        <v>131</v>
      </c>
      <c r="D108" s="34"/>
      <c r="E108" s="34"/>
      <c r="F108" s="34"/>
      <c r="G108" s="34"/>
      <c r="H108" s="34"/>
      <c r="I108" s="34"/>
      <c r="J108" s="34"/>
      <c r="K108" s="34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" customHeight="1">
      <c r="A109" s="32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16</v>
      </c>
      <c r="D110" s="34"/>
      <c r="E110" s="34"/>
      <c r="F110" s="34"/>
      <c r="G110" s="34"/>
      <c r="H110" s="34"/>
      <c r="I110" s="34"/>
      <c r="J110" s="34"/>
      <c r="K110" s="34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>
      <c r="A111" s="32"/>
      <c r="B111" s="33"/>
      <c r="C111" s="34"/>
      <c r="D111" s="34"/>
      <c r="E111" s="276" t="str">
        <f>E7</f>
        <v>VN Šišma - rekonstrukce a těžba nánosů</v>
      </c>
      <c r="F111" s="277"/>
      <c r="G111" s="277"/>
      <c r="H111" s="277"/>
      <c r="I111" s="34"/>
      <c r="J111" s="34"/>
      <c r="K111" s="34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115</v>
      </c>
      <c r="D112" s="34"/>
      <c r="E112" s="34"/>
      <c r="F112" s="34"/>
      <c r="G112" s="34"/>
      <c r="H112" s="34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4"/>
      <c r="D113" s="34"/>
      <c r="E113" s="228" t="str">
        <f>E9</f>
        <v>3436_09 - Ostatní náklady</v>
      </c>
      <c r="F113" s="278"/>
      <c r="G113" s="278"/>
      <c r="H113" s="278"/>
      <c r="I113" s="34"/>
      <c r="J113" s="34"/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" customHeight="1">
      <c r="A114" s="32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20</v>
      </c>
      <c r="D115" s="34"/>
      <c r="E115" s="34"/>
      <c r="F115" s="25" t="str">
        <f>F12</f>
        <v>k.ú. Šišma</v>
      </c>
      <c r="G115" s="34"/>
      <c r="H115" s="34"/>
      <c r="I115" s="27" t="s">
        <v>22</v>
      </c>
      <c r="J115" s="64" t="str">
        <f>IF(J12="","",J12)</f>
        <v>3. 10. 2025</v>
      </c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" customHeight="1">
      <c r="A116" s="32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25.65" customHeight="1">
      <c r="A117" s="32"/>
      <c r="B117" s="33"/>
      <c r="C117" s="27" t="s">
        <v>24</v>
      </c>
      <c r="D117" s="34"/>
      <c r="E117" s="34"/>
      <c r="F117" s="25" t="str">
        <f>E15</f>
        <v>Povodí Moravy, s.p.</v>
      </c>
      <c r="G117" s="34"/>
      <c r="H117" s="34"/>
      <c r="I117" s="27" t="s">
        <v>32</v>
      </c>
      <c r="J117" s="30" t="str">
        <f>E21</f>
        <v>VODNÍ DÍLA - TBD a.s.</v>
      </c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25.65" customHeight="1">
      <c r="A118" s="32"/>
      <c r="B118" s="33"/>
      <c r="C118" s="27" t="s">
        <v>30</v>
      </c>
      <c r="D118" s="34"/>
      <c r="E118" s="34"/>
      <c r="F118" s="25" t="str">
        <f>IF(E18="","",E18)</f>
        <v>Vyplň údaj</v>
      </c>
      <c r="G118" s="34"/>
      <c r="H118" s="34"/>
      <c r="I118" s="27" t="s">
        <v>37</v>
      </c>
      <c r="J118" s="30" t="str">
        <f>E24</f>
        <v>VODNÍ DÍLA - TBD a.s.</v>
      </c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0.35" customHeight="1">
      <c r="A119" s="32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11" customFormat="1" ht="29.25" customHeight="1">
      <c r="A120" s="157"/>
      <c r="B120" s="158"/>
      <c r="C120" s="159" t="s">
        <v>132</v>
      </c>
      <c r="D120" s="160" t="s">
        <v>64</v>
      </c>
      <c r="E120" s="160" t="s">
        <v>60</v>
      </c>
      <c r="F120" s="160" t="s">
        <v>61</v>
      </c>
      <c r="G120" s="160" t="s">
        <v>133</v>
      </c>
      <c r="H120" s="160" t="s">
        <v>134</v>
      </c>
      <c r="I120" s="160" t="s">
        <v>135</v>
      </c>
      <c r="J120" s="160" t="s">
        <v>119</v>
      </c>
      <c r="K120" s="161" t="s">
        <v>136</v>
      </c>
      <c r="L120" s="162"/>
      <c r="M120" s="73" t="s">
        <v>1</v>
      </c>
      <c r="N120" s="74" t="s">
        <v>43</v>
      </c>
      <c r="O120" s="74" t="s">
        <v>137</v>
      </c>
      <c r="P120" s="74" t="s">
        <v>138</v>
      </c>
      <c r="Q120" s="74" t="s">
        <v>139</v>
      </c>
      <c r="R120" s="74" t="s">
        <v>140</v>
      </c>
      <c r="S120" s="74" t="s">
        <v>141</v>
      </c>
      <c r="T120" s="75" t="s">
        <v>142</v>
      </c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</row>
    <row r="121" spans="1:65" s="2" customFormat="1" ht="22.8" customHeight="1">
      <c r="A121" s="32"/>
      <c r="B121" s="33"/>
      <c r="C121" s="80" t="s">
        <v>143</v>
      </c>
      <c r="D121" s="34"/>
      <c r="E121" s="34"/>
      <c r="F121" s="34"/>
      <c r="G121" s="34"/>
      <c r="H121" s="34"/>
      <c r="I121" s="34"/>
      <c r="J121" s="163">
        <f>BK121</f>
        <v>0</v>
      </c>
      <c r="K121" s="34"/>
      <c r="L121" s="37"/>
      <c r="M121" s="76"/>
      <c r="N121" s="164"/>
      <c r="O121" s="77"/>
      <c r="P121" s="165">
        <f>P122</f>
        <v>0</v>
      </c>
      <c r="Q121" s="77"/>
      <c r="R121" s="165">
        <f>R122</f>
        <v>0</v>
      </c>
      <c r="S121" s="77"/>
      <c r="T121" s="166">
        <f>T122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T121" s="15" t="s">
        <v>78</v>
      </c>
      <c r="AU121" s="15" t="s">
        <v>121</v>
      </c>
      <c r="BK121" s="167">
        <f>BK122</f>
        <v>0</v>
      </c>
    </row>
    <row r="122" spans="1:65" s="12" customFormat="1" ht="25.95" customHeight="1">
      <c r="B122" s="168"/>
      <c r="C122" s="169"/>
      <c r="D122" s="170" t="s">
        <v>78</v>
      </c>
      <c r="E122" s="171" t="s">
        <v>1572</v>
      </c>
      <c r="F122" s="171" t="s">
        <v>1573</v>
      </c>
      <c r="G122" s="169"/>
      <c r="H122" s="169"/>
      <c r="I122" s="172"/>
      <c r="J122" s="173">
        <f>BK122</f>
        <v>0</v>
      </c>
      <c r="K122" s="169"/>
      <c r="L122" s="174"/>
      <c r="M122" s="175"/>
      <c r="N122" s="176"/>
      <c r="O122" s="176"/>
      <c r="P122" s="177">
        <f>P123+P171+P175+P186</f>
        <v>0</v>
      </c>
      <c r="Q122" s="176"/>
      <c r="R122" s="177">
        <f>R123+R171+R175+R186</f>
        <v>0</v>
      </c>
      <c r="S122" s="176"/>
      <c r="T122" s="178">
        <f>T123+T171+T175+T186</f>
        <v>0</v>
      </c>
      <c r="AR122" s="179" t="s">
        <v>183</v>
      </c>
      <c r="AT122" s="180" t="s">
        <v>78</v>
      </c>
      <c r="AU122" s="180" t="s">
        <v>79</v>
      </c>
      <c r="AY122" s="179" t="s">
        <v>146</v>
      </c>
      <c r="BK122" s="181">
        <f>BK123+BK171+BK175+BK186</f>
        <v>0</v>
      </c>
    </row>
    <row r="123" spans="1:65" s="12" customFormat="1" ht="22.8" customHeight="1">
      <c r="B123" s="168"/>
      <c r="C123" s="169"/>
      <c r="D123" s="170" t="s">
        <v>78</v>
      </c>
      <c r="E123" s="182" t="s">
        <v>1574</v>
      </c>
      <c r="F123" s="182" t="s">
        <v>1575</v>
      </c>
      <c r="G123" s="169"/>
      <c r="H123" s="169"/>
      <c r="I123" s="172"/>
      <c r="J123" s="183">
        <f>BK123</f>
        <v>0</v>
      </c>
      <c r="K123" s="169"/>
      <c r="L123" s="174"/>
      <c r="M123" s="175"/>
      <c r="N123" s="176"/>
      <c r="O123" s="176"/>
      <c r="P123" s="177">
        <f>SUM(P124:P170)</f>
        <v>0</v>
      </c>
      <c r="Q123" s="176"/>
      <c r="R123" s="177">
        <f>SUM(R124:R170)</f>
        <v>0</v>
      </c>
      <c r="S123" s="176"/>
      <c r="T123" s="178">
        <f>SUM(T124:T170)</f>
        <v>0</v>
      </c>
      <c r="AR123" s="179" t="s">
        <v>183</v>
      </c>
      <c r="AT123" s="180" t="s">
        <v>78</v>
      </c>
      <c r="AU123" s="180" t="s">
        <v>87</v>
      </c>
      <c r="AY123" s="179" t="s">
        <v>146</v>
      </c>
      <c r="BK123" s="181">
        <f>SUM(BK124:BK170)</f>
        <v>0</v>
      </c>
    </row>
    <row r="124" spans="1:65" s="2" customFormat="1" ht="24.15" customHeight="1">
      <c r="A124" s="32"/>
      <c r="B124" s="33"/>
      <c r="C124" s="184" t="s">
        <v>87</v>
      </c>
      <c r="D124" s="184" t="s">
        <v>148</v>
      </c>
      <c r="E124" s="185" t="s">
        <v>1576</v>
      </c>
      <c r="F124" s="186" t="s">
        <v>1577</v>
      </c>
      <c r="G124" s="187" t="s">
        <v>734</v>
      </c>
      <c r="H124" s="188">
        <v>1</v>
      </c>
      <c r="I124" s="189"/>
      <c r="J124" s="190">
        <f>ROUND(I124*H124,2)</f>
        <v>0</v>
      </c>
      <c r="K124" s="186" t="s">
        <v>1</v>
      </c>
      <c r="L124" s="37"/>
      <c r="M124" s="191" t="s">
        <v>1</v>
      </c>
      <c r="N124" s="192" t="s">
        <v>44</v>
      </c>
      <c r="O124" s="69"/>
      <c r="P124" s="193">
        <f>O124*H124</f>
        <v>0</v>
      </c>
      <c r="Q124" s="193">
        <v>0</v>
      </c>
      <c r="R124" s="193">
        <f>Q124*H124</f>
        <v>0</v>
      </c>
      <c r="S124" s="193">
        <v>0</v>
      </c>
      <c r="T124" s="194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95" t="s">
        <v>1578</v>
      </c>
      <c r="AT124" s="195" t="s">
        <v>148</v>
      </c>
      <c r="AU124" s="195" t="s">
        <v>89</v>
      </c>
      <c r="AY124" s="15" t="s">
        <v>146</v>
      </c>
      <c r="BE124" s="196">
        <f>IF(N124="základní",J124,0)</f>
        <v>0</v>
      </c>
      <c r="BF124" s="196">
        <f>IF(N124="snížená",J124,0)</f>
        <v>0</v>
      </c>
      <c r="BG124" s="196">
        <f>IF(N124="zákl. přenesená",J124,0)</f>
        <v>0</v>
      </c>
      <c r="BH124" s="196">
        <f>IF(N124="sníž. přenesená",J124,0)</f>
        <v>0</v>
      </c>
      <c r="BI124" s="196">
        <f>IF(N124="nulová",J124,0)</f>
        <v>0</v>
      </c>
      <c r="BJ124" s="15" t="s">
        <v>87</v>
      </c>
      <c r="BK124" s="196">
        <f>ROUND(I124*H124,2)</f>
        <v>0</v>
      </c>
      <c r="BL124" s="15" t="s">
        <v>1578</v>
      </c>
      <c r="BM124" s="195" t="s">
        <v>1579</v>
      </c>
    </row>
    <row r="125" spans="1:65" s="2" customFormat="1" ht="67.2">
      <c r="A125" s="32"/>
      <c r="B125" s="33"/>
      <c r="C125" s="34"/>
      <c r="D125" s="197" t="s">
        <v>230</v>
      </c>
      <c r="E125" s="34"/>
      <c r="F125" s="223" t="s">
        <v>1580</v>
      </c>
      <c r="G125" s="34"/>
      <c r="H125" s="34"/>
      <c r="I125" s="199"/>
      <c r="J125" s="34"/>
      <c r="K125" s="34"/>
      <c r="L125" s="37"/>
      <c r="M125" s="200"/>
      <c r="N125" s="201"/>
      <c r="O125" s="69"/>
      <c r="P125" s="69"/>
      <c r="Q125" s="69"/>
      <c r="R125" s="69"/>
      <c r="S125" s="69"/>
      <c r="T125" s="70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5" t="s">
        <v>230</v>
      </c>
      <c r="AU125" s="15" t="s">
        <v>89</v>
      </c>
    </row>
    <row r="126" spans="1:65" s="2" customFormat="1" ht="24.15" customHeight="1">
      <c r="A126" s="32"/>
      <c r="B126" s="33"/>
      <c r="C126" s="184" t="s">
        <v>89</v>
      </c>
      <c r="D126" s="184" t="s">
        <v>148</v>
      </c>
      <c r="E126" s="185" t="s">
        <v>1581</v>
      </c>
      <c r="F126" s="186" t="s">
        <v>1582</v>
      </c>
      <c r="G126" s="187" t="s">
        <v>734</v>
      </c>
      <c r="H126" s="188">
        <v>1</v>
      </c>
      <c r="I126" s="189"/>
      <c r="J126" s="190">
        <f>ROUND(I126*H126,2)</f>
        <v>0</v>
      </c>
      <c r="K126" s="186" t="s">
        <v>1</v>
      </c>
      <c r="L126" s="37"/>
      <c r="M126" s="191" t="s">
        <v>1</v>
      </c>
      <c r="N126" s="192" t="s">
        <v>44</v>
      </c>
      <c r="O126" s="69"/>
      <c r="P126" s="193">
        <f>O126*H126</f>
        <v>0</v>
      </c>
      <c r="Q126" s="193">
        <v>0</v>
      </c>
      <c r="R126" s="193">
        <f>Q126*H126</f>
        <v>0</v>
      </c>
      <c r="S126" s="193">
        <v>0</v>
      </c>
      <c r="T126" s="194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95" t="s">
        <v>1578</v>
      </c>
      <c r="AT126" s="195" t="s">
        <v>148</v>
      </c>
      <c r="AU126" s="195" t="s">
        <v>89</v>
      </c>
      <c r="AY126" s="15" t="s">
        <v>146</v>
      </c>
      <c r="BE126" s="196">
        <f>IF(N126="základní",J126,0)</f>
        <v>0</v>
      </c>
      <c r="BF126" s="196">
        <f>IF(N126="snížená",J126,0)</f>
        <v>0</v>
      </c>
      <c r="BG126" s="196">
        <f>IF(N126="zákl. přenesená",J126,0)</f>
        <v>0</v>
      </c>
      <c r="BH126" s="196">
        <f>IF(N126="sníž. přenesená",J126,0)</f>
        <v>0</v>
      </c>
      <c r="BI126" s="196">
        <f>IF(N126="nulová",J126,0)</f>
        <v>0</v>
      </c>
      <c r="BJ126" s="15" t="s">
        <v>87</v>
      </c>
      <c r="BK126" s="196">
        <f>ROUND(I126*H126,2)</f>
        <v>0</v>
      </c>
      <c r="BL126" s="15" t="s">
        <v>1578</v>
      </c>
      <c r="BM126" s="195" t="s">
        <v>1583</v>
      </c>
    </row>
    <row r="127" spans="1:65" s="2" customFormat="1" ht="19.2">
      <c r="A127" s="32"/>
      <c r="B127" s="33"/>
      <c r="C127" s="34"/>
      <c r="D127" s="197" t="s">
        <v>230</v>
      </c>
      <c r="E127" s="34"/>
      <c r="F127" s="223" t="s">
        <v>1584</v>
      </c>
      <c r="G127" s="34"/>
      <c r="H127" s="34"/>
      <c r="I127" s="199"/>
      <c r="J127" s="34"/>
      <c r="K127" s="34"/>
      <c r="L127" s="37"/>
      <c r="M127" s="200"/>
      <c r="N127" s="201"/>
      <c r="O127" s="69"/>
      <c r="P127" s="69"/>
      <c r="Q127" s="69"/>
      <c r="R127" s="69"/>
      <c r="S127" s="69"/>
      <c r="T127" s="70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5" t="s">
        <v>230</v>
      </c>
      <c r="AU127" s="15" t="s">
        <v>89</v>
      </c>
    </row>
    <row r="128" spans="1:65" s="2" customFormat="1" ht="24.15" customHeight="1">
      <c r="A128" s="32"/>
      <c r="B128" s="33"/>
      <c r="C128" s="184" t="s">
        <v>171</v>
      </c>
      <c r="D128" s="184" t="s">
        <v>148</v>
      </c>
      <c r="E128" s="185" t="s">
        <v>1585</v>
      </c>
      <c r="F128" s="186" t="s">
        <v>1586</v>
      </c>
      <c r="G128" s="187" t="s">
        <v>734</v>
      </c>
      <c r="H128" s="188">
        <v>1</v>
      </c>
      <c r="I128" s="189"/>
      <c r="J128" s="190">
        <f>ROUND(I128*H128,2)</f>
        <v>0</v>
      </c>
      <c r="K128" s="186" t="s">
        <v>1</v>
      </c>
      <c r="L128" s="37"/>
      <c r="M128" s="191" t="s">
        <v>1</v>
      </c>
      <c r="N128" s="192" t="s">
        <v>44</v>
      </c>
      <c r="O128" s="69"/>
      <c r="P128" s="193">
        <f>O128*H128</f>
        <v>0</v>
      </c>
      <c r="Q128" s="193">
        <v>0</v>
      </c>
      <c r="R128" s="193">
        <f>Q128*H128</f>
        <v>0</v>
      </c>
      <c r="S128" s="193">
        <v>0</v>
      </c>
      <c r="T128" s="194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95" t="s">
        <v>1578</v>
      </c>
      <c r="AT128" s="195" t="s">
        <v>148</v>
      </c>
      <c r="AU128" s="195" t="s">
        <v>89</v>
      </c>
      <c r="AY128" s="15" t="s">
        <v>146</v>
      </c>
      <c r="BE128" s="196">
        <f>IF(N128="základní",J128,0)</f>
        <v>0</v>
      </c>
      <c r="BF128" s="196">
        <f>IF(N128="snížená",J128,0)</f>
        <v>0</v>
      </c>
      <c r="BG128" s="196">
        <f>IF(N128="zákl. přenesená",J128,0)</f>
        <v>0</v>
      </c>
      <c r="BH128" s="196">
        <f>IF(N128="sníž. přenesená",J128,0)</f>
        <v>0</v>
      </c>
      <c r="BI128" s="196">
        <f>IF(N128="nulová",J128,0)</f>
        <v>0</v>
      </c>
      <c r="BJ128" s="15" t="s">
        <v>87</v>
      </c>
      <c r="BK128" s="196">
        <f>ROUND(I128*H128,2)</f>
        <v>0</v>
      </c>
      <c r="BL128" s="15" t="s">
        <v>1578</v>
      </c>
      <c r="BM128" s="195" t="s">
        <v>1587</v>
      </c>
    </row>
    <row r="129" spans="1:65" s="2" customFormat="1" ht="86.4">
      <c r="A129" s="32"/>
      <c r="B129" s="33"/>
      <c r="C129" s="34"/>
      <c r="D129" s="197" t="s">
        <v>230</v>
      </c>
      <c r="E129" s="34"/>
      <c r="F129" s="223" t="s">
        <v>1588</v>
      </c>
      <c r="G129" s="34"/>
      <c r="H129" s="34"/>
      <c r="I129" s="199"/>
      <c r="J129" s="34"/>
      <c r="K129" s="34"/>
      <c r="L129" s="37"/>
      <c r="M129" s="200"/>
      <c r="N129" s="201"/>
      <c r="O129" s="69"/>
      <c r="P129" s="69"/>
      <c r="Q129" s="69"/>
      <c r="R129" s="69"/>
      <c r="S129" s="69"/>
      <c r="T129" s="70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5" t="s">
        <v>230</v>
      </c>
      <c r="AU129" s="15" t="s">
        <v>89</v>
      </c>
    </row>
    <row r="130" spans="1:65" s="2" customFormat="1" ht="21.75" customHeight="1">
      <c r="A130" s="32"/>
      <c r="B130" s="33"/>
      <c r="C130" s="184" t="s">
        <v>153</v>
      </c>
      <c r="D130" s="184" t="s">
        <v>148</v>
      </c>
      <c r="E130" s="185" t="s">
        <v>1589</v>
      </c>
      <c r="F130" s="186" t="s">
        <v>1590</v>
      </c>
      <c r="G130" s="187" t="s">
        <v>734</v>
      </c>
      <c r="H130" s="188">
        <v>2</v>
      </c>
      <c r="I130" s="189"/>
      <c r="J130" s="190">
        <f>ROUND(I130*H130,2)</f>
        <v>0</v>
      </c>
      <c r="K130" s="186" t="s">
        <v>1</v>
      </c>
      <c r="L130" s="37"/>
      <c r="M130" s="191" t="s">
        <v>1</v>
      </c>
      <c r="N130" s="192" t="s">
        <v>44</v>
      </c>
      <c r="O130" s="69"/>
      <c r="P130" s="193">
        <f>O130*H130</f>
        <v>0</v>
      </c>
      <c r="Q130" s="193">
        <v>0</v>
      </c>
      <c r="R130" s="193">
        <f>Q130*H130</f>
        <v>0</v>
      </c>
      <c r="S130" s="193">
        <v>0</v>
      </c>
      <c r="T130" s="194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95" t="s">
        <v>153</v>
      </c>
      <c r="AT130" s="195" t="s">
        <v>148</v>
      </c>
      <c r="AU130" s="195" t="s">
        <v>89</v>
      </c>
      <c r="AY130" s="15" t="s">
        <v>146</v>
      </c>
      <c r="BE130" s="196">
        <f>IF(N130="základní",J130,0)</f>
        <v>0</v>
      </c>
      <c r="BF130" s="196">
        <f>IF(N130="snížená",J130,0)</f>
        <v>0</v>
      </c>
      <c r="BG130" s="196">
        <f>IF(N130="zákl. přenesená",J130,0)</f>
        <v>0</v>
      </c>
      <c r="BH130" s="196">
        <f>IF(N130="sníž. přenesená",J130,0)</f>
        <v>0</v>
      </c>
      <c r="BI130" s="196">
        <f>IF(N130="nulová",J130,0)</f>
        <v>0</v>
      </c>
      <c r="BJ130" s="15" t="s">
        <v>87</v>
      </c>
      <c r="BK130" s="196">
        <f>ROUND(I130*H130,2)</f>
        <v>0</v>
      </c>
      <c r="BL130" s="15" t="s">
        <v>153</v>
      </c>
      <c r="BM130" s="195" t="s">
        <v>1591</v>
      </c>
    </row>
    <row r="131" spans="1:65" s="2" customFormat="1" ht="10.199999999999999">
      <c r="A131" s="32"/>
      <c r="B131" s="33"/>
      <c r="C131" s="34"/>
      <c r="D131" s="197" t="s">
        <v>155</v>
      </c>
      <c r="E131" s="34"/>
      <c r="F131" s="198" t="s">
        <v>1590</v>
      </c>
      <c r="G131" s="34"/>
      <c r="H131" s="34"/>
      <c r="I131" s="199"/>
      <c r="J131" s="34"/>
      <c r="K131" s="34"/>
      <c r="L131" s="37"/>
      <c r="M131" s="200"/>
      <c r="N131" s="201"/>
      <c r="O131" s="69"/>
      <c r="P131" s="69"/>
      <c r="Q131" s="69"/>
      <c r="R131" s="69"/>
      <c r="S131" s="69"/>
      <c r="T131" s="70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5" t="s">
        <v>155</v>
      </c>
      <c r="AU131" s="15" t="s">
        <v>89</v>
      </c>
    </row>
    <row r="132" spans="1:65" s="2" customFormat="1" ht="28.8">
      <c r="A132" s="32"/>
      <c r="B132" s="33"/>
      <c r="C132" s="34"/>
      <c r="D132" s="197" t="s">
        <v>230</v>
      </c>
      <c r="E132" s="34"/>
      <c r="F132" s="223" t="s">
        <v>1592</v>
      </c>
      <c r="G132" s="34"/>
      <c r="H132" s="34"/>
      <c r="I132" s="199"/>
      <c r="J132" s="34"/>
      <c r="K132" s="34"/>
      <c r="L132" s="37"/>
      <c r="M132" s="200"/>
      <c r="N132" s="201"/>
      <c r="O132" s="69"/>
      <c r="P132" s="69"/>
      <c r="Q132" s="69"/>
      <c r="R132" s="69"/>
      <c r="S132" s="69"/>
      <c r="T132" s="70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5" t="s">
        <v>230</v>
      </c>
      <c r="AU132" s="15" t="s">
        <v>89</v>
      </c>
    </row>
    <row r="133" spans="1:65" s="13" customFormat="1" ht="10.199999999999999">
      <c r="B133" s="202"/>
      <c r="C133" s="203"/>
      <c r="D133" s="197" t="s">
        <v>157</v>
      </c>
      <c r="E133" s="204" t="s">
        <v>1</v>
      </c>
      <c r="F133" s="205" t="s">
        <v>1593</v>
      </c>
      <c r="G133" s="203"/>
      <c r="H133" s="206">
        <v>2</v>
      </c>
      <c r="I133" s="207"/>
      <c r="J133" s="203"/>
      <c r="K133" s="203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157</v>
      </c>
      <c r="AU133" s="212" t="s">
        <v>89</v>
      </c>
      <c r="AV133" s="13" t="s">
        <v>89</v>
      </c>
      <c r="AW133" s="13" t="s">
        <v>36</v>
      </c>
      <c r="AX133" s="13" t="s">
        <v>87</v>
      </c>
      <c r="AY133" s="212" t="s">
        <v>146</v>
      </c>
    </row>
    <row r="134" spans="1:65" s="2" customFormat="1" ht="16.5" customHeight="1">
      <c r="A134" s="32"/>
      <c r="B134" s="33"/>
      <c r="C134" s="184" t="s">
        <v>183</v>
      </c>
      <c r="D134" s="184" t="s">
        <v>148</v>
      </c>
      <c r="E134" s="185" t="s">
        <v>1594</v>
      </c>
      <c r="F134" s="186" t="s">
        <v>1595</v>
      </c>
      <c r="G134" s="187" t="s">
        <v>734</v>
      </c>
      <c r="H134" s="188">
        <v>1</v>
      </c>
      <c r="I134" s="189"/>
      <c r="J134" s="190">
        <f>ROUND(I134*H134,2)</f>
        <v>0</v>
      </c>
      <c r="K134" s="186" t="s">
        <v>152</v>
      </c>
      <c r="L134" s="37"/>
      <c r="M134" s="191" t="s">
        <v>1</v>
      </c>
      <c r="N134" s="192" t="s">
        <v>44</v>
      </c>
      <c r="O134" s="69"/>
      <c r="P134" s="193">
        <f>O134*H134</f>
        <v>0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95" t="s">
        <v>1578</v>
      </c>
      <c r="AT134" s="195" t="s">
        <v>148</v>
      </c>
      <c r="AU134" s="195" t="s">
        <v>89</v>
      </c>
      <c r="AY134" s="15" t="s">
        <v>146</v>
      </c>
      <c r="BE134" s="196">
        <f>IF(N134="základní",J134,0)</f>
        <v>0</v>
      </c>
      <c r="BF134" s="196">
        <f>IF(N134="snížená",J134,0)</f>
        <v>0</v>
      </c>
      <c r="BG134" s="196">
        <f>IF(N134="zákl. přenesená",J134,0)</f>
        <v>0</v>
      </c>
      <c r="BH134" s="196">
        <f>IF(N134="sníž. přenesená",J134,0)</f>
        <v>0</v>
      </c>
      <c r="BI134" s="196">
        <f>IF(N134="nulová",J134,0)</f>
        <v>0</v>
      </c>
      <c r="BJ134" s="15" t="s">
        <v>87</v>
      </c>
      <c r="BK134" s="196">
        <f>ROUND(I134*H134,2)</f>
        <v>0</v>
      </c>
      <c r="BL134" s="15" t="s">
        <v>1578</v>
      </c>
      <c r="BM134" s="195" t="s">
        <v>1596</v>
      </c>
    </row>
    <row r="135" spans="1:65" s="2" customFormat="1" ht="10.199999999999999">
      <c r="A135" s="32"/>
      <c r="B135" s="33"/>
      <c r="C135" s="34"/>
      <c r="D135" s="197" t="s">
        <v>155</v>
      </c>
      <c r="E135" s="34"/>
      <c r="F135" s="198" t="s">
        <v>1595</v>
      </c>
      <c r="G135" s="34"/>
      <c r="H135" s="34"/>
      <c r="I135" s="199"/>
      <c r="J135" s="34"/>
      <c r="K135" s="34"/>
      <c r="L135" s="37"/>
      <c r="M135" s="200"/>
      <c r="N135" s="201"/>
      <c r="O135" s="69"/>
      <c r="P135" s="69"/>
      <c r="Q135" s="69"/>
      <c r="R135" s="69"/>
      <c r="S135" s="69"/>
      <c r="T135" s="70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5" t="s">
        <v>155</v>
      </c>
      <c r="AU135" s="15" t="s">
        <v>89</v>
      </c>
    </row>
    <row r="136" spans="1:65" s="2" customFormat="1" ht="67.2">
      <c r="A136" s="32"/>
      <c r="B136" s="33"/>
      <c r="C136" s="34"/>
      <c r="D136" s="197" t="s">
        <v>230</v>
      </c>
      <c r="E136" s="34"/>
      <c r="F136" s="223" t="s">
        <v>1597</v>
      </c>
      <c r="G136" s="34"/>
      <c r="H136" s="34"/>
      <c r="I136" s="199"/>
      <c r="J136" s="34"/>
      <c r="K136" s="34"/>
      <c r="L136" s="37"/>
      <c r="M136" s="200"/>
      <c r="N136" s="201"/>
      <c r="O136" s="69"/>
      <c r="P136" s="69"/>
      <c r="Q136" s="69"/>
      <c r="R136" s="69"/>
      <c r="S136" s="69"/>
      <c r="T136" s="70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T136" s="15" t="s">
        <v>230</v>
      </c>
      <c r="AU136" s="15" t="s">
        <v>89</v>
      </c>
    </row>
    <row r="137" spans="1:65" s="2" customFormat="1" ht="24.15" customHeight="1">
      <c r="A137" s="32"/>
      <c r="B137" s="33"/>
      <c r="C137" s="184" t="s">
        <v>197</v>
      </c>
      <c r="D137" s="184" t="s">
        <v>148</v>
      </c>
      <c r="E137" s="185" t="s">
        <v>1598</v>
      </c>
      <c r="F137" s="186" t="s">
        <v>1599</v>
      </c>
      <c r="G137" s="187" t="s">
        <v>734</v>
      </c>
      <c r="H137" s="188">
        <v>1</v>
      </c>
      <c r="I137" s="189"/>
      <c r="J137" s="190">
        <f>ROUND(I137*H137,2)</f>
        <v>0</v>
      </c>
      <c r="K137" s="186" t="s">
        <v>1</v>
      </c>
      <c r="L137" s="37"/>
      <c r="M137" s="191" t="s">
        <v>1</v>
      </c>
      <c r="N137" s="192" t="s">
        <v>44</v>
      </c>
      <c r="O137" s="69"/>
      <c r="P137" s="193">
        <f>O137*H137</f>
        <v>0</v>
      </c>
      <c r="Q137" s="193">
        <v>0</v>
      </c>
      <c r="R137" s="193">
        <f>Q137*H137</f>
        <v>0</v>
      </c>
      <c r="S137" s="193">
        <v>0</v>
      </c>
      <c r="T137" s="194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95" t="s">
        <v>153</v>
      </c>
      <c r="AT137" s="195" t="s">
        <v>148</v>
      </c>
      <c r="AU137" s="195" t="s">
        <v>89</v>
      </c>
      <c r="AY137" s="15" t="s">
        <v>146</v>
      </c>
      <c r="BE137" s="196">
        <f>IF(N137="základní",J137,0)</f>
        <v>0</v>
      </c>
      <c r="BF137" s="196">
        <f>IF(N137="snížená",J137,0)</f>
        <v>0</v>
      </c>
      <c r="BG137" s="196">
        <f>IF(N137="zákl. přenesená",J137,0)</f>
        <v>0</v>
      </c>
      <c r="BH137" s="196">
        <f>IF(N137="sníž. přenesená",J137,0)</f>
        <v>0</v>
      </c>
      <c r="BI137" s="196">
        <f>IF(N137="nulová",J137,0)</f>
        <v>0</v>
      </c>
      <c r="BJ137" s="15" t="s">
        <v>87</v>
      </c>
      <c r="BK137" s="196">
        <f>ROUND(I137*H137,2)</f>
        <v>0</v>
      </c>
      <c r="BL137" s="15" t="s">
        <v>153</v>
      </c>
      <c r="BM137" s="195" t="s">
        <v>1600</v>
      </c>
    </row>
    <row r="138" spans="1:65" s="2" customFormat="1" ht="124.8">
      <c r="A138" s="32"/>
      <c r="B138" s="33"/>
      <c r="C138" s="34"/>
      <c r="D138" s="197" t="s">
        <v>230</v>
      </c>
      <c r="E138" s="34"/>
      <c r="F138" s="223" t="s">
        <v>1601</v>
      </c>
      <c r="G138" s="34"/>
      <c r="H138" s="34"/>
      <c r="I138" s="199"/>
      <c r="J138" s="34"/>
      <c r="K138" s="34"/>
      <c r="L138" s="37"/>
      <c r="M138" s="200"/>
      <c r="N138" s="201"/>
      <c r="O138" s="69"/>
      <c r="P138" s="69"/>
      <c r="Q138" s="69"/>
      <c r="R138" s="69"/>
      <c r="S138" s="69"/>
      <c r="T138" s="70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5" t="s">
        <v>230</v>
      </c>
      <c r="AU138" s="15" t="s">
        <v>89</v>
      </c>
    </row>
    <row r="139" spans="1:65" s="2" customFormat="1" ht="16.5" customHeight="1">
      <c r="A139" s="32"/>
      <c r="B139" s="33"/>
      <c r="C139" s="184" t="s">
        <v>204</v>
      </c>
      <c r="D139" s="184" t="s">
        <v>148</v>
      </c>
      <c r="E139" s="185" t="s">
        <v>1602</v>
      </c>
      <c r="F139" s="186" t="s">
        <v>1603</v>
      </c>
      <c r="G139" s="187" t="s">
        <v>734</v>
      </c>
      <c r="H139" s="188">
        <v>1</v>
      </c>
      <c r="I139" s="189"/>
      <c r="J139" s="190">
        <f>ROUND(I139*H139,2)</f>
        <v>0</v>
      </c>
      <c r="K139" s="186" t="s">
        <v>152</v>
      </c>
      <c r="L139" s="37"/>
      <c r="M139" s="191" t="s">
        <v>1</v>
      </c>
      <c r="N139" s="192" t="s">
        <v>44</v>
      </c>
      <c r="O139" s="69"/>
      <c r="P139" s="193">
        <f>O139*H139</f>
        <v>0</v>
      </c>
      <c r="Q139" s="193">
        <v>0</v>
      </c>
      <c r="R139" s="193">
        <f>Q139*H139</f>
        <v>0</v>
      </c>
      <c r="S139" s="193">
        <v>0</v>
      </c>
      <c r="T139" s="194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95" t="s">
        <v>1578</v>
      </c>
      <c r="AT139" s="195" t="s">
        <v>148</v>
      </c>
      <c r="AU139" s="195" t="s">
        <v>89</v>
      </c>
      <c r="AY139" s="15" t="s">
        <v>146</v>
      </c>
      <c r="BE139" s="196">
        <f>IF(N139="základní",J139,0)</f>
        <v>0</v>
      </c>
      <c r="BF139" s="196">
        <f>IF(N139="snížená",J139,0)</f>
        <v>0</v>
      </c>
      <c r="BG139" s="196">
        <f>IF(N139="zákl. přenesená",J139,0)</f>
        <v>0</v>
      </c>
      <c r="BH139" s="196">
        <f>IF(N139="sníž. přenesená",J139,0)</f>
        <v>0</v>
      </c>
      <c r="BI139" s="196">
        <f>IF(N139="nulová",J139,0)</f>
        <v>0</v>
      </c>
      <c r="BJ139" s="15" t="s">
        <v>87</v>
      </c>
      <c r="BK139" s="196">
        <f>ROUND(I139*H139,2)</f>
        <v>0</v>
      </c>
      <c r="BL139" s="15" t="s">
        <v>1578</v>
      </c>
      <c r="BM139" s="195" t="s">
        <v>1604</v>
      </c>
    </row>
    <row r="140" spans="1:65" s="2" customFormat="1" ht="10.199999999999999">
      <c r="A140" s="32"/>
      <c r="B140" s="33"/>
      <c r="C140" s="34"/>
      <c r="D140" s="197" t="s">
        <v>155</v>
      </c>
      <c r="E140" s="34"/>
      <c r="F140" s="198" t="s">
        <v>1603</v>
      </c>
      <c r="G140" s="34"/>
      <c r="H140" s="34"/>
      <c r="I140" s="199"/>
      <c r="J140" s="34"/>
      <c r="K140" s="34"/>
      <c r="L140" s="37"/>
      <c r="M140" s="200"/>
      <c r="N140" s="201"/>
      <c r="O140" s="69"/>
      <c r="P140" s="69"/>
      <c r="Q140" s="69"/>
      <c r="R140" s="69"/>
      <c r="S140" s="69"/>
      <c r="T140" s="70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5" t="s">
        <v>155</v>
      </c>
      <c r="AU140" s="15" t="s">
        <v>89</v>
      </c>
    </row>
    <row r="141" spans="1:65" s="2" customFormat="1" ht="24.15" customHeight="1">
      <c r="A141" s="32"/>
      <c r="B141" s="33"/>
      <c r="C141" s="184" t="s">
        <v>216</v>
      </c>
      <c r="D141" s="184" t="s">
        <v>148</v>
      </c>
      <c r="E141" s="185" t="s">
        <v>1605</v>
      </c>
      <c r="F141" s="186" t="s">
        <v>1606</v>
      </c>
      <c r="G141" s="187" t="s">
        <v>734</v>
      </c>
      <c r="H141" s="188">
        <v>1</v>
      </c>
      <c r="I141" s="189"/>
      <c r="J141" s="190">
        <f>ROUND(I141*H141,2)</f>
        <v>0</v>
      </c>
      <c r="K141" s="186" t="s">
        <v>1</v>
      </c>
      <c r="L141" s="37"/>
      <c r="M141" s="191" t="s">
        <v>1</v>
      </c>
      <c r="N141" s="192" t="s">
        <v>44</v>
      </c>
      <c r="O141" s="69"/>
      <c r="P141" s="193">
        <f>O141*H141</f>
        <v>0</v>
      </c>
      <c r="Q141" s="193">
        <v>0</v>
      </c>
      <c r="R141" s="193">
        <f>Q141*H141</f>
        <v>0</v>
      </c>
      <c r="S141" s="193">
        <v>0</v>
      </c>
      <c r="T141" s="194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95" t="s">
        <v>1578</v>
      </c>
      <c r="AT141" s="195" t="s">
        <v>148</v>
      </c>
      <c r="AU141" s="195" t="s">
        <v>89</v>
      </c>
      <c r="AY141" s="15" t="s">
        <v>146</v>
      </c>
      <c r="BE141" s="196">
        <f>IF(N141="základní",J141,0)</f>
        <v>0</v>
      </c>
      <c r="BF141" s="196">
        <f>IF(N141="snížená",J141,0)</f>
        <v>0</v>
      </c>
      <c r="BG141" s="196">
        <f>IF(N141="zákl. přenesená",J141,0)</f>
        <v>0</v>
      </c>
      <c r="BH141" s="196">
        <f>IF(N141="sníž. přenesená",J141,0)</f>
        <v>0</v>
      </c>
      <c r="BI141" s="196">
        <f>IF(N141="nulová",J141,0)</f>
        <v>0</v>
      </c>
      <c r="BJ141" s="15" t="s">
        <v>87</v>
      </c>
      <c r="BK141" s="196">
        <f>ROUND(I141*H141,2)</f>
        <v>0</v>
      </c>
      <c r="BL141" s="15" t="s">
        <v>1578</v>
      </c>
      <c r="BM141" s="195" t="s">
        <v>1607</v>
      </c>
    </row>
    <row r="142" spans="1:65" s="2" customFormat="1" ht="57.6">
      <c r="A142" s="32"/>
      <c r="B142" s="33"/>
      <c r="C142" s="34"/>
      <c r="D142" s="197" t="s">
        <v>230</v>
      </c>
      <c r="E142" s="34"/>
      <c r="F142" s="223" t="s">
        <v>1608</v>
      </c>
      <c r="G142" s="34"/>
      <c r="H142" s="34"/>
      <c r="I142" s="199"/>
      <c r="J142" s="34"/>
      <c r="K142" s="34"/>
      <c r="L142" s="37"/>
      <c r="M142" s="200"/>
      <c r="N142" s="201"/>
      <c r="O142" s="69"/>
      <c r="P142" s="69"/>
      <c r="Q142" s="69"/>
      <c r="R142" s="69"/>
      <c r="S142" s="69"/>
      <c r="T142" s="70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5" t="s">
        <v>230</v>
      </c>
      <c r="AU142" s="15" t="s">
        <v>89</v>
      </c>
    </row>
    <row r="143" spans="1:65" s="2" customFormat="1" ht="16.5" customHeight="1">
      <c r="A143" s="32"/>
      <c r="B143" s="33"/>
      <c r="C143" s="184" t="s">
        <v>225</v>
      </c>
      <c r="D143" s="184" t="s">
        <v>148</v>
      </c>
      <c r="E143" s="185" t="s">
        <v>1609</v>
      </c>
      <c r="F143" s="186" t="s">
        <v>1610</v>
      </c>
      <c r="G143" s="187" t="s">
        <v>734</v>
      </c>
      <c r="H143" s="188">
        <v>1</v>
      </c>
      <c r="I143" s="189"/>
      <c r="J143" s="190">
        <f>ROUND(I143*H143,2)</f>
        <v>0</v>
      </c>
      <c r="K143" s="186" t="s">
        <v>152</v>
      </c>
      <c r="L143" s="37"/>
      <c r="M143" s="191" t="s">
        <v>1</v>
      </c>
      <c r="N143" s="192" t="s">
        <v>44</v>
      </c>
      <c r="O143" s="69"/>
      <c r="P143" s="193">
        <f>O143*H143</f>
        <v>0</v>
      </c>
      <c r="Q143" s="193">
        <v>0</v>
      </c>
      <c r="R143" s="193">
        <f>Q143*H143</f>
        <v>0</v>
      </c>
      <c r="S143" s="193">
        <v>0</v>
      </c>
      <c r="T143" s="194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95" t="s">
        <v>1578</v>
      </c>
      <c r="AT143" s="195" t="s">
        <v>148</v>
      </c>
      <c r="AU143" s="195" t="s">
        <v>89</v>
      </c>
      <c r="AY143" s="15" t="s">
        <v>146</v>
      </c>
      <c r="BE143" s="196">
        <f>IF(N143="základní",J143,0)</f>
        <v>0</v>
      </c>
      <c r="BF143" s="196">
        <f>IF(N143="snížená",J143,0)</f>
        <v>0</v>
      </c>
      <c r="BG143" s="196">
        <f>IF(N143="zákl. přenesená",J143,0)</f>
        <v>0</v>
      </c>
      <c r="BH143" s="196">
        <f>IF(N143="sníž. přenesená",J143,0)</f>
        <v>0</v>
      </c>
      <c r="BI143" s="196">
        <f>IF(N143="nulová",J143,0)</f>
        <v>0</v>
      </c>
      <c r="BJ143" s="15" t="s">
        <v>87</v>
      </c>
      <c r="BK143" s="196">
        <f>ROUND(I143*H143,2)</f>
        <v>0</v>
      </c>
      <c r="BL143" s="15" t="s">
        <v>1578</v>
      </c>
      <c r="BM143" s="195" t="s">
        <v>1611</v>
      </c>
    </row>
    <row r="144" spans="1:65" s="2" customFormat="1" ht="10.199999999999999">
      <c r="A144" s="32"/>
      <c r="B144" s="33"/>
      <c r="C144" s="34"/>
      <c r="D144" s="197" t="s">
        <v>155</v>
      </c>
      <c r="E144" s="34"/>
      <c r="F144" s="198" t="s">
        <v>1610</v>
      </c>
      <c r="G144" s="34"/>
      <c r="H144" s="34"/>
      <c r="I144" s="199"/>
      <c r="J144" s="34"/>
      <c r="K144" s="34"/>
      <c r="L144" s="37"/>
      <c r="M144" s="200"/>
      <c r="N144" s="201"/>
      <c r="O144" s="69"/>
      <c r="P144" s="69"/>
      <c r="Q144" s="69"/>
      <c r="R144" s="69"/>
      <c r="S144" s="69"/>
      <c r="T144" s="70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5" t="s">
        <v>155</v>
      </c>
      <c r="AU144" s="15" t="s">
        <v>89</v>
      </c>
    </row>
    <row r="145" spans="1:65" s="2" customFormat="1" ht="76.8">
      <c r="A145" s="32"/>
      <c r="B145" s="33"/>
      <c r="C145" s="34"/>
      <c r="D145" s="197" t="s">
        <v>230</v>
      </c>
      <c r="E145" s="34"/>
      <c r="F145" s="223" t="s">
        <v>1612</v>
      </c>
      <c r="G145" s="34"/>
      <c r="H145" s="34"/>
      <c r="I145" s="199"/>
      <c r="J145" s="34"/>
      <c r="K145" s="34"/>
      <c r="L145" s="37"/>
      <c r="M145" s="200"/>
      <c r="N145" s="201"/>
      <c r="O145" s="69"/>
      <c r="P145" s="69"/>
      <c r="Q145" s="69"/>
      <c r="R145" s="69"/>
      <c r="S145" s="69"/>
      <c r="T145" s="70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T145" s="15" t="s">
        <v>230</v>
      </c>
      <c r="AU145" s="15" t="s">
        <v>89</v>
      </c>
    </row>
    <row r="146" spans="1:65" s="2" customFormat="1" ht="24.15" customHeight="1">
      <c r="A146" s="32"/>
      <c r="B146" s="33"/>
      <c r="C146" s="184" t="s">
        <v>232</v>
      </c>
      <c r="D146" s="184" t="s">
        <v>148</v>
      </c>
      <c r="E146" s="185" t="s">
        <v>1613</v>
      </c>
      <c r="F146" s="186" t="s">
        <v>1614</v>
      </c>
      <c r="G146" s="187" t="s">
        <v>734</v>
      </c>
      <c r="H146" s="188">
        <v>1</v>
      </c>
      <c r="I146" s="189"/>
      <c r="J146" s="190">
        <f>ROUND(I146*H146,2)</f>
        <v>0</v>
      </c>
      <c r="K146" s="186" t="s">
        <v>1</v>
      </c>
      <c r="L146" s="37"/>
      <c r="M146" s="191" t="s">
        <v>1</v>
      </c>
      <c r="N146" s="192" t="s">
        <v>44</v>
      </c>
      <c r="O146" s="69"/>
      <c r="P146" s="193">
        <f>O146*H146</f>
        <v>0</v>
      </c>
      <c r="Q146" s="193">
        <v>0</v>
      </c>
      <c r="R146" s="193">
        <f>Q146*H146</f>
        <v>0</v>
      </c>
      <c r="S146" s="193">
        <v>0</v>
      </c>
      <c r="T146" s="194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95" t="s">
        <v>1578</v>
      </c>
      <c r="AT146" s="195" t="s">
        <v>148</v>
      </c>
      <c r="AU146" s="195" t="s">
        <v>89</v>
      </c>
      <c r="AY146" s="15" t="s">
        <v>146</v>
      </c>
      <c r="BE146" s="196">
        <f>IF(N146="základní",J146,0)</f>
        <v>0</v>
      </c>
      <c r="BF146" s="196">
        <f>IF(N146="snížená",J146,0)</f>
        <v>0</v>
      </c>
      <c r="BG146" s="196">
        <f>IF(N146="zákl. přenesená",J146,0)</f>
        <v>0</v>
      </c>
      <c r="BH146" s="196">
        <f>IF(N146="sníž. přenesená",J146,0)</f>
        <v>0</v>
      </c>
      <c r="BI146" s="196">
        <f>IF(N146="nulová",J146,0)</f>
        <v>0</v>
      </c>
      <c r="BJ146" s="15" t="s">
        <v>87</v>
      </c>
      <c r="BK146" s="196">
        <f>ROUND(I146*H146,2)</f>
        <v>0</v>
      </c>
      <c r="BL146" s="15" t="s">
        <v>1578</v>
      </c>
      <c r="BM146" s="195" t="s">
        <v>1615</v>
      </c>
    </row>
    <row r="147" spans="1:65" s="2" customFormat="1" ht="19.2">
      <c r="A147" s="32"/>
      <c r="B147" s="33"/>
      <c r="C147" s="34"/>
      <c r="D147" s="197" t="s">
        <v>230</v>
      </c>
      <c r="E147" s="34"/>
      <c r="F147" s="223" t="s">
        <v>1616</v>
      </c>
      <c r="G147" s="34"/>
      <c r="H147" s="34"/>
      <c r="I147" s="199"/>
      <c r="J147" s="34"/>
      <c r="K147" s="34"/>
      <c r="L147" s="37"/>
      <c r="M147" s="200"/>
      <c r="N147" s="201"/>
      <c r="O147" s="69"/>
      <c r="P147" s="69"/>
      <c r="Q147" s="69"/>
      <c r="R147" s="69"/>
      <c r="S147" s="69"/>
      <c r="T147" s="70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5" t="s">
        <v>230</v>
      </c>
      <c r="AU147" s="15" t="s">
        <v>89</v>
      </c>
    </row>
    <row r="148" spans="1:65" s="2" customFormat="1" ht="24.15" customHeight="1">
      <c r="A148" s="32"/>
      <c r="B148" s="33"/>
      <c r="C148" s="184" t="s">
        <v>238</v>
      </c>
      <c r="D148" s="184" t="s">
        <v>148</v>
      </c>
      <c r="E148" s="185" t="s">
        <v>1617</v>
      </c>
      <c r="F148" s="186" t="s">
        <v>1618</v>
      </c>
      <c r="G148" s="187" t="s">
        <v>734</v>
      </c>
      <c r="H148" s="188">
        <v>1</v>
      </c>
      <c r="I148" s="189"/>
      <c r="J148" s="190">
        <f>ROUND(I148*H148,2)</f>
        <v>0</v>
      </c>
      <c r="K148" s="186" t="s">
        <v>1</v>
      </c>
      <c r="L148" s="37"/>
      <c r="M148" s="191" t="s">
        <v>1</v>
      </c>
      <c r="N148" s="192" t="s">
        <v>44</v>
      </c>
      <c r="O148" s="69"/>
      <c r="P148" s="193">
        <f>O148*H148</f>
        <v>0</v>
      </c>
      <c r="Q148" s="193">
        <v>0</v>
      </c>
      <c r="R148" s="193">
        <f>Q148*H148</f>
        <v>0</v>
      </c>
      <c r="S148" s="193">
        <v>0</v>
      </c>
      <c r="T148" s="194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95" t="s">
        <v>1578</v>
      </c>
      <c r="AT148" s="195" t="s">
        <v>148</v>
      </c>
      <c r="AU148" s="195" t="s">
        <v>89</v>
      </c>
      <c r="AY148" s="15" t="s">
        <v>146</v>
      </c>
      <c r="BE148" s="196">
        <f>IF(N148="základní",J148,0)</f>
        <v>0</v>
      </c>
      <c r="BF148" s="196">
        <f>IF(N148="snížená",J148,0)</f>
        <v>0</v>
      </c>
      <c r="BG148" s="196">
        <f>IF(N148="zákl. přenesená",J148,0)</f>
        <v>0</v>
      </c>
      <c r="BH148" s="196">
        <f>IF(N148="sníž. přenesená",J148,0)</f>
        <v>0</v>
      </c>
      <c r="BI148" s="196">
        <f>IF(N148="nulová",J148,0)</f>
        <v>0</v>
      </c>
      <c r="BJ148" s="15" t="s">
        <v>87</v>
      </c>
      <c r="BK148" s="196">
        <f>ROUND(I148*H148,2)</f>
        <v>0</v>
      </c>
      <c r="BL148" s="15" t="s">
        <v>1578</v>
      </c>
      <c r="BM148" s="195" t="s">
        <v>1619</v>
      </c>
    </row>
    <row r="149" spans="1:65" s="2" customFormat="1" ht="19.2">
      <c r="A149" s="32"/>
      <c r="B149" s="33"/>
      <c r="C149" s="34"/>
      <c r="D149" s="197" t="s">
        <v>230</v>
      </c>
      <c r="E149" s="34"/>
      <c r="F149" s="223" t="s">
        <v>1616</v>
      </c>
      <c r="G149" s="34"/>
      <c r="H149" s="34"/>
      <c r="I149" s="199"/>
      <c r="J149" s="34"/>
      <c r="K149" s="34"/>
      <c r="L149" s="37"/>
      <c r="M149" s="200"/>
      <c r="N149" s="201"/>
      <c r="O149" s="69"/>
      <c r="P149" s="69"/>
      <c r="Q149" s="69"/>
      <c r="R149" s="69"/>
      <c r="S149" s="69"/>
      <c r="T149" s="70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5" t="s">
        <v>230</v>
      </c>
      <c r="AU149" s="15" t="s">
        <v>89</v>
      </c>
    </row>
    <row r="150" spans="1:65" s="2" customFormat="1" ht="24.15" customHeight="1">
      <c r="A150" s="32"/>
      <c r="B150" s="33"/>
      <c r="C150" s="184" t="s">
        <v>8</v>
      </c>
      <c r="D150" s="184" t="s">
        <v>148</v>
      </c>
      <c r="E150" s="185" t="s">
        <v>1620</v>
      </c>
      <c r="F150" s="186" t="s">
        <v>1621</v>
      </c>
      <c r="G150" s="187" t="s">
        <v>734</v>
      </c>
      <c r="H150" s="188">
        <v>2</v>
      </c>
      <c r="I150" s="189"/>
      <c r="J150" s="190">
        <f>ROUND(I150*H150,2)</f>
        <v>0</v>
      </c>
      <c r="K150" s="186" t="s">
        <v>1</v>
      </c>
      <c r="L150" s="37"/>
      <c r="M150" s="191" t="s">
        <v>1</v>
      </c>
      <c r="N150" s="192" t="s">
        <v>44</v>
      </c>
      <c r="O150" s="69"/>
      <c r="P150" s="193">
        <f>O150*H150</f>
        <v>0</v>
      </c>
      <c r="Q150" s="193">
        <v>0</v>
      </c>
      <c r="R150" s="193">
        <f>Q150*H150</f>
        <v>0</v>
      </c>
      <c r="S150" s="193">
        <v>0</v>
      </c>
      <c r="T150" s="194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95" t="s">
        <v>1578</v>
      </c>
      <c r="AT150" s="195" t="s">
        <v>148</v>
      </c>
      <c r="AU150" s="195" t="s">
        <v>89</v>
      </c>
      <c r="AY150" s="15" t="s">
        <v>146</v>
      </c>
      <c r="BE150" s="196">
        <f>IF(N150="základní",J150,0)</f>
        <v>0</v>
      </c>
      <c r="BF150" s="196">
        <f>IF(N150="snížená",J150,0)</f>
        <v>0</v>
      </c>
      <c r="BG150" s="196">
        <f>IF(N150="zákl. přenesená",J150,0)</f>
        <v>0</v>
      </c>
      <c r="BH150" s="196">
        <f>IF(N150="sníž. přenesená",J150,0)</f>
        <v>0</v>
      </c>
      <c r="BI150" s="196">
        <f>IF(N150="nulová",J150,0)</f>
        <v>0</v>
      </c>
      <c r="BJ150" s="15" t="s">
        <v>87</v>
      </c>
      <c r="BK150" s="196">
        <f>ROUND(I150*H150,2)</f>
        <v>0</v>
      </c>
      <c r="BL150" s="15" t="s">
        <v>1578</v>
      </c>
      <c r="BM150" s="195" t="s">
        <v>1622</v>
      </c>
    </row>
    <row r="151" spans="1:65" s="2" customFormat="1" ht="10.199999999999999">
      <c r="A151" s="32"/>
      <c r="B151" s="33"/>
      <c r="C151" s="34"/>
      <c r="D151" s="197" t="s">
        <v>155</v>
      </c>
      <c r="E151" s="34"/>
      <c r="F151" s="198" t="s">
        <v>1621</v>
      </c>
      <c r="G151" s="34"/>
      <c r="H151" s="34"/>
      <c r="I151" s="199"/>
      <c r="J151" s="34"/>
      <c r="K151" s="34"/>
      <c r="L151" s="37"/>
      <c r="M151" s="200"/>
      <c r="N151" s="201"/>
      <c r="O151" s="69"/>
      <c r="P151" s="69"/>
      <c r="Q151" s="69"/>
      <c r="R151" s="69"/>
      <c r="S151" s="69"/>
      <c r="T151" s="70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5" t="s">
        <v>155</v>
      </c>
      <c r="AU151" s="15" t="s">
        <v>89</v>
      </c>
    </row>
    <row r="152" spans="1:65" s="2" customFormat="1" ht="57.6">
      <c r="A152" s="32"/>
      <c r="B152" s="33"/>
      <c r="C152" s="34"/>
      <c r="D152" s="197" t="s">
        <v>230</v>
      </c>
      <c r="E152" s="34"/>
      <c r="F152" s="223" t="s">
        <v>1623</v>
      </c>
      <c r="G152" s="34"/>
      <c r="H152" s="34"/>
      <c r="I152" s="199"/>
      <c r="J152" s="34"/>
      <c r="K152" s="34"/>
      <c r="L152" s="37"/>
      <c r="M152" s="200"/>
      <c r="N152" s="201"/>
      <c r="O152" s="69"/>
      <c r="P152" s="69"/>
      <c r="Q152" s="69"/>
      <c r="R152" s="69"/>
      <c r="S152" s="69"/>
      <c r="T152" s="70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5" t="s">
        <v>230</v>
      </c>
      <c r="AU152" s="15" t="s">
        <v>89</v>
      </c>
    </row>
    <row r="153" spans="1:65" s="2" customFormat="1" ht="16.5" customHeight="1">
      <c r="A153" s="32"/>
      <c r="B153" s="33"/>
      <c r="C153" s="184" t="s">
        <v>253</v>
      </c>
      <c r="D153" s="184" t="s">
        <v>148</v>
      </c>
      <c r="E153" s="185" t="s">
        <v>1624</v>
      </c>
      <c r="F153" s="186" t="s">
        <v>1625</v>
      </c>
      <c r="G153" s="187" t="s">
        <v>734</v>
      </c>
      <c r="H153" s="188">
        <v>1</v>
      </c>
      <c r="I153" s="189"/>
      <c r="J153" s="190">
        <f>ROUND(I153*H153,2)</f>
        <v>0</v>
      </c>
      <c r="K153" s="186" t="s">
        <v>1</v>
      </c>
      <c r="L153" s="37"/>
      <c r="M153" s="191" t="s">
        <v>1</v>
      </c>
      <c r="N153" s="192" t="s">
        <v>44</v>
      </c>
      <c r="O153" s="69"/>
      <c r="P153" s="193">
        <f>O153*H153</f>
        <v>0</v>
      </c>
      <c r="Q153" s="193">
        <v>0</v>
      </c>
      <c r="R153" s="193">
        <f>Q153*H153</f>
        <v>0</v>
      </c>
      <c r="S153" s="193">
        <v>0</v>
      </c>
      <c r="T153" s="194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95" t="s">
        <v>1578</v>
      </c>
      <c r="AT153" s="195" t="s">
        <v>148</v>
      </c>
      <c r="AU153" s="195" t="s">
        <v>89</v>
      </c>
      <c r="AY153" s="15" t="s">
        <v>146</v>
      </c>
      <c r="BE153" s="196">
        <f>IF(N153="základní",J153,0)</f>
        <v>0</v>
      </c>
      <c r="BF153" s="196">
        <f>IF(N153="snížená",J153,0)</f>
        <v>0</v>
      </c>
      <c r="BG153" s="196">
        <f>IF(N153="zákl. přenesená",J153,0)</f>
        <v>0</v>
      </c>
      <c r="BH153" s="196">
        <f>IF(N153="sníž. přenesená",J153,0)</f>
        <v>0</v>
      </c>
      <c r="BI153" s="196">
        <f>IF(N153="nulová",J153,0)</f>
        <v>0</v>
      </c>
      <c r="BJ153" s="15" t="s">
        <v>87</v>
      </c>
      <c r="BK153" s="196">
        <f>ROUND(I153*H153,2)</f>
        <v>0</v>
      </c>
      <c r="BL153" s="15" t="s">
        <v>1578</v>
      </c>
      <c r="BM153" s="195" t="s">
        <v>1626</v>
      </c>
    </row>
    <row r="154" spans="1:65" s="2" customFormat="1" ht="10.199999999999999">
      <c r="A154" s="32"/>
      <c r="B154" s="33"/>
      <c r="C154" s="34"/>
      <c r="D154" s="197" t="s">
        <v>155</v>
      </c>
      <c r="E154" s="34"/>
      <c r="F154" s="198" t="s">
        <v>1625</v>
      </c>
      <c r="G154" s="34"/>
      <c r="H154" s="34"/>
      <c r="I154" s="199"/>
      <c r="J154" s="34"/>
      <c r="K154" s="34"/>
      <c r="L154" s="37"/>
      <c r="M154" s="200"/>
      <c r="N154" s="201"/>
      <c r="O154" s="69"/>
      <c r="P154" s="69"/>
      <c r="Q154" s="69"/>
      <c r="R154" s="69"/>
      <c r="S154" s="69"/>
      <c r="T154" s="70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5" t="s">
        <v>155</v>
      </c>
      <c r="AU154" s="15" t="s">
        <v>89</v>
      </c>
    </row>
    <row r="155" spans="1:65" s="2" customFormat="1" ht="38.4">
      <c r="A155" s="32"/>
      <c r="B155" s="33"/>
      <c r="C155" s="34"/>
      <c r="D155" s="197" t="s">
        <v>230</v>
      </c>
      <c r="E155" s="34"/>
      <c r="F155" s="223" t="s">
        <v>1627</v>
      </c>
      <c r="G155" s="34"/>
      <c r="H155" s="34"/>
      <c r="I155" s="199"/>
      <c r="J155" s="34"/>
      <c r="K155" s="34"/>
      <c r="L155" s="37"/>
      <c r="M155" s="200"/>
      <c r="N155" s="201"/>
      <c r="O155" s="69"/>
      <c r="P155" s="69"/>
      <c r="Q155" s="69"/>
      <c r="R155" s="69"/>
      <c r="S155" s="69"/>
      <c r="T155" s="70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T155" s="15" t="s">
        <v>230</v>
      </c>
      <c r="AU155" s="15" t="s">
        <v>89</v>
      </c>
    </row>
    <row r="156" spans="1:65" s="2" customFormat="1" ht="16.5" customHeight="1">
      <c r="A156" s="32"/>
      <c r="B156" s="33"/>
      <c r="C156" s="184" t="s">
        <v>260</v>
      </c>
      <c r="D156" s="184" t="s">
        <v>148</v>
      </c>
      <c r="E156" s="185" t="s">
        <v>1628</v>
      </c>
      <c r="F156" s="186" t="s">
        <v>1629</v>
      </c>
      <c r="G156" s="187" t="s">
        <v>734</v>
      </c>
      <c r="H156" s="188">
        <v>1</v>
      </c>
      <c r="I156" s="189"/>
      <c r="J156" s="190">
        <f>ROUND(I156*H156,2)</f>
        <v>0</v>
      </c>
      <c r="K156" s="186" t="s">
        <v>1</v>
      </c>
      <c r="L156" s="37"/>
      <c r="M156" s="191" t="s">
        <v>1</v>
      </c>
      <c r="N156" s="192" t="s">
        <v>44</v>
      </c>
      <c r="O156" s="69"/>
      <c r="P156" s="193">
        <f>O156*H156</f>
        <v>0</v>
      </c>
      <c r="Q156" s="193">
        <v>0</v>
      </c>
      <c r="R156" s="193">
        <f>Q156*H156</f>
        <v>0</v>
      </c>
      <c r="S156" s="193">
        <v>0</v>
      </c>
      <c r="T156" s="194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95" t="s">
        <v>1630</v>
      </c>
      <c r="AT156" s="195" t="s">
        <v>148</v>
      </c>
      <c r="AU156" s="195" t="s">
        <v>89</v>
      </c>
      <c r="AY156" s="15" t="s">
        <v>146</v>
      </c>
      <c r="BE156" s="196">
        <f>IF(N156="základní",J156,0)</f>
        <v>0</v>
      </c>
      <c r="BF156" s="196">
        <f>IF(N156="snížená",J156,0)</f>
        <v>0</v>
      </c>
      <c r="BG156" s="196">
        <f>IF(N156="zákl. přenesená",J156,0)</f>
        <v>0</v>
      </c>
      <c r="BH156" s="196">
        <f>IF(N156="sníž. přenesená",J156,0)</f>
        <v>0</v>
      </c>
      <c r="BI156" s="196">
        <f>IF(N156="nulová",J156,0)</f>
        <v>0</v>
      </c>
      <c r="BJ156" s="15" t="s">
        <v>87</v>
      </c>
      <c r="BK156" s="196">
        <f>ROUND(I156*H156,2)</f>
        <v>0</v>
      </c>
      <c r="BL156" s="15" t="s">
        <v>1630</v>
      </c>
      <c r="BM156" s="195" t="s">
        <v>1631</v>
      </c>
    </row>
    <row r="157" spans="1:65" s="2" customFormat="1" ht="10.199999999999999">
      <c r="A157" s="32"/>
      <c r="B157" s="33"/>
      <c r="C157" s="34"/>
      <c r="D157" s="197" t="s">
        <v>155</v>
      </c>
      <c r="E157" s="34"/>
      <c r="F157" s="198" t="s">
        <v>1629</v>
      </c>
      <c r="G157" s="34"/>
      <c r="H157" s="34"/>
      <c r="I157" s="199"/>
      <c r="J157" s="34"/>
      <c r="K157" s="34"/>
      <c r="L157" s="37"/>
      <c r="M157" s="200"/>
      <c r="N157" s="201"/>
      <c r="O157" s="69"/>
      <c r="P157" s="69"/>
      <c r="Q157" s="69"/>
      <c r="R157" s="69"/>
      <c r="S157" s="69"/>
      <c r="T157" s="70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T157" s="15" t="s">
        <v>155</v>
      </c>
      <c r="AU157" s="15" t="s">
        <v>89</v>
      </c>
    </row>
    <row r="158" spans="1:65" s="2" customFormat="1" ht="28.8">
      <c r="A158" s="32"/>
      <c r="B158" s="33"/>
      <c r="C158" s="34"/>
      <c r="D158" s="197" t="s">
        <v>230</v>
      </c>
      <c r="E158" s="34"/>
      <c r="F158" s="223" t="s">
        <v>1632</v>
      </c>
      <c r="G158" s="34"/>
      <c r="H158" s="34"/>
      <c r="I158" s="199"/>
      <c r="J158" s="34"/>
      <c r="K158" s="34"/>
      <c r="L158" s="37"/>
      <c r="M158" s="200"/>
      <c r="N158" s="201"/>
      <c r="O158" s="69"/>
      <c r="P158" s="69"/>
      <c r="Q158" s="69"/>
      <c r="R158" s="69"/>
      <c r="S158" s="69"/>
      <c r="T158" s="70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T158" s="15" t="s">
        <v>230</v>
      </c>
      <c r="AU158" s="15" t="s">
        <v>89</v>
      </c>
    </row>
    <row r="159" spans="1:65" s="2" customFormat="1" ht="16.5" customHeight="1">
      <c r="A159" s="32"/>
      <c r="B159" s="33"/>
      <c r="C159" s="184" t="s">
        <v>265</v>
      </c>
      <c r="D159" s="184" t="s">
        <v>148</v>
      </c>
      <c r="E159" s="185" t="s">
        <v>1633</v>
      </c>
      <c r="F159" s="186" t="s">
        <v>1634</v>
      </c>
      <c r="G159" s="187" t="s">
        <v>734</v>
      </c>
      <c r="H159" s="188">
        <v>1</v>
      </c>
      <c r="I159" s="189"/>
      <c r="J159" s="190">
        <f>ROUND(I159*H159,2)</f>
        <v>0</v>
      </c>
      <c r="K159" s="186" t="s">
        <v>1</v>
      </c>
      <c r="L159" s="37"/>
      <c r="M159" s="191" t="s">
        <v>1</v>
      </c>
      <c r="N159" s="192" t="s">
        <v>44</v>
      </c>
      <c r="O159" s="69"/>
      <c r="P159" s="193">
        <f>O159*H159</f>
        <v>0</v>
      </c>
      <c r="Q159" s="193">
        <v>0</v>
      </c>
      <c r="R159" s="193">
        <f>Q159*H159</f>
        <v>0</v>
      </c>
      <c r="S159" s="193">
        <v>0</v>
      </c>
      <c r="T159" s="194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95" t="s">
        <v>1578</v>
      </c>
      <c r="AT159" s="195" t="s">
        <v>148</v>
      </c>
      <c r="AU159" s="195" t="s">
        <v>89</v>
      </c>
      <c r="AY159" s="15" t="s">
        <v>146</v>
      </c>
      <c r="BE159" s="196">
        <f>IF(N159="základní",J159,0)</f>
        <v>0</v>
      </c>
      <c r="BF159" s="196">
        <f>IF(N159="snížená",J159,0)</f>
        <v>0</v>
      </c>
      <c r="BG159" s="196">
        <f>IF(N159="zákl. přenesená",J159,0)</f>
        <v>0</v>
      </c>
      <c r="BH159" s="196">
        <f>IF(N159="sníž. přenesená",J159,0)</f>
        <v>0</v>
      </c>
      <c r="BI159" s="196">
        <f>IF(N159="nulová",J159,0)</f>
        <v>0</v>
      </c>
      <c r="BJ159" s="15" t="s">
        <v>87</v>
      </c>
      <c r="BK159" s="196">
        <f>ROUND(I159*H159,2)</f>
        <v>0</v>
      </c>
      <c r="BL159" s="15" t="s">
        <v>1578</v>
      </c>
      <c r="BM159" s="195" t="s">
        <v>1635</v>
      </c>
    </row>
    <row r="160" spans="1:65" s="2" customFormat="1" ht="10.199999999999999">
      <c r="A160" s="32"/>
      <c r="B160" s="33"/>
      <c r="C160" s="34"/>
      <c r="D160" s="197" t="s">
        <v>155</v>
      </c>
      <c r="E160" s="34"/>
      <c r="F160" s="198" t="s">
        <v>1634</v>
      </c>
      <c r="G160" s="34"/>
      <c r="H160" s="34"/>
      <c r="I160" s="199"/>
      <c r="J160" s="34"/>
      <c r="K160" s="34"/>
      <c r="L160" s="37"/>
      <c r="M160" s="200"/>
      <c r="N160" s="201"/>
      <c r="O160" s="69"/>
      <c r="P160" s="69"/>
      <c r="Q160" s="69"/>
      <c r="R160" s="69"/>
      <c r="S160" s="69"/>
      <c r="T160" s="70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T160" s="15" t="s">
        <v>155</v>
      </c>
      <c r="AU160" s="15" t="s">
        <v>89</v>
      </c>
    </row>
    <row r="161" spans="1:65" s="2" customFormat="1" ht="19.2">
      <c r="A161" s="32"/>
      <c r="B161" s="33"/>
      <c r="C161" s="34"/>
      <c r="D161" s="197" t="s">
        <v>230</v>
      </c>
      <c r="E161" s="34"/>
      <c r="F161" s="223" t="s">
        <v>1636</v>
      </c>
      <c r="G161" s="34"/>
      <c r="H161" s="34"/>
      <c r="I161" s="199"/>
      <c r="J161" s="34"/>
      <c r="K161" s="34"/>
      <c r="L161" s="37"/>
      <c r="M161" s="200"/>
      <c r="N161" s="201"/>
      <c r="O161" s="69"/>
      <c r="P161" s="69"/>
      <c r="Q161" s="69"/>
      <c r="R161" s="69"/>
      <c r="S161" s="69"/>
      <c r="T161" s="70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T161" s="15" t="s">
        <v>230</v>
      </c>
      <c r="AU161" s="15" t="s">
        <v>89</v>
      </c>
    </row>
    <row r="162" spans="1:65" s="2" customFormat="1" ht="16.5" customHeight="1">
      <c r="A162" s="32"/>
      <c r="B162" s="33"/>
      <c r="C162" s="184" t="s">
        <v>271</v>
      </c>
      <c r="D162" s="184" t="s">
        <v>148</v>
      </c>
      <c r="E162" s="185" t="s">
        <v>1637</v>
      </c>
      <c r="F162" s="186" t="s">
        <v>1638</v>
      </c>
      <c r="G162" s="187" t="s">
        <v>734</v>
      </c>
      <c r="H162" s="188">
        <v>1</v>
      </c>
      <c r="I162" s="189"/>
      <c r="J162" s="190">
        <f>ROUND(I162*H162,2)</f>
        <v>0</v>
      </c>
      <c r="K162" s="186" t="s">
        <v>1</v>
      </c>
      <c r="L162" s="37"/>
      <c r="M162" s="191" t="s">
        <v>1</v>
      </c>
      <c r="N162" s="192" t="s">
        <v>44</v>
      </c>
      <c r="O162" s="69"/>
      <c r="P162" s="193">
        <f>O162*H162</f>
        <v>0</v>
      </c>
      <c r="Q162" s="193">
        <v>0</v>
      </c>
      <c r="R162" s="193">
        <f>Q162*H162</f>
        <v>0</v>
      </c>
      <c r="S162" s="193">
        <v>0</v>
      </c>
      <c r="T162" s="194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95" t="s">
        <v>1578</v>
      </c>
      <c r="AT162" s="195" t="s">
        <v>148</v>
      </c>
      <c r="AU162" s="195" t="s">
        <v>89</v>
      </c>
      <c r="AY162" s="15" t="s">
        <v>146</v>
      </c>
      <c r="BE162" s="196">
        <f>IF(N162="základní",J162,0)</f>
        <v>0</v>
      </c>
      <c r="BF162" s="196">
        <f>IF(N162="snížená",J162,0)</f>
        <v>0</v>
      </c>
      <c r="BG162" s="196">
        <f>IF(N162="zákl. přenesená",J162,0)</f>
        <v>0</v>
      </c>
      <c r="BH162" s="196">
        <f>IF(N162="sníž. přenesená",J162,0)</f>
        <v>0</v>
      </c>
      <c r="BI162" s="196">
        <f>IF(N162="nulová",J162,0)</f>
        <v>0</v>
      </c>
      <c r="BJ162" s="15" t="s">
        <v>87</v>
      </c>
      <c r="BK162" s="196">
        <f>ROUND(I162*H162,2)</f>
        <v>0</v>
      </c>
      <c r="BL162" s="15" t="s">
        <v>1578</v>
      </c>
      <c r="BM162" s="195" t="s">
        <v>1639</v>
      </c>
    </row>
    <row r="163" spans="1:65" s="2" customFormat="1" ht="10.199999999999999">
      <c r="A163" s="32"/>
      <c r="B163" s="33"/>
      <c r="C163" s="34"/>
      <c r="D163" s="197" t="s">
        <v>155</v>
      </c>
      <c r="E163" s="34"/>
      <c r="F163" s="198" t="s">
        <v>1638</v>
      </c>
      <c r="G163" s="34"/>
      <c r="H163" s="34"/>
      <c r="I163" s="199"/>
      <c r="J163" s="34"/>
      <c r="K163" s="34"/>
      <c r="L163" s="37"/>
      <c r="M163" s="200"/>
      <c r="N163" s="201"/>
      <c r="O163" s="69"/>
      <c r="P163" s="69"/>
      <c r="Q163" s="69"/>
      <c r="R163" s="69"/>
      <c r="S163" s="69"/>
      <c r="T163" s="70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T163" s="15" t="s">
        <v>155</v>
      </c>
      <c r="AU163" s="15" t="s">
        <v>89</v>
      </c>
    </row>
    <row r="164" spans="1:65" s="2" customFormat="1" ht="19.2">
      <c r="A164" s="32"/>
      <c r="B164" s="33"/>
      <c r="C164" s="34"/>
      <c r="D164" s="197" t="s">
        <v>230</v>
      </c>
      <c r="E164" s="34"/>
      <c r="F164" s="223" t="s">
        <v>1636</v>
      </c>
      <c r="G164" s="34"/>
      <c r="H164" s="34"/>
      <c r="I164" s="199"/>
      <c r="J164" s="34"/>
      <c r="K164" s="34"/>
      <c r="L164" s="37"/>
      <c r="M164" s="200"/>
      <c r="N164" s="201"/>
      <c r="O164" s="69"/>
      <c r="P164" s="69"/>
      <c r="Q164" s="69"/>
      <c r="R164" s="69"/>
      <c r="S164" s="69"/>
      <c r="T164" s="70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T164" s="15" t="s">
        <v>230</v>
      </c>
      <c r="AU164" s="15" t="s">
        <v>89</v>
      </c>
    </row>
    <row r="165" spans="1:65" s="2" customFormat="1" ht="24.15" customHeight="1">
      <c r="A165" s="32"/>
      <c r="B165" s="33"/>
      <c r="C165" s="184" t="s">
        <v>276</v>
      </c>
      <c r="D165" s="184" t="s">
        <v>148</v>
      </c>
      <c r="E165" s="185" t="s">
        <v>1640</v>
      </c>
      <c r="F165" s="186" t="s">
        <v>1641</v>
      </c>
      <c r="G165" s="187" t="s">
        <v>734</v>
      </c>
      <c r="H165" s="188">
        <v>1</v>
      </c>
      <c r="I165" s="189"/>
      <c r="J165" s="190">
        <f>ROUND(I165*H165,2)</f>
        <v>0</v>
      </c>
      <c r="K165" s="186" t="s">
        <v>1</v>
      </c>
      <c r="L165" s="37"/>
      <c r="M165" s="191" t="s">
        <v>1</v>
      </c>
      <c r="N165" s="192" t="s">
        <v>44</v>
      </c>
      <c r="O165" s="69"/>
      <c r="P165" s="193">
        <f>O165*H165</f>
        <v>0</v>
      </c>
      <c r="Q165" s="193">
        <v>0</v>
      </c>
      <c r="R165" s="193">
        <f>Q165*H165</f>
        <v>0</v>
      </c>
      <c r="S165" s="193">
        <v>0</v>
      </c>
      <c r="T165" s="194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95" t="s">
        <v>1578</v>
      </c>
      <c r="AT165" s="195" t="s">
        <v>148</v>
      </c>
      <c r="AU165" s="195" t="s">
        <v>89</v>
      </c>
      <c r="AY165" s="15" t="s">
        <v>146</v>
      </c>
      <c r="BE165" s="196">
        <f>IF(N165="základní",J165,0)</f>
        <v>0</v>
      </c>
      <c r="BF165" s="196">
        <f>IF(N165="snížená",J165,0)</f>
        <v>0</v>
      </c>
      <c r="BG165" s="196">
        <f>IF(N165="zákl. přenesená",J165,0)</f>
        <v>0</v>
      </c>
      <c r="BH165" s="196">
        <f>IF(N165="sníž. přenesená",J165,0)</f>
        <v>0</v>
      </c>
      <c r="BI165" s="196">
        <f>IF(N165="nulová",J165,0)</f>
        <v>0</v>
      </c>
      <c r="BJ165" s="15" t="s">
        <v>87</v>
      </c>
      <c r="BK165" s="196">
        <f>ROUND(I165*H165,2)</f>
        <v>0</v>
      </c>
      <c r="BL165" s="15" t="s">
        <v>1578</v>
      </c>
      <c r="BM165" s="195" t="s">
        <v>1642</v>
      </c>
    </row>
    <row r="166" spans="1:65" s="2" customFormat="1" ht="10.199999999999999">
      <c r="A166" s="32"/>
      <c r="B166" s="33"/>
      <c r="C166" s="34"/>
      <c r="D166" s="197" t="s">
        <v>155</v>
      </c>
      <c r="E166" s="34"/>
      <c r="F166" s="198" t="s">
        <v>1641</v>
      </c>
      <c r="G166" s="34"/>
      <c r="H166" s="34"/>
      <c r="I166" s="199"/>
      <c r="J166" s="34"/>
      <c r="K166" s="34"/>
      <c r="L166" s="37"/>
      <c r="M166" s="200"/>
      <c r="N166" s="201"/>
      <c r="O166" s="69"/>
      <c r="P166" s="69"/>
      <c r="Q166" s="69"/>
      <c r="R166" s="69"/>
      <c r="S166" s="69"/>
      <c r="T166" s="70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T166" s="15" t="s">
        <v>155</v>
      </c>
      <c r="AU166" s="15" t="s">
        <v>89</v>
      </c>
    </row>
    <row r="167" spans="1:65" s="2" customFormat="1" ht="19.2">
      <c r="A167" s="32"/>
      <c r="B167" s="33"/>
      <c r="C167" s="34"/>
      <c r="D167" s="197" t="s">
        <v>230</v>
      </c>
      <c r="E167" s="34"/>
      <c r="F167" s="223" t="s">
        <v>1636</v>
      </c>
      <c r="G167" s="34"/>
      <c r="H167" s="34"/>
      <c r="I167" s="199"/>
      <c r="J167" s="34"/>
      <c r="K167" s="34"/>
      <c r="L167" s="37"/>
      <c r="M167" s="200"/>
      <c r="N167" s="201"/>
      <c r="O167" s="69"/>
      <c r="P167" s="69"/>
      <c r="Q167" s="69"/>
      <c r="R167" s="69"/>
      <c r="S167" s="69"/>
      <c r="T167" s="70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T167" s="15" t="s">
        <v>230</v>
      </c>
      <c r="AU167" s="15" t="s">
        <v>89</v>
      </c>
    </row>
    <row r="168" spans="1:65" s="2" customFormat="1" ht="16.5" customHeight="1">
      <c r="A168" s="32"/>
      <c r="B168" s="33"/>
      <c r="C168" s="184" t="s">
        <v>282</v>
      </c>
      <c r="D168" s="184" t="s">
        <v>148</v>
      </c>
      <c r="E168" s="185" t="s">
        <v>1643</v>
      </c>
      <c r="F168" s="186" t="s">
        <v>1644</v>
      </c>
      <c r="G168" s="187" t="s">
        <v>734</v>
      </c>
      <c r="H168" s="188">
        <v>1</v>
      </c>
      <c r="I168" s="189"/>
      <c r="J168" s="190">
        <f>ROUND(I168*H168,2)</f>
        <v>0</v>
      </c>
      <c r="K168" s="186" t="s">
        <v>1</v>
      </c>
      <c r="L168" s="37"/>
      <c r="M168" s="191" t="s">
        <v>1</v>
      </c>
      <c r="N168" s="192" t="s">
        <v>44</v>
      </c>
      <c r="O168" s="69"/>
      <c r="P168" s="193">
        <f>O168*H168</f>
        <v>0</v>
      </c>
      <c r="Q168" s="193">
        <v>0</v>
      </c>
      <c r="R168" s="193">
        <f>Q168*H168</f>
        <v>0</v>
      </c>
      <c r="S168" s="193">
        <v>0</v>
      </c>
      <c r="T168" s="194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95" t="s">
        <v>1578</v>
      </c>
      <c r="AT168" s="195" t="s">
        <v>148</v>
      </c>
      <c r="AU168" s="195" t="s">
        <v>89</v>
      </c>
      <c r="AY168" s="15" t="s">
        <v>146</v>
      </c>
      <c r="BE168" s="196">
        <f>IF(N168="základní",J168,0)</f>
        <v>0</v>
      </c>
      <c r="BF168" s="196">
        <f>IF(N168="snížená",J168,0)</f>
        <v>0</v>
      </c>
      <c r="BG168" s="196">
        <f>IF(N168="zákl. přenesená",J168,0)</f>
        <v>0</v>
      </c>
      <c r="BH168" s="196">
        <f>IF(N168="sníž. přenesená",J168,0)</f>
        <v>0</v>
      </c>
      <c r="BI168" s="196">
        <f>IF(N168="nulová",J168,0)</f>
        <v>0</v>
      </c>
      <c r="BJ168" s="15" t="s">
        <v>87</v>
      </c>
      <c r="BK168" s="196">
        <f>ROUND(I168*H168,2)</f>
        <v>0</v>
      </c>
      <c r="BL168" s="15" t="s">
        <v>1578</v>
      </c>
      <c r="BM168" s="195" t="s">
        <v>1645</v>
      </c>
    </row>
    <row r="169" spans="1:65" s="2" customFormat="1" ht="86.4">
      <c r="A169" s="32"/>
      <c r="B169" s="33"/>
      <c r="C169" s="34"/>
      <c r="D169" s="197" t="s">
        <v>230</v>
      </c>
      <c r="E169" s="34"/>
      <c r="F169" s="223" t="s">
        <v>1588</v>
      </c>
      <c r="G169" s="34"/>
      <c r="H169" s="34"/>
      <c r="I169" s="199"/>
      <c r="J169" s="34"/>
      <c r="K169" s="34"/>
      <c r="L169" s="37"/>
      <c r="M169" s="200"/>
      <c r="N169" s="201"/>
      <c r="O169" s="69"/>
      <c r="P169" s="69"/>
      <c r="Q169" s="69"/>
      <c r="R169" s="69"/>
      <c r="S169" s="69"/>
      <c r="T169" s="70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T169" s="15" t="s">
        <v>230</v>
      </c>
      <c r="AU169" s="15" t="s">
        <v>89</v>
      </c>
    </row>
    <row r="170" spans="1:65" s="2" customFormat="1" ht="16.5" customHeight="1">
      <c r="A170" s="32"/>
      <c r="B170" s="33"/>
      <c r="C170" s="184" t="s">
        <v>289</v>
      </c>
      <c r="D170" s="184" t="s">
        <v>148</v>
      </c>
      <c r="E170" s="185" t="s">
        <v>1646</v>
      </c>
      <c r="F170" s="186" t="s">
        <v>1647</v>
      </c>
      <c r="G170" s="187" t="s">
        <v>734</v>
      </c>
      <c r="H170" s="188">
        <v>1</v>
      </c>
      <c r="I170" s="189"/>
      <c r="J170" s="190">
        <f>ROUND(I170*H170,2)</f>
        <v>0</v>
      </c>
      <c r="K170" s="186" t="s">
        <v>1</v>
      </c>
      <c r="L170" s="37"/>
      <c r="M170" s="191" t="s">
        <v>1</v>
      </c>
      <c r="N170" s="192" t="s">
        <v>44</v>
      </c>
      <c r="O170" s="69"/>
      <c r="P170" s="193">
        <f>O170*H170</f>
        <v>0</v>
      </c>
      <c r="Q170" s="193">
        <v>0</v>
      </c>
      <c r="R170" s="193">
        <f>Q170*H170</f>
        <v>0</v>
      </c>
      <c r="S170" s="193">
        <v>0</v>
      </c>
      <c r="T170" s="194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95" t="s">
        <v>153</v>
      </c>
      <c r="AT170" s="195" t="s">
        <v>148</v>
      </c>
      <c r="AU170" s="195" t="s">
        <v>89</v>
      </c>
      <c r="AY170" s="15" t="s">
        <v>146</v>
      </c>
      <c r="BE170" s="196">
        <f>IF(N170="základní",J170,0)</f>
        <v>0</v>
      </c>
      <c r="BF170" s="196">
        <f>IF(N170="snížená",J170,0)</f>
        <v>0</v>
      </c>
      <c r="BG170" s="196">
        <f>IF(N170="zákl. přenesená",J170,0)</f>
        <v>0</v>
      </c>
      <c r="BH170" s="196">
        <f>IF(N170="sníž. přenesená",J170,0)</f>
        <v>0</v>
      </c>
      <c r="BI170" s="196">
        <f>IF(N170="nulová",J170,0)</f>
        <v>0</v>
      </c>
      <c r="BJ170" s="15" t="s">
        <v>87</v>
      </c>
      <c r="BK170" s="196">
        <f>ROUND(I170*H170,2)</f>
        <v>0</v>
      </c>
      <c r="BL170" s="15" t="s">
        <v>153</v>
      </c>
      <c r="BM170" s="195" t="s">
        <v>1648</v>
      </c>
    </row>
    <row r="171" spans="1:65" s="12" customFormat="1" ht="22.8" customHeight="1">
      <c r="B171" s="168"/>
      <c r="C171" s="169"/>
      <c r="D171" s="170" t="s">
        <v>78</v>
      </c>
      <c r="E171" s="182" t="s">
        <v>1649</v>
      </c>
      <c r="F171" s="182" t="s">
        <v>1650</v>
      </c>
      <c r="G171" s="169"/>
      <c r="H171" s="169"/>
      <c r="I171" s="172"/>
      <c r="J171" s="183">
        <f>BK171</f>
        <v>0</v>
      </c>
      <c r="K171" s="169"/>
      <c r="L171" s="174"/>
      <c r="M171" s="175"/>
      <c r="N171" s="176"/>
      <c r="O171" s="176"/>
      <c r="P171" s="177">
        <f>SUM(P172:P174)</f>
        <v>0</v>
      </c>
      <c r="Q171" s="176"/>
      <c r="R171" s="177">
        <f>SUM(R172:R174)</f>
        <v>0</v>
      </c>
      <c r="S171" s="176"/>
      <c r="T171" s="178">
        <f>SUM(T172:T174)</f>
        <v>0</v>
      </c>
      <c r="AR171" s="179" t="s">
        <v>183</v>
      </c>
      <c r="AT171" s="180" t="s">
        <v>78</v>
      </c>
      <c r="AU171" s="180" t="s">
        <v>87</v>
      </c>
      <c r="AY171" s="179" t="s">
        <v>146</v>
      </c>
      <c r="BK171" s="181">
        <f>SUM(BK172:BK174)</f>
        <v>0</v>
      </c>
    </row>
    <row r="172" spans="1:65" s="2" customFormat="1" ht="16.5" customHeight="1">
      <c r="A172" s="32"/>
      <c r="B172" s="33"/>
      <c r="C172" s="184" t="s">
        <v>297</v>
      </c>
      <c r="D172" s="184" t="s">
        <v>148</v>
      </c>
      <c r="E172" s="185" t="s">
        <v>1651</v>
      </c>
      <c r="F172" s="186" t="s">
        <v>1652</v>
      </c>
      <c r="G172" s="187" t="s">
        <v>734</v>
      </c>
      <c r="H172" s="188">
        <v>1</v>
      </c>
      <c r="I172" s="189"/>
      <c r="J172" s="190">
        <f>ROUND(I172*H172,2)</f>
        <v>0</v>
      </c>
      <c r="K172" s="186" t="s">
        <v>1</v>
      </c>
      <c r="L172" s="37"/>
      <c r="M172" s="191" t="s">
        <v>1</v>
      </c>
      <c r="N172" s="192" t="s">
        <v>44</v>
      </c>
      <c r="O172" s="69"/>
      <c r="P172" s="193">
        <f>O172*H172</f>
        <v>0</v>
      </c>
      <c r="Q172" s="193">
        <v>0</v>
      </c>
      <c r="R172" s="193">
        <f>Q172*H172</f>
        <v>0</v>
      </c>
      <c r="S172" s="193">
        <v>0</v>
      </c>
      <c r="T172" s="194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95" t="s">
        <v>153</v>
      </c>
      <c r="AT172" s="195" t="s">
        <v>148</v>
      </c>
      <c r="AU172" s="195" t="s">
        <v>89</v>
      </c>
      <c r="AY172" s="15" t="s">
        <v>146</v>
      </c>
      <c r="BE172" s="196">
        <f>IF(N172="základní",J172,0)</f>
        <v>0</v>
      </c>
      <c r="BF172" s="196">
        <f>IF(N172="snížená",J172,0)</f>
        <v>0</v>
      </c>
      <c r="BG172" s="196">
        <f>IF(N172="zákl. přenesená",J172,0)</f>
        <v>0</v>
      </c>
      <c r="BH172" s="196">
        <f>IF(N172="sníž. přenesená",J172,0)</f>
        <v>0</v>
      </c>
      <c r="BI172" s="196">
        <f>IF(N172="nulová",J172,0)</f>
        <v>0</v>
      </c>
      <c r="BJ172" s="15" t="s">
        <v>87</v>
      </c>
      <c r="BK172" s="196">
        <f>ROUND(I172*H172,2)</f>
        <v>0</v>
      </c>
      <c r="BL172" s="15" t="s">
        <v>153</v>
      </c>
      <c r="BM172" s="195" t="s">
        <v>1653</v>
      </c>
    </row>
    <row r="173" spans="1:65" s="2" customFormat="1" ht="10.199999999999999">
      <c r="A173" s="32"/>
      <c r="B173" s="33"/>
      <c r="C173" s="34"/>
      <c r="D173" s="197" t="s">
        <v>155</v>
      </c>
      <c r="E173" s="34"/>
      <c r="F173" s="198" t="s">
        <v>1652</v>
      </c>
      <c r="G173" s="34"/>
      <c r="H173" s="34"/>
      <c r="I173" s="199"/>
      <c r="J173" s="34"/>
      <c r="K173" s="34"/>
      <c r="L173" s="37"/>
      <c r="M173" s="200"/>
      <c r="N173" s="201"/>
      <c r="O173" s="69"/>
      <c r="P173" s="69"/>
      <c r="Q173" s="69"/>
      <c r="R173" s="69"/>
      <c r="S173" s="69"/>
      <c r="T173" s="70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T173" s="15" t="s">
        <v>155</v>
      </c>
      <c r="AU173" s="15" t="s">
        <v>89</v>
      </c>
    </row>
    <row r="174" spans="1:65" s="2" customFormat="1" ht="19.2">
      <c r="A174" s="32"/>
      <c r="B174" s="33"/>
      <c r="C174" s="34"/>
      <c r="D174" s="197" t="s">
        <v>230</v>
      </c>
      <c r="E174" s="34"/>
      <c r="F174" s="223" t="s">
        <v>1654</v>
      </c>
      <c r="G174" s="34"/>
      <c r="H174" s="34"/>
      <c r="I174" s="199"/>
      <c r="J174" s="34"/>
      <c r="K174" s="34"/>
      <c r="L174" s="37"/>
      <c r="M174" s="200"/>
      <c r="N174" s="201"/>
      <c r="O174" s="69"/>
      <c r="P174" s="69"/>
      <c r="Q174" s="69"/>
      <c r="R174" s="69"/>
      <c r="S174" s="69"/>
      <c r="T174" s="70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T174" s="15" t="s">
        <v>230</v>
      </c>
      <c r="AU174" s="15" t="s">
        <v>89</v>
      </c>
    </row>
    <row r="175" spans="1:65" s="12" customFormat="1" ht="22.8" customHeight="1">
      <c r="B175" s="168"/>
      <c r="C175" s="169"/>
      <c r="D175" s="170" t="s">
        <v>78</v>
      </c>
      <c r="E175" s="182" t="s">
        <v>1655</v>
      </c>
      <c r="F175" s="182" t="s">
        <v>1656</v>
      </c>
      <c r="G175" s="169"/>
      <c r="H175" s="169"/>
      <c r="I175" s="172"/>
      <c r="J175" s="183">
        <f>BK175</f>
        <v>0</v>
      </c>
      <c r="K175" s="169"/>
      <c r="L175" s="174"/>
      <c r="M175" s="175"/>
      <c r="N175" s="176"/>
      <c r="O175" s="176"/>
      <c r="P175" s="177">
        <f>SUM(P176:P185)</f>
        <v>0</v>
      </c>
      <c r="Q175" s="176"/>
      <c r="R175" s="177">
        <f>SUM(R176:R185)</f>
        <v>0</v>
      </c>
      <c r="S175" s="176"/>
      <c r="T175" s="178">
        <f>SUM(T176:T185)</f>
        <v>0</v>
      </c>
      <c r="AR175" s="179" t="s">
        <v>183</v>
      </c>
      <c r="AT175" s="180" t="s">
        <v>78</v>
      </c>
      <c r="AU175" s="180" t="s">
        <v>87</v>
      </c>
      <c r="AY175" s="179" t="s">
        <v>146</v>
      </c>
      <c r="BK175" s="181">
        <f>SUM(BK176:BK185)</f>
        <v>0</v>
      </c>
    </row>
    <row r="176" spans="1:65" s="2" customFormat="1" ht="24.15" customHeight="1">
      <c r="A176" s="32"/>
      <c r="B176" s="33"/>
      <c r="C176" s="184" t="s">
        <v>7</v>
      </c>
      <c r="D176" s="184" t="s">
        <v>148</v>
      </c>
      <c r="E176" s="185" t="s">
        <v>1657</v>
      </c>
      <c r="F176" s="186" t="s">
        <v>1658</v>
      </c>
      <c r="G176" s="187" t="s">
        <v>734</v>
      </c>
      <c r="H176" s="188">
        <v>1</v>
      </c>
      <c r="I176" s="189"/>
      <c r="J176" s="190">
        <f>ROUND(I176*H176,2)</f>
        <v>0</v>
      </c>
      <c r="K176" s="186" t="s">
        <v>1</v>
      </c>
      <c r="L176" s="37"/>
      <c r="M176" s="191" t="s">
        <v>1</v>
      </c>
      <c r="N176" s="192" t="s">
        <v>44</v>
      </c>
      <c r="O176" s="69"/>
      <c r="P176" s="193">
        <f>O176*H176</f>
        <v>0</v>
      </c>
      <c r="Q176" s="193">
        <v>0</v>
      </c>
      <c r="R176" s="193">
        <f>Q176*H176</f>
        <v>0</v>
      </c>
      <c r="S176" s="193">
        <v>0</v>
      </c>
      <c r="T176" s="194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95" t="s">
        <v>1578</v>
      </c>
      <c r="AT176" s="195" t="s">
        <v>148</v>
      </c>
      <c r="AU176" s="195" t="s">
        <v>89</v>
      </c>
      <c r="AY176" s="15" t="s">
        <v>146</v>
      </c>
      <c r="BE176" s="196">
        <f>IF(N176="základní",J176,0)</f>
        <v>0</v>
      </c>
      <c r="BF176" s="196">
        <f>IF(N176="snížená",J176,0)</f>
        <v>0</v>
      </c>
      <c r="BG176" s="196">
        <f>IF(N176="zákl. přenesená",J176,0)</f>
        <v>0</v>
      </c>
      <c r="BH176" s="196">
        <f>IF(N176="sníž. přenesená",J176,0)</f>
        <v>0</v>
      </c>
      <c r="BI176" s="196">
        <f>IF(N176="nulová",J176,0)</f>
        <v>0</v>
      </c>
      <c r="BJ176" s="15" t="s">
        <v>87</v>
      </c>
      <c r="BK176" s="196">
        <f>ROUND(I176*H176,2)</f>
        <v>0</v>
      </c>
      <c r="BL176" s="15" t="s">
        <v>1578</v>
      </c>
      <c r="BM176" s="195" t="s">
        <v>1659</v>
      </c>
    </row>
    <row r="177" spans="1:65" s="2" customFormat="1" ht="28.8">
      <c r="A177" s="32"/>
      <c r="B177" s="33"/>
      <c r="C177" s="34"/>
      <c r="D177" s="197" t="s">
        <v>230</v>
      </c>
      <c r="E177" s="34"/>
      <c r="F177" s="223" t="s">
        <v>1660</v>
      </c>
      <c r="G177" s="34"/>
      <c r="H177" s="34"/>
      <c r="I177" s="199"/>
      <c r="J177" s="34"/>
      <c r="K177" s="34"/>
      <c r="L177" s="37"/>
      <c r="M177" s="200"/>
      <c r="N177" s="201"/>
      <c r="O177" s="69"/>
      <c r="P177" s="69"/>
      <c r="Q177" s="69"/>
      <c r="R177" s="69"/>
      <c r="S177" s="69"/>
      <c r="T177" s="70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T177" s="15" t="s">
        <v>230</v>
      </c>
      <c r="AU177" s="15" t="s">
        <v>89</v>
      </c>
    </row>
    <row r="178" spans="1:65" s="2" customFormat="1" ht="16.5" customHeight="1">
      <c r="A178" s="32"/>
      <c r="B178" s="33"/>
      <c r="C178" s="184" t="s">
        <v>308</v>
      </c>
      <c r="D178" s="184" t="s">
        <v>148</v>
      </c>
      <c r="E178" s="185" t="s">
        <v>1661</v>
      </c>
      <c r="F178" s="186" t="s">
        <v>1656</v>
      </c>
      <c r="G178" s="187" t="s">
        <v>734</v>
      </c>
      <c r="H178" s="188">
        <v>1</v>
      </c>
      <c r="I178" s="189"/>
      <c r="J178" s="190">
        <f>ROUND(I178*H178,2)</f>
        <v>0</v>
      </c>
      <c r="K178" s="186" t="s">
        <v>152</v>
      </c>
      <c r="L178" s="37"/>
      <c r="M178" s="191" t="s">
        <v>1</v>
      </c>
      <c r="N178" s="192" t="s">
        <v>44</v>
      </c>
      <c r="O178" s="69"/>
      <c r="P178" s="193">
        <f>O178*H178</f>
        <v>0</v>
      </c>
      <c r="Q178" s="193">
        <v>0</v>
      </c>
      <c r="R178" s="193">
        <f>Q178*H178</f>
        <v>0</v>
      </c>
      <c r="S178" s="193">
        <v>0</v>
      </c>
      <c r="T178" s="194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95" t="s">
        <v>1578</v>
      </c>
      <c r="AT178" s="195" t="s">
        <v>148</v>
      </c>
      <c r="AU178" s="195" t="s">
        <v>89</v>
      </c>
      <c r="AY178" s="15" t="s">
        <v>146</v>
      </c>
      <c r="BE178" s="196">
        <f>IF(N178="základní",J178,0)</f>
        <v>0</v>
      </c>
      <c r="BF178" s="196">
        <f>IF(N178="snížená",J178,0)</f>
        <v>0</v>
      </c>
      <c r="BG178" s="196">
        <f>IF(N178="zákl. přenesená",J178,0)</f>
        <v>0</v>
      </c>
      <c r="BH178" s="196">
        <f>IF(N178="sníž. přenesená",J178,0)</f>
        <v>0</v>
      </c>
      <c r="BI178" s="196">
        <f>IF(N178="nulová",J178,0)</f>
        <v>0</v>
      </c>
      <c r="BJ178" s="15" t="s">
        <v>87</v>
      </c>
      <c r="BK178" s="196">
        <f>ROUND(I178*H178,2)</f>
        <v>0</v>
      </c>
      <c r="BL178" s="15" t="s">
        <v>1578</v>
      </c>
      <c r="BM178" s="195" t="s">
        <v>1662</v>
      </c>
    </row>
    <row r="179" spans="1:65" s="2" customFormat="1" ht="10.199999999999999">
      <c r="A179" s="32"/>
      <c r="B179" s="33"/>
      <c r="C179" s="34"/>
      <c r="D179" s="197" t="s">
        <v>155</v>
      </c>
      <c r="E179" s="34"/>
      <c r="F179" s="198" t="s">
        <v>1656</v>
      </c>
      <c r="G179" s="34"/>
      <c r="H179" s="34"/>
      <c r="I179" s="199"/>
      <c r="J179" s="34"/>
      <c r="K179" s="34"/>
      <c r="L179" s="37"/>
      <c r="M179" s="200"/>
      <c r="N179" s="201"/>
      <c r="O179" s="69"/>
      <c r="P179" s="69"/>
      <c r="Q179" s="69"/>
      <c r="R179" s="69"/>
      <c r="S179" s="69"/>
      <c r="T179" s="70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T179" s="15" t="s">
        <v>155</v>
      </c>
      <c r="AU179" s="15" t="s">
        <v>89</v>
      </c>
    </row>
    <row r="180" spans="1:65" s="2" customFormat="1" ht="16.5" customHeight="1">
      <c r="A180" s="32"/>
      <c r="B180" s="33"/>
      <c r="C180" s="184" t="s">
        <v>313</v>
      </c>
      <c r="D180" s="184" t="s">
        <v>148</v>
      </c>
      <c r="E180" s="185" t="s">
        <v>1663</v>
      </c>
      <c r="F180" s="186" t="s">
        <v>1664</v>
      </c>
      <c r="G180" s="187" t="s">
        <v>734</v>
      </c>
      <c r="H180" s="188">
        <v>1</v>
      </c>
      <c r="I180" s="189"/>
      <c r="J180" s="190">
        <f>ROUND(I180*H180,2)</f>
        <v>0</v>
      </c>
      <c r="K180" s="186" t="s">
        <v>152</v>
      </c>
      <c r="L180" s="37"/>
      <c r="M180" s="191" t="s">
        <v>1</v>
      </c>
      <c r="N180" s="192" t="s">
        <v>44</v>
      </c>
      <c r="O180" s="69"/>
      <c r="P180" s="193">
        <f>O180*H180</f>
        <v>0</v>
      </c>
      <c r="Q180" s="193">
        <v>0</v>
      </c>
      <c r="R180" s="193">
        <f>Q180*H180</f>
        <v>0</v>
      </c>
      <c r="S180" s="193">
        <v>0</v>
      </c>
      <c r="T180" s="194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95" t="s">
        <v>1578</v>
      </c>
      <c r="AT180" s="195" t="s">
        <v>148</v>
      </c>
      <c r="AU180" s="195" t="s">
        <v>89</v>
      </c>
      <c r="AY180" s="15" t="s">
        <v>146</v>
      </c>
      <c r="BE180" s="196">
        <f>IF(N180="základní",J180,0)</f>
        <v>0</v>
      </c>
      <c r="BF180" s="196">
        <f>IF(N180="snížená",J180,0)</f>
        <v>0</v>
      </c>
      <c r="BG180" s="196">
        <f>IF(N180="zákl. přenesená",J180,0)</f>
        <v>0</v>
      </c>
      <c r="BH180" s="196">
        <f>IF(N180="sníž. přenesená",J180,0)</f>
        <v>0</v>
      </c>
      <c r="BI180" s="196">
        <f>IF(N180="nulová",J180,0)</f>
        <v>0</v>
      </c>
      <c r="BJ180" s="15" t="s">
        <v>87</v>
      </c>
      <c r="BK180" s="196">
        <f>ROUND(I180*H180,2)</f>
        <v>0</v>
      </c>
      <c r="BL180" s="15" t="s">
        <v>1578</v>
      </c>
      <c r="BM180" s="195" t="s">
        <v>1665</v>
      </c>
    </row>
    <row r="181" spans="1:65" s="2" customFormat="1" ht="10.199999999999999">
      <c r="A181" s="32"/>
      <c r="B181" s="33"/>
      <c r="C181" s="34"/>
      <c r="D181" s="197" t="s">
        <v>155</v>
      </c>
      <c r="E181" s="34"/>
      <c r="F181" s="198" t="s">
        <v>1664</v>
      </c>
      <c r="G181" s="34"/>
      <c r="H181" s="34"/>
      <c r="I181" s="199"/>
      <c r="J181" s="34"/>
      <c r="K181" s="34"/>
      <c r="L181" s="37"/>
      <c r="M181" s="200"/>
      <c r="N181" s="201"/>
      <c r="O181" s="69"/>
      <c r="P181" s="69"/>
      <c r="Q181" s="69"/>
      <c r="R181" s="69"/>
      <c r="S181" s="69"/>
      <c r="T181" s="70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T181" s="15" t="s">
        <v>155</v>
      </c>
      <c r="AU181" s="15" t="s">
        <v>89</v>
      </c>
    </row>
    <row r="182" spans="1:65" s="2" customFormat="1" ht="16.5" customHeight="1">
      <c r="A182" s="32"/>
      <c r="B182" s="33"/>
      <c r="C182" s="184" t="s">
        <v>320</v>
      </c>
      <c r="D182" s="184" t="s">
        <v>148</v>
      </c>
      <c r="E182" s="185" t="s">
        <v>1666</v>
      </c>
      <c r="F182" s="186" t="s">
        <v>1667</v>
      </c>
      <c r="G182" s="187" t="s">
        <v>734</v>
      </c>
      <c r="H182" s="188">
        <v>1</v>
      </c>
      <c r="I182" s="189"/>
      <c r="J182" s="190">
        <f>ROUND(I182*H182,2)</f>
        <v>0</v>
      </c>
      <c r="K182" s="186" t="s">
        <v>152</v>
      </c>
      <c r="L182" s="37"/>
      <c r="M182" s="191" t="s">
        <v>1</v>
      </c>
      <c r="N182" s="192" t="s">
        <v>44</v>
      </c>
      <c r="O182" s="69"/>
      <c r="P182" s="193">
        <f>O182*H182</f>
        <v>0</v>
      </c>
      <c r="Q182" s="193">
        <v>0</v>
      </c>
      <c r="R182" s="193">
        <f>Q182*H182</f>
        <v>0</v>
      </c>
      <c r="S182" s="193">
        <v>0</v>
      </c>
      <c r="T182" s="194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95" t="s">
        <v>1578</v>
      </c>
      <c r="AT182" s="195" t="s">
        <v>148</v>
      </c>
      <c r="AU182" s="195" t="s">
        <v>89</v>
      </c>
      <c r="AY182" s="15" t="s">
        <v>146</v>
      </c>
      <c r="BE182" s="196">
        <f>IF(N182="základní",J182,0)</f>
        <v>0</v>
      </c>
      <c r="BF182" s="196">
        <f>IF(N182="snížená",J182,0)</f>
        <v>0</v>
      </c>
      <c r="BG182" s="196">
        <f>IF(N182="zákl. přenesená",J182,0)</f>
        <v>0</v>
      </c>
      <c r="BH182" s="196">
        <f>IF(N182="sníž. přenesená",J182,0)</f>
        <v>0</v>
      </c>
      <c r="BI182" s="196">
        <f>IF(N182="nulová",J182,0)</f>
        <v>0</v>
      </c>
      <c r="BJ182" s="15" t="s">
        <v>87</v>
      </c>
      <c r="BK182" s="196">
        <f>ROUND(I182*H182,2)</f>
        <v>0</v>
      </c>
      <c r="BL182" s="15" t="s">
        <v>1578</v>
      </c>
      <c r="BM182" s="195" t="s">
        <v>1668</v>
      </c>
    </row>
    <row r="183" spans="1:65" s="2" customFormat="1" ht="10.199999999999999">
      <c r="A183" s="32"/>
      <c r="B183" s="33"/>
      <c r="C183" s="34"/>
      <c r="D183" s="197" t="s">
        <v>155</v>
      </c>
      <c r="E183" s="34"/>
      <c r="F183" s="198" t="s">
        <v>1667</v>
      </c>
      <c r="G183" s="34"/>
      <c r="H183" s="34"/>
      <c r="I183" s="199"/>
      <c r="J183" s="34"/>
      <c r="K183" s="34"/>
      <c r="L183" s="37"/>
      <c r="M183" s="200"/>
      <c r="N183" s="201"/>
      <c r="O183" s="69"/>
      <c r="P183" s="69"/>
      <c r="Q183" s="69"/>
      <c r="R183" s="69"/>
      <c r="S183" s="69"/>
      <c r="T183" s="70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T183" s="15" t="s">
        <v>155</v>
      </c>
      <c r="AU183" s="15" t="s">
        <v>89</v>
      </c>
    </row>
    <row r="184" spans="1:65" s="2" customFormat="1" ht="16.5" customHeight="1">
      <c r="A184" s="32"/>
      <c r="B184" s="33"/>
      <c r="C184" s="184" t="s">
        <v>326</v>
      </c>
      <c r="D184" s="184" t="s">
        <v>148</v>
      </c>
      <c r="E184" s="185" t="s">
        <v>1669</v>
      </c>
      <c r="F184" s="186" t="s">
        <v>1670</v>
      </c>
      <c r="G184" s="187" t="s">
        <v>734</v>
      </c>
      <c r="H184" s="188">
        <v>1</v>
      </c>
      <c r="I184" s="189"/>
      <c r="J184" s="190">
        <f>ROUND(I184*H184,2)</f>
        <v>0</v>
      </c>
      <c r="K184" s="186" t="s">
        <v>152</v>
      </c>
      <c r="L184" s="37"/>
      <c r="M184" s="191" t="s">
        <v>1</v>
      </c>
      <c r="N184" s="192" t="s">
        <v>44</v>
      </c>
      <c r="O184" s="69"/>
      <c r="P184" s="193">
        <f>O184*H184</f>
        <v>0</v>
      </c>
      <c r="Q184" s="193">
        <v>0</v>
      </c>
      <c r="R184" s="193">
        <f>Q184*H184</f>
        <v>0</v>
      </c>
      <c r="S184" s="193">
        <v>0</v>
      </c>
      <c r="T184" s="194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95" t="s">
        <v>1578</v>
      </c>
      <c r="AT184" s="195" t="s">
        <v>148</v>
      </c>
      <c r="AU184" s="195" t="s">
        <v>89</v>
      </c>
      <c r="AY184" s="15" t="s">
        <v>146</v>
      </c>
      <c r="BE184" s="196">
        <f>IF(N184="základní",J184,0)</f>
        <v>0</v>
      </c>
      <c r="BF184" s="196">
        <f>IF(N184="snížená",J184,0)</f>
        <v>0</v>
      </c>
      <c r="BG184" s="196">
        <f>IF(N184="zákl. přenesená",J184,0)</f>
        <v>0</v>
      </c>
      <c r="BH184" s="196">
        <f>IF(N184="sníž. přenesená",J184,0)</f>
        <v>0</v>
      </c>
      <c r="BI184" s="196">
        <f>IF(N184="nulová",J184,0)</f>
        <v>0</v>
      </c>
      <c r="BJ184" s="15" t="s">
        <v>87</v>
      </c>
      <c r="BK184" s="196">
        <f>ROUND(I184*H184,2)</f>
        <v>0</v>
      </c>
      <c r="BL184" s="15" t="s">
        <v>1578</v>
      </c>
      <c r="BM184" s="195" t="s">
        <v>1671</v>
      </c>
    </row>
    <row r="185" spans="1:65" s="2" customFormat="1" ht="10.199999999999999">
      <c r="A185" s="32"/>
      <c r="B185" s="33"/>
      <c r="C185" s="34"/>
      <c r="D185" s="197" t="s">
        <v>155</v>
      </c>
      <c r="E185" s="34"/>
      <c r="F185" s="198" t="s">
        <v>1670</v>
      </c>
      <c r="G185" s="34"/>
      <c r="H185" s="34"/>
      <c r="I185" s="199"/>
      <c r="J185" s="34"/>
      <c r="K185" s="34"/>
      <c r="L185" s="37"/>
      <c r="M185" s="200"/>
      <c r="N185" s="201"/>
      <c r="O185" s="69"/>
      <c r="P185" s="69"/>
      <c r="Q185" s="69"/>
      <c r="R185" s="69"/>
      <c r="S185" s="69"/>
      <c r="T185" s="70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T185" s="15" t="s">
        <v>155</v>
      </c>
      <c r="AU185" s="15" t="s">
        <v>89</v>
      </c>
    </row>
    <row r="186" spans="1:65" s="12" customFormat="1" ht="22.8" customHeight="1">
      <c r="B186" s="168"/>
      <c r="C186" s="169"/>
      <c r="D186" s="170" t="s">
        <v>78</v>
      </c>
      <c r="E186" s="182" t="s">
        <v>1672</v>
      </c>
      <c r="F186" s="182" t="s">
        <v>1673</v>
      </c>
      <c r="G186" s="169"/>
      <c r="H186" s="169"/>
      <c r="I186" s="172"/>
      <c r="J186" s="183">
        <f>BK186</f>
        <v>0</v>
      </c>
      <c r="K186" s="169"/>
      <c r="L186" s="174"/>
      <c r="M186" s="175"/>
      <c r="N186" s="176"/>
      <c r="O186" s="176"/>
      <c r="P186" s="177">
        <f>SUM(P187:P189)</f>
        <v>0</v>
      </c>
      <c r="Q186" s="176"/>
      <c r="R186" s="177">
        <f>SUM(R187:R189)</f>
        <v>0</v>
      </c>
      <c r="S186" s="176"/>
      <c r="T186" s="178">
        <f>SUM(T187:T189)</f>
        <v>0</v>
      </c>
      <c r="AR186" s="179" t="s">
        <v>183</v>
      </c>
      <c r="AT186" s="180" t="s">
        <v>78</v>
      </c>
      <c r="AU186" s="180" t="s">
        <v>87</v>
      </c>
      <c r="AY186" s="179" t="s">
        <v>146</v>
      </c>
      <c r="BK186" s="181">
        <f>SUM(BK187:BK189)</f>
        <v>0</v>
      </c>
    </row>
    <row r="187" spans="1:65" s="2" customFormat="1" ht="16.5" customHeight="1">
      <c r="A187" s="32"/>
      <c r="B187" s="33"/>
      <c r="C187" s="184" t="s">
        <v>333</v>
      </c>
      <c r="D187" s="184" t="s">
        <v>148</v>
      </c>
      <c r="E187" s="185" t="s">
        <v>1674</v>
      </c>
      <c r="F187" s="186" t="s">
        <v>1675</v>
      </c>
      <c r="G187" s="187" t="s">
        <v>734</v>
      </c>
      <c r="H187" s="188">
        <v>1</v>
      </c>
      <c r="I187" s="189"/>
      <c r="J187" s="190">
        <f>ROUND(I187*H187,2)</f>
        <v>0</v>
      </c>
      <c r="K187" s="186" t="s">
        <v>152</v>
      </c>
      <c r="L187" s="37"/>
      <c r="M187" s="191" t="s">
        <v>1</v>
      </c>
      <c r="N187" s="192" t="s">
        <v>44</v>
      </c>
      <c r="O187" s="69"/>
      <c r="P187" s="193">
        <f>O187*H187</f>
        <v>0</v>
      </c>
      <c r="Q187" s="193">
        <v>0</v>
      </c>
      <c r="R187" s="193">
        <f>Q187*H187</f>
        <v>0</v>
      </c>
      <c r="S187" s="193">
        <v>0</v>
      </c>
      <c r="T187" s="194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95" t="s">
        <v>1578</v>
      </c>
      <c r="AT187" s="195" t="s">
        <v>148</v>
      </c>
      <c r="AU187" s="195" t="s">
        <v>89</v>
      </c>
      <c r="AY187" s="15" t="s">
        <v>146</v>
      </c>
      <c r="BE187" s="196">
        <f>IF(N187="základní",J187,0)</f>
        <v>0</v>
      </c>
      <c r="BF187" s="196">
        <f>IF(N187="snížená",J187,0)</f>
        <v>0</v>
      </c>
      <c r="BG187" s="196">
        <f>IF(N187="zákl. přenesená",J187,0)</f>
        <v>0</v>
      </c>
      <c r="BH187" s="196">
        <f>IF(N187="sníž. přenesená",J187,0)</f>
        <v>0</v>
      </c>
      <c r="BI187" s="196">
        <f>IF(N187="nulová",J187,0)</f>
        <v>0</v>
      </c>
      <c r="BJ187" s="15" t="s">
        <v>87</v>
      </c>
      <c r="BK187" s="196">
        <f>ROUND(I187*H187,2)</f>
        <v>0</v>
      </c>
      <c r="BL187" s="15" t="s">
        <v>1578</v>
      </c>
      <c r="BM187" s="195" t="s">
        <v>1676</v>
      </c>
    </row>
    <row r="188" spans="1:65" s="2" customFormat="1" ht="10.199999999999999">
      <c r="A188" s="32"/>
      <c r="B188" s="33"/>
      <c r="C188" s="34"/>
      <c r="D188" s="197" t="s">
        <v>155</v>
      </c>
      <c r="E188" s="34"/>
      <c r="F188" s="198" t="s">
        <v>1675</v>
      </c>
      <c r="G188" s="34"/>
      <c r="H188" s="34"/>
      <c r="I188" s="199"/>
      <c r="J188" s="34"/>
      <c r="K188" s="34"/>
      <c r="L188" s="37"/>
      <c r="M188" s="200"/>
      <c r="N188" s="201"/>
      <c r="O188" s="69"/>
      <c r="P188" s="69"/>
      <c r="Q188" s="69"/>
      <c r="R188" s="69"/>
      <c r="S188" s="69"/>
      <c r="T188" s="70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T188" s="15" t="s">
        <v>155</v>
      </c>
      <c r="AU188" s="15" t="s">
        <v>89</v>
      </c>
    </row>
    <row r="189" spans="1:65" s="2" customFormat="1" ht="19.2">
      <c r="A189" s="32"/>
      <c r="B189" s="33"/>
      <c r="C189" s="34"/>
      <c r="D189" s="197" t="s">
        <v>230</v>
      </c>
      <c r="E189" s="34"/>
      <c r="F189" s="223" t="s">
        <v>1677</v>
      </c>
      <c r="G189" s="34"/>
      <c r="H189" s="34"/>
      <c r="I189" s="199"/>
      <c r="J189" s="34"/>
      <c r="K189" s="34"/>
      <c r="L189" s="37"/>
      <c r="M189" s="224"/>
      <c r="N189" s="225"/>
      <c r="O189" s="226"/>
      <c r="P189" s="226"/>
      <c r="Q189" s="226"/>
      <c r="R189" s="226"/>
      <c r="S189" s="226"/>
      <c r="T189" s="227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T189" s="15" t="s">
        <v>230</v>
      </c>
      <c r="AU189" s="15" t="s">
        <v>89</v>
      </c>
    </row>
    <row r="190" spans="1:65" s="2" customFormat="1" ht="6.9" customHeight="1">
      <c r="A190" s="32"/>
      <c r="B190" s="52"/>
      <c r="C190" s="53"/>
      <c r="D190" s="53"/>
      <c r="E190" s="53"/>
      <c r="F190" s="53"/>
      <c r="G190" s="53"/>
      <c r="H190" s="53"/>
      <c r="I190" s="53"/>
      <c r="J190" s="53"/>
      <c r="K190" s="53"/>
      <c r="L190" s="37"/>
      <c r="M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</row>
  </sheetData>
  <sheetProtection algorithmName="SHA-512" hashValue="w2FPrqDboisO0JRByRgWhO/3jhN48Xqxfl7fwM+r9+mMKHV8X8ZkZfGP3Tnroahqn0Ds7q5ZCTNr2ri0NvPApQ==" saltValue="EFGdeVQsPTwak3rtdAs+HMNgnGIPwVNiA8/RDkv3m92Hwh+vs3pQir4VMjVqwYOo9MQymCAJeEEbL7WsX12G1w==" spinCount="100000" sheet="1" objects="1" scenarios="1" formatColumns="0" formatRows="0" autoFilter="0"/>
  <autoFilter ref="C120:K189" xr:uid="{00000000-0009-0000-0000-000009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63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5" t="s">
        <v>88</v>
      </c>
    </row>
    <row r="3" spans="1:46" s="1" customFormat="1" ht="6.9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89</v>
      </c>
    </row>
    <row r="4" spans="1:46" s="1" customFormat="1" ht="24.9" customHeight="1">
      <c r="B4" s="18"/>
      <c r="D4" s="108" t="s">
        <v>114</v>
      </c>
      <c r="L4" s="18"/>
      <c r="M4" s="109" t="s">
        <v>10</v>
      </c>
      <c r="AT4" s="15" t="s">
        <v>4</v>
      </c>
    </row>
    <row r="5" spans="1:46" s="1" customFormat="1" ht="6.9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69" t="str">
        <f>'Rekapitulace stavby'!K6</f>
        <v>VN Šišma - rekonstrukce a těžba nánosů</v>
      </c>
      <c r="F7" s="270"/>
      <c r="G7" s="270"/>
      <c r="H7" s="270"/>
      <c r="L7" s="18"/>
    </row>
    <row r="8" spans="1:46" s="2" customFormat="1" ht="12" customHeight="1">
      <c r="A8" s="32"/>
      <c r="B8" s="37"/>
      <c r="C8" s="32"/>
      <c r="D8" s="110" t="s">
        <v>115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1" t="s">
        <v>116</v>
      </c>
      <c r="F9" s="272"/>
      <c r="G9" s="272"/>
      <c r="H9" s="272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0.199999999999999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3. 10. 2025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">
        <v>26</v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">
        <v>27</v>
      </c>
      <c r="F15" s="32"/>
      <c r="G15" s="32"/>
      <c r="H15" s="32"/>
      <c r="I15" s="110" t="s">
        <v>28</v>
      </c>
      <c r="J15" s="111" t="s">
        <v>29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30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3" t="str">
        <f>'Rekapitulace stavby'!E14</f>
        <v>Vyplň údaj</v>
      </c>
      <c r="F18" s="274"/>
      <c r="G18" s="274"/>
      <c r="H18" s="274"/>
      <c r="I18" s="110" t="s">
        <v>28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32</v>
      </c>
      <c r="E20" s="32"/>
      <c r="F20" s="32"/>
      <c r="G20" s="32"/>
      <c r="H20" s="32"/>
      <c r="I20" s="110" t="s">
        <v>25</v>
      </c>
      <c r="J20" s="111" t="s">
        <v>33</v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">
        <v>34</v>
      </c>
      <c r="F21" s="32"/>
      <c r="G21" s="32"/>
      <c r="H21" s="32"/>
      <c r="I21" s="110" t="s">
        <v>28</v>
      </c>
      <c r="J21" s="111" t="s">
        <v>35</v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37</v>
      </c>
      <c r="E23" s="32"/>
      <c r="F23" s="32"/>
      <c r="G23" s="32"/>
      <c r="H23" s="32"/>
      <c r="I23" s="110" t="s">
        <v>25</v>
      </c>
      <c r="J23" s="111" t="s">
        <v>33</v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">
        <v>34</v>
      </c>
      <c r="F24" s="32"/>
      <c r="G24" s="32"/>
      <c r="H24" s="32"/>
      <c r="I24" s="110" t="s">
        <v>28</v>
      </c>
      <c r="J24" s="111" t="s">
        <v>35</v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38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5" t="s">
        <v>1</v>
      </c>
      <c r="F27" s="275"/>
      <c r="G27" s="275"/>
      <c r="H27" s="275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39</v>
      </c>
      <c r="E30" s="32"/>
      <c r="F30" s="32"/>
      <c r="G30" s="32"/>
      <c r="H30" s="32"/>
      <c r="I30" s="32"/>
      <c r="J30" s="118">
        <f>ROUND(J125,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7"/>
      <c r="C32" s="32"/>
      <c r="D32" s="32"/>
      <c r="E32" s="32"/>
      <c r="F32" s="119" t="s">
        <v>41</v>
      </c>
      <c r="G32" s="32"/>
      <c r="H32" s="32"/>
      <c r="I32" s="119" t="s">
        <v>40</v>
      </c>
      <c r="J32" s="119" t="s">
        <v>42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7"/>
      <c r="C33" s="32"/>
      <c r="D33" s="120" t="s">
        <v>43</v>
      </c>
      <c r="E33" s="110" t="s">
        <v>44</v>
      </c>
      <c r="F33" s="121">
        <f>ROUND((SUM(BE125:BE362)),  2)</f>
        <v>0</v>
      </c>
      <c r="G33" s="32"/>
      <c r="H33" s="32"/>
      <c r="I33" s="122">
        <v>0.21</v>
      </c>
      <c r="J33" s="121">
        <f>ROUND(((SUM(BE125:BE362))*I33),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7"/>
      <c r="C34" s="32"/>
      <c r="D34" s="32"/>
      <c r="E34" s="110" t="s">
        <v>45</v>
      </c>
      <c r="F34" s="121">
        <f>ROUND((SUM(BF125:BF362)),  2)</f>
        <v>0</v>
      </c>
      <c r="G34" s="32"/>
      <c r="H34" s="32"/>
      <c r="I34" s="122">
        <v>0.12</v>
      </c>
      <c r="J34" s="121">
        <f>ROUND(((SUM(BF125:BF362))*I34),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7"/>
      <c r="C35" s="32"/>
      <c r="D35" s="32"/>
      <c r="E35" s="110" t="s">
        <v>46</v>
      </c>
      <c r="F35" s="121">
        <f>ROUND((SUM(BG125:BG362)),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7"/>
      <c r="C36" s="32"/>
      <c r="D36" s="32"/>
      <c r="E36" s="110" t="s">
        <v>47</v>
      </c>
      <c r="F36" s="121">
        <f>ROUND((SUM(BH125:BH362)),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7"/>
      <c r="C37" s="32"/>
      <c r="D37" s="32"/>
      <c r="E37" s="110" t="s">
        <v>48</v>
      </c>
      <c r="F37" s="121">
        <f>ROUND((SUM(BI125:BI362)),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49</v>
      </c>
      <c r="E39" s="125"/>
      <c r="F39" s="125"/>
      <c r="G39" s="126" t="s">
        <v>50</v>
      </c>
      <c r="H39" s="127" t="s">
        <v>51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18"/>
      <c r="L41" s="18"/>
    </row>
    <row r="42" spans="1:31" s="1" customFormat="1" ht="14.4" customHeight="1">
      <c r="B42" s="18"/>
      <c r="L42" s="18"/>
    </row>
    <row r="43" spans="1:31" s="1" customFormat="1" ht="14.4" customHeight="1">
      <c r="B43" s="18"/>
      <c r="L43" s="18"/>
    </row>
    <row r="44" spans="1:31" s="1" customFormat="1" ht="14.4" customHeight="1">
      <c r="B44" s="18"/>
      <c r="L44" s="18"/>
    </row>
    <row r="45" spans="1:31" s="1" customFormat="1" ht="14.4" customHeight="1">
      <c r="B45" s="18"/>
      <c r="L45" s="18"/>
    </row>
    <row r="46" spans="1:31" s="1" customFormat="1" ht="14.4" customHeight="1">
      <c r="B46" s="18"/>
      <c r="L46" s="18"/>
    </row>
    <row r="47" spans="1:31" s="1" customFormat="1" ht="14.4" customHeight="1">
      <c r="B47" s="18"/>
      <c r="L47" s="18"/>
    </row>
    <row r="48" spans="1:31" s="1" customFormat="1" ht="14.4" customHeight="1">
      <c r="B48" s="18"/>
      <c r="L48" s="18"/>
    </row>
    <row r="49" spans="1:31" s="1" customFormat="1" ht="14.4" customHeight="1">
      <c r="B49" s="18"/>
      <c r="L49" s="18"/>
    </row>
    <row r="50" spans="1:31" s="2" customFormat="1" ht="14.4" customHeight="1">
      <c r="B50" s="49"/>
      <c r="D50" s="130" t="s">
        <v>52</v>
      </c>
      <c r="E50" s="131"/>
      <c r="F50" s="131"/>
      <c r="G50" s="130" t="s">
        <v>53</v>
      </c>
      <c r="H50" s="131"/>
      <c r="I50" s="131"/>
      <c r="J50" s="131"/>
      <c r="K50" s="131"/>
      <c r="L50" s="49"/>
    </row>
    <row r="51" spans="1:31" ht="10.199999999999999">
      <c r="B51" s="18"/>
      <c r="L51" s="18"/>
    </row>
    <row r="52" spans="1:31" ht="10.199999999999999">
      <c r="B52" s="18"/>
      <c r="L52" s="18"/>
    </row>
    <row r="53" spans="1:31" ht="10.199999999999999">
      <c r="B53" s="18"/>
      <c r="L53" s="18"/>
    </row>
    <row r="54" spans="1:31" ht="10.199999999999999">
      <c r="B54" s="18"/>
      <c r="L54" s="18"/>
    </row>
    <row r="55" spans="1:31" ht="10.199999999999999">
      <c r="B55" s="18"/>
      <c r="L55" s="18"/>
    </row>
    <row r="56" spans="1:31" ht="10.199999999999999">
      <c r="B56" s="18"/>
      <c r="L56" s="18"/>
    </row>
    <row r="57" spans="1:31" ht="10.199999999999999">
      <c r="B57" s="18"/>
      <c r="L57" s="18"/>
    </row>
    <row r="58" spans="1:31" ht="10.199999999999999">
      <c r="B58" s="18"/>
      <c r="L58" s="18"/>
    </row>
    <row r="59" spans="1:31" ht="10.199999999999999">
      <c r="B59" s="18"/>
      <c r="L59" s="18"/>
    </row>
    <row r="60" spans="1:31" ht="10.199999999999999">
      <c r="B60" s="18"/>
      <c r="L60" s="18"/>
    </row>
    <row r="61" spans="1:31" s="2" customFormat="1" ht="13.2">
      <c r="A61" s="32"/>
      <c r="B61" s="37"/>
      <c r="C61" s="32"/>
      <c r="D61" s="132" t="s">
        <v>54</v>
      </c>
      <c r="E61" s="133"/>
      <c r="F61" s="134" t="s">
        <v>55</v>
      </c>
      <c r="G61" s="132" t="s">
        <v>54</v>
      </c>
      <c r="H61" s="133"/>
      <c r="I61" s="133"/>
      <c r="J61" s="135" t="s">
        <v>55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.199999999999999">
      <c r="B62" s="18"/>
      <c r="L62" s="18"/>
    </row>
    <row r="63" spans="1:31" ht="10.199999999999999">
      <c r="B63" s="18"/>
      <c r="L63" s="18"/>
    </row>
    <row r="64" spans="1:31" ht="10.199999999999999">
      <c r="B64" s="18"/>
      <c r="L64" s="18"/>
    </row>
    <row r="65" spans="1:31" s="2" customFormat="1" ht="13.2">
      <c r="A65" s="32"/>
      <c r="B65" s="37"/>
      <c r="C65" s="32"/>
      <c r="D65" s="130" t="s">
        <v>56</v>
      </c>
      <c r="E65" s="136"/>
      <c r="F65" s="136"/>
      <c r="G65" s="130" t="s">
        <v>57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.199999999999999">
      <c r="B66" s="18"/>
      <c r="L66" s="18"/>
    </row>
    <row r="67" spans="1:31" ht="10.199999999999999">
      <c r="B67" s="18"/>
      <c r="L67" s="18"/>
    </row>
    <row r="68" spans="1:31" ht="10.199999999999999">
      <c r="B68" s="18"/>
      <c r="L68" s="18"/>
    </row>
    <row r="69" spans="1:31" ht="10.199999999999999">
      <c r="B69" s="18"/>
      <c r="L69" s="18"/>
    </row>
    <row r="70" spans="1:31" ht="10.199999999999999">
      <c r="B70" s="18"/>
      <c r="L70" s="18"/>
    </row>
    <row r="71" spans="1:31" ht="10.199999999999999">
      <c r="B71" s="18"/>
      <c r="L71" s="18"/>
    </row>
    <row r="72" spans="1:31" ht="10.199999999999999">
      <c r="B72" s="18"/>
      <c r="L72" s="18"/>
    </row>
    <row r="73" spans="1:31" ht="10.199999999999999">
      <c r="B73" s="18"/>
      <c r="L73" s="18"/>
    </row>
    <row r="74" spans="1:31" ht="10.199999999999999">
      <c r="B74" s="18"/>
      <c r="L74" s="18"/>
    </row>
    <row r="75" spans="1:31" ht="10.199999999999999">
      <c r="B75" s="18"/>
      <c r="L75" s="18"/>
    </row>
    <row r="76" spans="1:31" s="2" customFormat="1" ht="13.2">
      <c r="A76" s="32"/>
      <c r="B76" s="37"/>
      <c r="C76" s="32"/>
      <c r="D76" s="132" t="s">
        <v>54</v>
      </c>
      <c r="E76" s="133"/>
      <c r="F76" s="134" t="s">
        <v>55</v>
      </c>
      <c r="G76" s="132" t="s">
        <v>54</v>
      </c>
      <c r="H76" s="133"/>
      <c r="I76" s="133"/>
      <c r="J76" s="135" t="s">
        <v>55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117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76" t="str">
        <f>E7</f>
        <v>VN Šišma - rekonstrukce a těžba nánosů</v>
      </c>
      <c r="F85" s="277"/>
      <c r="G85" s="277"/>
      <c r="H85" s="277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115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28" t="str">
        <f>E9</f>
        <v>3436_01 - SO 01 Oprava hráze</v>
      </c>
      <c r="F87" s="278"/>
      <c r="G87" s="278"/>
      <c r="H87" s="278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k.ú. Šišma</v>
      </c>
      <c r="G89" s="34"/>
      <c r="H89" s="34"/>
      <c r="I89" s="27" t="s">
        <v>22</v>
      </c>
      <c r="J89" s="64" t="str">
        <f>IF(J12="","",J12)</f>
        <v>3. 10. 2025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65" customHeight="1">
      <c r="A91" s="32"/>
      <c r="B91" s="33"/>
      <c r="C91" s="27" t="s">
        <v>24</v>
      </c>
      <c r="D91" s="34"/>
      <c r="E91" s="34"/>
      <c r="F91" s="25" t="str">
        <f>E15</f>
        <v>Povodí Moravy, s.p.</v>
      </c>
      <c r="G91" s="34"/>
      <c r="H91" s="34"/>
      <c r="I91" s="27" t="s">
        <v>32</v>
      </c>
      <c r="J91" s="30" t="str">
        <f>E21</f>
        <v>VODNÍ DÍLA - TBD a.s.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65" customHeight="1">
      <c r="A92" s="32"/>
      <c r="B92" s="33"/>
      <c r="C92" s="27" t="s">
        <v>30</v>
      </c>
      <c r="D92" s="34"/>
      <c r="E92" s="34"/>
      <c r="F92" s="25" t="str">
        <f>IF(E18="","",E18)</f>
        <v>Vyplň údaj</v>
      </c>
      <c r="G92" s="34"/>
      <c r="H92" s="34"/>
      <c r="I92" s="27" t="s">
        <v>37</v>
      </c>
      <c r="J92" s="30" t="str">
        <f>E24</f>
        <v>VODNÍ DÍLA - TBD a.s.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118</v>
      </c>
      <c r="D94" s="142"/>
      <c r="E94" s="142"/>
      <c r="F94" s="142"/>
      <c r="G94" s="142"/>
      <c r="H94" s="142"/>
      <c r="I94" s="142"/>
      <c r="J94" s="143" t="s">
        <v>119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44" t="s">
        <v>120</v>
      </c>
      <c r="D96" s="34"/>
      <c r="E96" s="34"/>
      <c r="F96" s="34"/>
      <c r="G96" s="34"/>
      <c r="H96" s="34"/>
      <c r="I96" s="34"/>
      <c r="J96" s="82">
        <f>J125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121</v>
      </c>
    </row>
    <row r="97" spans="1:31" s="9" customFormat="1" ht="24.9" customHeight="1">
      <c r="B97" s="145"/>
      <c r="C97" s="146"/>
      <c r="D97" s="147" t="s">
        <v>122</v>
      </c>
      <c r="E97" s="148"/>
      <c r="F97" s="148"/>
      <c r="G97" s="148"/>
      <c r="H97" s="148"/>
      <c r="I97" s="148"/>
      <c r="J97" s="149">
        <f>J126</f>
        <v>0</v>
      </c>
      <c r="K97" s="146"/>
      <c r="L97" s="150"/>
    </row>
    <row r="98" spans="1:31" s="10" customFormat="1" ht="19.95" customHeight="1">
      <c r="B98" s="151"/>
      <c r="C98" s="152"/>
      <c r="D98" s="153" t="s">
        <v>123</v>
      </c>
      <c r="E98" s="154"/>
      <c r="F98" s="154"/>
      <c r="G98" s="154"/>
      <c r="H98" s="154"/>
      <c r="I98" s="154"/>
      <c r="J98" s="155">
        <f>J127</f>
        <v>0</v>
      </c>
      <c r="K98" s="152"/>
      <c r="L98" s="156"/>
    </row>
    <row r="99" spans="1:31" s="10" customFormat="1" ht="19.95" customHeight="1">
      <c r="B99" s="151"/>
      <c r="C99" s="152"/>
      <c r="D99" s="153" t="s">
        <v>124</v>
      </c>
      <c r="E99" s="154"/>
      <c r="F99" s="154"/>
      <c r="G99" s="154"/>
      <c r="H99" s="154"/>
      <c r="I99" s="154"/>
      <c r="J99" s="155">
        <f>J232</f>
        <v>0</v>
      </c>
      <c r="K99" s="152"/>
      <c r="L99" s="156"/>
    </row>
    <row r="100" spans="1:31" s="10" customFormat="1" ht="19.95" customHeight="1">
      <c r="B100" s="151"/>
      <c r="C100" s="152"/>
      <c r="D100" s="153" t="s">
        <v>125</v>
      </c>
      <c r="E100" s="154"/>
      <c r="F100" s="154"/>
      <c r="G100" s="154"/>
      <c r="H100" s="154"/>
      <c r="I100" s="154"/>
      <c r="J100" s="155">
        <f>J239</f>
        <v>0</v>
      </c>
      <c r="K100" s="152"/>
      <c r="L100" s="156"/>
    </row>
    <row r="101" spans="1:31" s="10" customFormat="1" ht="19.95" customHeight="1">
      <c r="B101" s="151"/>
      <c r="C101" s="152"/>
      <c r="D101" s="153" t="s">
        <v>126</v>
      </c>
      <c r="E101" s="154"/>
      <c r="F101" s="154"/>
      <c r="G101" s="154"/>
      <c r="H101" s="154"/>
      <c r="I101" s="154"/>
      <c r="J101" s="155">
        <f>J280</f>
        <v>0</v>
      </c>
      <c r="K101" s="152"/>
      <c r="L101" s="156"/>
    </row>
    <row r="102" spans="1:31" s="10" customFormat="1" ht="19.95" customHeight="1">
      <c r="B102" s="151"/>
      <c r="C102" s="152"/>
      <c r="D102" s="153" t="s">
        <v>127</v>
      </c>
      <c r="E102" s="154"/>
      <c r="F102" s="154"/>
      <c r="G102" s="154"/>
      <c r="H102" s="154"/>
      <c r="I102" s="154"/>
      <c r="J102" s="155">
        <f>J327</f>
        <v>0</v>
      </c>
      <c r="K102" s="152"/>
      <c r="L102" s="156"/>
    </row>
    <row r="103" spans="1:31" s="10" customFormat="1" ht="19.95" customHeight="1">
      <c r="B103" s="151"/>
      <c r="C103" s="152"/>
      <c r="D103" s="153" t="s">
        <v>128</v>
      </c>
      <c r="E103" s="154"/>
      <c r="F103" s="154"/>
      <c r="G103" s="154"/>
      <c r="H103" s="154"/>
      <c r="I103" s="154"/>
      <c r="J103" s="155">
        <f>J331</f>
        <v>0</v>
      </c>
      <c r="K103" s="152"/>
      <c r="L103" s="156"/>
    </row>
    <row r="104" spans="1:31" s="9" customFormat="1" ht="24.9" customHeight="1">
      <c r="B104" s="145"/>
      <c r="C104" s="146"/>
      <c r="D104" s="147" t="s">
        <v>129</v>
      </c>
      <c r="E104" s="148"/>
      <c r="F104" s="148"/>
      <c r="G104" s="148"/>
      <c r="H104" s="148"/>
      <c r="I104" s="148"/>
      <c r="J104" s="149">
        <f>J334</f>
        <v>0</v>
      </c>
      <c r="K104" s="146"/>
      <c r="L104" s="150"/>
    </row>
    <row r="105" spans="1:31" s="10" customFormat="1" ht="19.95" customHeight="1">
      <c r="B105" s="151"/>
      <c r="C105" s="152"/>
      <c r="D105" s="153" t="s">
        <v>130</v>
      </c>
      <c r="E105" s="154"/>
      <c r="F105" s="154"/>
      <c r="G105" s="154"/>
      <c r="H105" s="154"/>
      <c r="I105" s="154"/>
      <c r="J105" s="155">
        <f>J335</f>
        <v>0</v>
      </c>
      <c r="K105" s="152"/>
      <c r="L105" s="156"/>
    </row>
    <row r="106" spans="1:31" s="2" customFormat="1" ht="21.75" customHeight="1">
      <c r="A106" s="32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49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" customHeight="1">
      <c r="A107" s="32"/>
      <c r="B107" s="52"/>
      <c r="C107" s="53"/>
      <c r="D107" s="53"/>
      <c r="E107" s="53"/>
      <c r="F107" s="53"/>
      <c r="G107" s="53"/>
      <c r="H107" s="53"/>
      <c r="I107" s="53"/>
      <c r="J107" s="53"/>
      <c r="K107" s="53"/>
      <c r="L107" s="49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11" spans="1:31" s="2" customFormat="1" ht="6.9" customHeight="1">
      <c r="A111" s="32"/>
      <c r="B111" s="54"/>
      <c r="C111" s="55"/>
      <c r="D111" s="55"/>
      <c r="E111" s="55"/>
      <c r="F111" s="55"/>
      <c r="G111" s="55"/>
      <c r="H111" s="55"/>
      <c r="I111" s="55"/>
      <c r="J111" s="55"/>
      <c r="K111" s="55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24.9" customHeight="1">
      <c r="A112" s="32"/>
      <c r="B112" s="33"/>
      <c r="C112" s="21" t="s">
        <v>131</v>
      </c>
      <c r="D112" s="34"/>
      <c r="E112" s="34"/>
      <c r="F112" s="34"/>
      <c r="G112" s="34"/>
      <c r="H112" s="34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" customHeight="1">
      <c r="A113" s="32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16</v>
      </c>
      <c r="D114" s="34"/>
      <c r="E114" s="34"/>
      <c r="F114" s="34"/>
      <c r="G114" s="34"/>
      <c r="H114" s="34"/>
      <c r="I114" s="34"/>
      <c r="J114" s="34"/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4"/>
      <c r="D115" s="34"/>
      <c r="E115" s="276" t="str">
        <f>E7</f>
        <v>VN Šišma - rekonstrukce a těžba nánosů</v>
      </c>
      <c r="F115" s="277"/>
      <c r="G115" s="277"/>
      <c r="H115" s="277"/>
      <c r="I115" s="34"/>
      <c r="J115" s="34"/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115</v>
      </c>
      <c r="D116" s="34"/>
      <c r="E116" s="34"/>
      <c r="F116" s="34"/>
      <c r="G116" s="34"/>
      <c r="H116" s="34"/>
      <c r="I116" s="34"/>
      <c r="J116" s="34"/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>
      <c r="A117" s="32"/>
      <c r="B117" s="33"/>
      <c r="C117" s="34"/>
      <c r="D117" s="34"/>
      <c r="E117" s="228" t="str">
        <f>E9</f>
        <v>3436_01 - SO 01 Oprava hráze</v>
      </c>
      <c r="F117" s="278"/>
      <c r="G117" s="278"/>
      <c r="H117" s="278"/>
      <c r="I117" s="34"/>
      <c r="J117" s="34"/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" customHeight="1">
      <c r="A118" s="32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20</v>
      </c>
      <c r="D119" s="34"/>
      <c r="E119" s="34"/>
      <c r="F119" s="25" t="str">
        <f>F12</f>
        <v>k.ú. Šišma</v>
      </c>
      <c r="G119" s="34"/>
      <c r="H119" s="34"/>
      <c r="I119" s="27" t="s">
        <v>22</v>
      </c>
      <c r="J119" s="64" t="str">
        <f>IF(J12="","",J12)</f>
        <v>3. 10. 2025</v>
      </c>
      <c r="K119" s="34"/>
      <c r="L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" customHeight="1">
      <c r="A120" s="32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49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25.65" customHeight="1">
      <c r="A121" s="32"/>
      <c r="B121" s="33"/>
      <c r="C121" s="27" t="s">
        <v>24</v>
      </c>
      <c r="D121" s="34"/>
      <c r="E121" s="34"/>
      <c r="F121" s="25" t="str">
        <f>E15</f>
        <v>Povodí Moravy, s.p.</v>
      </c>
      <c r="G121" s="34"/>
      <c r="H121" s="34"/>
      <c r="I121" s="27" t="s">
        <v>32</v>
      </c>
      <c r="J121" s="30" t="str">
        <f>E21</f>
        <v>VODNÍ DÍLA - TBD a.s.</v>
      </c>
      <c r="K121" s="34"/>
      <c r="L121" s="49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25.65" customHeight="1">
      <c r="A122" s="32"/>
      <c r="B122" s="33"/>
      <c r="C122" s="27" t="s">
        <v>30</v>
      </c>
      <c r="D122" s="34"/>
      <c r="E122" s="34"/>
      <c r="F122" s="25" t="str">
        <f>IF(E18="","",E18)</f>
        <v>Vyplň údaj</v>
      </c>
      <c r="G122" s="34"/>
      <c r="H122" s="34"/>
      <c r="I122" s="27" t="s">
        <v>37</v>
      </c>
      <c r="J122" s="30" t="str">
        <f>E24</f>
        <v>VODNÍ DÍLA - TBD a.s.</v>
      </c>
      <c r="K122" s="34"/>
      <c r="L122" s="49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49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57"/>
      <c r="B124" s="158"/>
      <c r="C124" s="159" t="s">
        <v>132</v>
      </c>
      <c r="D124" s="160" t="s">
        <v>64</v>
      </c>
      <c r="E124" s="160" t="s">
        <v>60</v>
      </c>
      <c r="F124" s="160" t="s">
        <v>61</v>
      </c>
      <c r="G124" s="160" t="s">
        <v>133</v>
      </c>
      <c r="H124" s="160" t="s">
        <v>134</v>
      </c>
      <c r="I124" s="160" t="s">
        <v>135</v>
      </c>
      <c r="J124" s="160" t="s">
        <v>119</v>
      </c>
      <c r="K124" s="161" t="s">
        <v>136</v>
      </c>
      <c r="L124" s="162"/>
      <c r="M124" s="73" t="s">
        <v>1</v>
      </c>
      <c r="N124" s="74" t="s">
        <v>43</v>
      </c>
      <c r="O124" s="74" t="s">
        <v>137</v>
      </c>
      <c r="P124" s="74" t="s">
        <v>138</v>
      </c>
      <c r="Q124" s="74" t="s">
        <v>139</v>
      </c>
      <c r="R124" s="74" t="s">
        <v>140</v>
      </c>
      <c r="S124" s="74" t="s">
        <v>141</v>
      </c>
      <c r="T124" s="75" t="s">
        <v>142</v>
      </c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</row>
    <row r="125" spans="1:65" s="2" customFormat="1" ht="22.8" customHeight="1">
      <c r="A125" s="32"/>
      <c r="B125" s="33"/>
      <c r="C125" s="80" t="s">
        <v>143</v>
      </c>
      <c r="D125" s="34"/>
      <c r="E125" s="34"/>
      <c r="F125" s="34"/>
      <c r="G125" s="34"/>
      <c r="H125" s="34"/>
      <c r="I125" s="34"/>
      <c r="J125" s="163">
        <f>BK125</f>
        <v>0</v>
      </c>
      <c r="K125" s="34"/>
      <c r="L125" s="37"/>
      <c r="M125" s="76"/>
      <c r="N125" s="164"/>
      <c r="O125" s="77"/>
      <c r="P125" s="165">
        <f>P126+P334</f>
        <v>0</v>
      </c>
      <c r="Q125" s="77"/>
      <c r="R125" s="165">
        <f>R126+R334</f>
        <v>1752.5981281499999</v>
      </c>
      <c r="S125" s="77"/>
      <c r="T125" s="166">
        <f>T126+T334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5" t="s">
        <v>78</v>
      </c>
      <c r="AU125" s="15" t="s">
        <v>121</v>
      </c>
      <c r="BK125" s="167">
        <f>BK126+BK334</f>
        <v>0</v>
      </c>
    </row>
    <row r="126" spans="1:65" s="12" customFormat="1" ht="25.95" customHeight="1">
      <c r="B126" s="168"/>
      <c r="C126" s="169"/>
      <c r="D126" s="170" t="s">
        <v>78</v>
      </c>
      <c r="E126" s="171" t="s">
        <v>144</v>
      </c>
      <c r="F126" s="171" t="s">
        <v>145</v>
      </c>
      <c r="G126" s="169"/>
      <c r="H126" s="169"/>
      <c r="I126" s="172"/>
      <c r="J126" s="173">
        <f>BK126</f>
        <v>0</v>
      </c>
      <c r="K126" s="169"/>
      <c r="L126" s="174"/>
      <c r="M126" s="175"/>
      <c r="N126" s="176"/>
      <c r="O126" s="176"/>
      <c r="P126" s="177">
        <f>P127+P232+P239+P280+P327+P331</f>
        <v>0</v>
      </c>
      <c r="Q126" s="176"/>
      <c r="R126" s="177">
        <f>R127+R232+R239+R280+R327+R331</f>
        <v>1752.1143547499998</v>
      </c>
      <c r="S126" s="176"/>
      <c r="T126" s="178">
        <f>T127+T232+T239+T280+T327+T331</f>
        <v>0</v>
      </c>
      <c r="AR126" s="179" t="s">
        <v>87</v>
      </c>
      <c r="AT126" s="180" t="s">
        <v>78</v>
      </c>
      <c r="AU126" s="180" t="s">
        <v>79</v>
      </c>
      <c r="AY126" s="179" t="s">
        <v>146</v>
      </c>
      <c r="BK126" s="181">
        <f>BK127+BK232+BK239+BK280+BK327+BK331</f>
        <v>0</v>
      </c>
    </row>
    <row r="127" spans="1:65" s="12" customFormat="1" ht="22.8" customHeight="1">
      <c r="B127" s="168"/>
      <c r="C127" s="169"/>
      <c r="D127" s="170" t="s">
        <v>78</v>
      </c>
      <c r="E127" s="182" t="s">
        <v>87</v>
      </c>
      <c r="F127" s="182" t="s">
        <v>147</v>
      </c>
      <c r="G127" s="169"/>
      <c r="H127" s="169"/>
      <c r="I127" s="172"/>
      <c r="J127" s="183">
        <f>BK127</f>
        <v>0</v>
      </c>
      <c r="K127" s="169"/>
      <c r="L127" s="174"/>
      <c r="M127" s="175"/>
      <c r="N127" s="176"/>
      <c r="O127" s="176"/>
      <c r="P127" s="177">
        <f>SUM(P128:P231)</f>
        <v>0</v>
      </c>
      <c r="Q127" s="176"/>
      <c r="R127" s="177">
        <f>SUM(R128:R231)</f>
        <v>83.571899999999999</v>
      </c>
      <c r="S127" s="176"/>
      <c r="T127" s="178">
        <f>SUM(T128:T231)</f>
        <v>0</v>
      </c>
      <c r="AR127" s="179" t="s">
        <v>87</v>
      </c>
      <c r="AT127" s="180" t="s">
        <v>78</v>
      </c>
      <c r="AU127" s="180" t="s">
        <v>87</v>
      </c>
      <c r="AY127" s="179" t="s">
        <v>146</v>
      </c>
      <c r="BK127" s="181">
        <f>SUM(BK128:BK231)</f>
        <v>0</v>
      </c>
    </row>
    <row r="128" spans="1:65" s="2" customFormat="1" ht="24.15" customHeight="1">
      <c r="A128" s="32"/>
      <c r="B128" s="33"/>
      <c r="C128" s="184" t="s">
        <v>87</v>
      </c>
      <c r="D128" s="184" t="s">
        <v>148</v>
      </c>
      <c r="E128" s="185" t="s">
        <v>149</v>
      </c>
      <c r="F128" s="186" t="s">
        <v>150</v>
      </c>
      <c r="G128" s="187" t="s">
        <v>151</v>
      </c>
      <c r="H128" s="188">
        <v>1435</v>
      </c>
      <c r="I128" s="189"/>
      <c r="J128" s="190">
        <f>ROUND(I128*H128,2)</f>
        <v>0</v>
      </c>
      <c r="K128" s="186" t="s">
        <v>152</v>
      </c>
      <c r="L128" s="37"/>
      <c r="M128" s="191" t="s">
        <v>1</v>
      </c>
      <c r="N128" s="192" t="s">
        <v>44</v>
      </c>
      <c r="O128" s="69"/>
      <c r="P128" s="193">
        <f>O128*H128</f>
        <v>0</v>
      </c>
      <c r="Q128" s="193">
        <v>0</v>
      </c>
      <c r="R128" s="193">
        <f>Q128*H128</f>
        <v>0</v>
      </c>
      <c r="S128" s="193">
        <v>0</v>
      </c>
      <c r="T128" s="194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95" t="s">
        <v>153</v>
      </c>
      <c r="AT128" s="195" t="s">
        <v>148</v>
      </c>
      <c r="AU128" s="195" t="s">
        <v>89</v>
      </c>
      <c r="AY128" s="15" t="s">
        <v>146</v>
      </c>
      <c r="BE128" s="196">
        <f>IF(N128="základní",J128,0)</f>
        <v>0</v>
      </c>
      <c r="BF128" s="196">
        <f>IF(N128="snížená",J128,0)</f>
        <v>0</v>
      </c>
      <c r="BG128" s="196">
        <f>IF(N128="zákl. přenesená",J128,0)</f>
        <v>0</v>
      </c>
      <c r="BH128" s="196">
        <f>IF(N128="sníž. přenesená",J128,0)</f>
        <v>0</v>
      </c>
      <c r="BI128" s="196">
        <f>IF(N128="nulová",J128,0)</f>
        <v>0</v>
      </c>
      <c r="BJ128" s="15" t="s">
        <v>87</v>
      </c>
      <c r="BK128" s="196">
        <f>ROUND(I128*H128,2)</f>
        <v>0</v>
      </c>
      <c r="BL128" s="15" t="s">
        <v>153</v>
      </c>
      <c r="BM128" s="195" t="s">
        <v>154</v>
      </c>
    </row>
    <row r="129" spans="1:65" s="2" customFormat="1" ht="19.2">
      <c r="A129" s="32"/>
      <c r="B129" s="33"/>
      <c r="C129" s="34"/>
      <c r="D129" s="197" t="s">
        <v>155</v>
      </c>
      <c r="E129" s="34"/>
      <c r="F129" s="198" t="s">
        <v>156</v>
      </c>
      <c r="G129" s="34"/>
      <c r="H129" s="34"/>
      <c r="I129" s="199"/>
      <c r="J129" s="34"/>
      <c r="K129" s="34"/>
      <c r="L129" s="37"/>
      <c r="M129" s="200"/>
      <c r="N129" s="201"/>
      <c r="O129" s="69"/>
      <c r="P129" s="69"/>
      <c r="Q129" s="69"/>
      <c r="R129" s="69"/>
      <c r="S129" s="69"/>
      <c r="T129" s="70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5" t="s">
        <v>155</v>
      </c>
      <c r="AU129" s="15" t="s">
        <v>89</v>
      </c>
    </row>
    <row r="130" spans="1:65" s="13" customFormat="1" ht="10.199999999999999">
      <c r="B130" s="202"/>
      <c r="C130" s="203"/>
      <c r="D130" s="197" t="s">
        <v>157</v>
      </c>
      <c r="E130" s="204" t="s">
        <v>1</v>
      </c>
      <c r="F130" s="205" t="s">
        <v>158</v>
      </c>
      <c r="G130" s="203"/>
      <c r="H130" s="206">
        <v>1435</v>
      </c>
      <c r="I130" s="207"/>
      <c r="J130" s="203"/>
      <c r="K130" s="203"/>
      <c r="L130" s="208"/>
      <c r="M130" s="209"/>
      <c r="N130" s="210"/>
      <c r="O130" s="210"/>
      <c r="P130" s="210"/>
      <c r="Q130" s="210"/>
      <c r="R130" s="210"/>
      <c r="S130" s="210"/>
      <c r="T130" s="211"/>
      <c r="AT130" s="212" t="s">
        <v>157</v>
      </c>
      <c r="AU130" s="212" t="s">
        <v>89</v>
      </c>
      <c r="AV130" s="13" t="s">
        <v>89</v>
      </c>
      <c r="AW130" s="13" t="s">
        <v>36</v>
      </c>
      <c r="AX130" s="13" t="s">
        <v>79</v>
      </c>
      <c r="AY130" s="212" t="s">
        <v>146</v>
      </c>
    </row>
    <row r="131" spans="1:65" s="2" customFormat="1" ht="33" customHeight="1">
      <c r="A131" s="32"/>
      <c r="B131" s="33"/>
      <c r="C131" s="184" t="s">
        <v>89</v>
      </c>
      <c r="D131" s="184" t="s">
        <v>148</v>
      </c>
      <c r="E131" s="185" t="s">
        <v>159</v>
      </c>
      <c r="F131" s="186" t="s">
        <v>160</v>
      </c>
      <c r="G131" s="187" t="s">
        <v>161</v>
      </c>
      <c r="H131" s="188">
        <v>6095.0569999999998</v>
      </c>
      <c r="I131" s="189"/>
      <c r="J131" s="190">
        <f>ROUND(I131*H131,2)</f>
        <v>0</v>
      </c>
      <c r="K131" s="186" t="s">
        <v>152</v>
      </c>
      <c r="L131" s="37"/>
      <c r="M131" s="191" t="s">
        <v>1</v>
      </c>
      <c r="N131" s="192" t="s">
        <v>44</v>
      </c>
      <c r="O131" s="69"/>
      <c r="P131" s="193">
        <f>O131*H131</f>
        <v>0</v>
      </c>
      <c r="Q131" s="193">
        <v>0</v>
      </c>
      <c r="R131" s="193">
        <f>Q131*H131</f>
        <v>0</v>
      </c>
      <c r="S131" s="193">
        <v>0</v>
      </c>
      <c r="T131" s="194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95" t="s">
        <v>153</v>
      </c>
      <c r="AT131" s="195" t="s">
        <v>148</v>
      </c>
      <c r="AU131" s="195" t="s">
        <v>89</v>
      </c>
      <c r="AY131" s="15" t="s">
        <v>146</v>
      </c>
      <c r="BE131" s="196">
        <f>IF(N131="základní",J131,0)</f>
        <v>0</v>
      </c>
      <c r="BF131" s="196">
        <f>IF(N131="snížená",J131,0)</f>
        <v>0</v>
      </c>
      <c r="BG131" s="196">
        <f>IF(N131="zákl. přenesená",J131,0)</f>
        <v>0</v>
      </c>
      <c r="BH131" s="196">
        <f>IF(N131="sníž. přenesená",J131,0)</f>
        <v>0</v>
      </c>
      <c r="BI131" s="196">
        <f>IF(N131="nulová",J131,0)</f>
        <v>0</v>
      </c>
      <c r="BJ131" s="15" t="s">
        <v>87</v>
      </c>
      <c r="BK131" s="196">
        <f>ROUND(I131*H131,2)</f>
        <v>0</v>
      </c>
      <c r="BL131" s="15" t="s">
        <v>153</v>
      </c>
      <c r="BM131" s="195" t="s">
        <v>162</v>
      </c>
    </row>
    <row r="132" spans="1:65" s="2" customFormat="1" ht="19.2">
      <c r="A132" s="32"/>
      <c r="B132" s="33"/>
      <c r="C132" s="34"/>
      <c r="D132" s="197" t="s">
        <v>155</v>
      </c>
      <c r="E132" s="34"/>
      <c r="F132" s="198" t="s">
        <v>163</v>
      </c>
      <c r="G132" s="34"/>
      <c r="H132" s="34"/>
      <c r="I132" s="199"/>
      <c r="J132" s="34"/>
      <c r="K132" s="34"/>
      <c r="L132" s="37"/>
      <c r="M132" s="200"/>
      <c r="N132" s="201"/>
      <c r="O132" s="69"/>
      <c r="P132" s="69"/>
      <c r="Q132" s="69"/>
      <c r="R132" s="69"/>
      <c r="S132" s="69"/>
      <c r="T132" s="70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5" t="s">
        <v>155</v>
      </c>
      <c r="AU132" s="15" t="s">
        <v>89</v>
      </c>
    </row>
    <row r="133" spans="1:65" s="13" customFormat="1" ht="20.399999999999999">
      <c r="B133" s="202"/>
      <c r="C133" s="203"/>
      <c r="D133" s="197" t="s">
        <v>157</v>
      </c>
      <c r="E133" s="204" t="s">
        <v>1</v>
      </c>
      <c r="F133" s="205" t="s">
        <v>164</v>
      </c>
      <c r="G133" s="203"/>
      <c r="H133" s="206">
        <v>132</v>
      </c>
      <c r="I133" s="207"/>
      <c r="J133" s="203"/>
      <c r="K133" s="203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157</v>
      </c>
      <c r="AU133" s="212" t="s">
        <v>89</v>
      </c>
      <c r="AV133" s="13" t="s">
        <v>89</v>
      </c>
      <c r="AW133" s="13" t="s">
        <v>36</v>
      </c>
      <c r="AX133" s="13" t="s">
        <v>79</v>
      </c>
      <c r="AY133" s="212" t="s">
        <v>146</v>
      </c>
    </row>
    <row r="134" spans="1:65" s="13" customFormat="1" ht="20.399999999999999">
      <c r="B134" s="202"/>
      <c r="C134" s="203"/>
      <c r="D134" s="197" t="s">
        <v>157</v>
      </c>
      <c r="E134" s="204" t="s">
        <v>1</v>
      </c>
      <c r="F134" s="205" t="s">
        <v>165</v>
      </c>
      <c r="G134" s="203"/>
      <c r="H134" s="206">
        <v>83.49</v>
      </c>
      <c r="I134" s="207"/>
      <c r="J134" s="203"/>
      <c r="K134" s="203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157</v>
      </c>
      <c r="AU134" s="212" t="s">
        <v>89</v>
      </c>
      <c r="AV134" s="13" t="s">
        <v>89</v>
      </c>
      <c r="AW134" s="13" t="s">
        <v>36</v>
      </c>
      <c r="AX134" s="13" t="s">
        <v>79</v>
      </c>
      <c r="AY134" s="212" t="s">
        <v>146</v>
      </c>
    </row>
    <row r="135" spans="1:65" s="13" customFormat="1" ht="20.399999999999999">
      <c r="B135" s="202"/>
      <c r="C135" s="203"/>
      <c r="D135" s="197" t="s">
        <v>157</v>
      </c>
      <c r="E135" s="204" t="s">
        <v>1</v>
      </c>
      <c r="F135" s="205" t="s">
        <v>166</v>
      </c>
      <c r="G135" s="203"/>
      <c r="H135" s="206">
        <v>1488.317</v>
      </c>
      <c r="I135" s="207"/>
      <c r="J135" s="203"/>
      <c r="K135" s="203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157</v>
      </c>
      <c r="AU135" s="212" t="s">
        <v>89</v>
      </c>
      <c r="AV135" s="13" t="s">
        <v>89</v>
      </c>
      <c r="AW135" s="13" t="s">
        <v>36</v>
      </c>
      <c r="AX135" s="13" t="s">
        <v>79</v>
      </c>
      <c r="AY135" s="212" t="s">
        <v>146</v>
      </c>
    </row>
    <row r="136" spans="1:65" s="13" customFormat="1" ht="20.399999999999999">
      <c r="B136" s="202"/>
      <c r="C136" s="203"/>
      <c r="D136" s="197" t="s">
        <v>157</v>
      </c>
      <c r="E136" s="204" t="s">
        <v>1</v>
      </c>
      <c r="F136" s="205" t="s">
        <v>167</v>
      </c>
      <c r="G136" s="203"/>
      <c r="H136" s="206">
        <v>2539.9499999999998</v>
      </c>
      <c r="I136" s="207"/>
      <c r="J136" s="203"/>
      <c r="K136" s="203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157</v>
      </c>
      <c r="AU136" s="212" t="s">
        <v>89</v>
      </c>
      <c r="AV136" s="13" t="s">
        <v>89</v>
      </c>
      <c r="AW136" s="13" t="s">
        <v>36</v>
      </c>
      <c r="AX136" s="13" t="s">
        <v>79</v>
      </c>
      <c r="AY136" s="212" t="s">
        <v>146</v>
      </c>
    </row>
    <row r="137" spans="1:65" s="13" customFormat="1" ht="10.199999999999999">
      <c r="B137" s="202"/>
      <c r="C137" s="203"/>
      <c r="D137" s="197" t="s">
        <v>157</v>
      </c>
      <c r="E137" s="204" t="s">
        <v>1</v>
      </c>
      <c r="F137" s="205" t="s">
        <v>168</v>
      </c>
      <c r="G137" s="203"/>
      <c r="H137" s="206">
        <v>400</v>
      </c>
      <c r="I137" s="207"/>
      <c r="J137" s="203"/>
      <c r="K137" s="203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157</v>
      </c>
      <c r="AU137" s="212" t="s">
        <v>89</v>
      </c>
      <c r="AV137" s="13" t="s">
        <v>89</v>
      </c>
      <c r="AW137" s="13" t="s">
        <v>36</v>
      </c>
      <c r="AX137" s="13" t="s">
        <v>79</v>
      </c>
      <c r="AY137" s="212" t="s">
        <v>146</v>
      </c>
    </row>
    <row r="138" spans="1:65" s="13" customFormat="1" ht="20.399999999999999">
      <c r="B138" s="202"/>
      <c r="C138" s="203"/>
      <c r="D138" s="197" t="s">
        <v>157</v>
      </c>
      <c r="E138" s="204" t="s">
        <v>1</v>
      </c>
      <c r="F138" s="205" t="s">
        <v>169</v>
      </c>
      <c r="G138" s="203"/>
      <c r="H138" s="206">
        <v>1430.6</v>
      </c>
      <c r="I138" s="207"/>
      <c r="J138" s="203"/>
      <c r="K138" s="203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157</v>
      </c>
      <c r="AU138" s="212" t="s">
        <v>89</v>
      </c>
      <c r="AV138" s="13" t="s">
        <v>89</v>
      </c>
      <c r="AW138" s="13" t="s">
        <v>36</v>
      </c>
      <c r="AX138" s="13" t="s">
        <v>79</v>
      </c>
      <c r="AY138" s="212" t="s">
        <v>146</v>
      </c>
    </row>
    <row r="139" spans="1:65" s="13" customFormat="1" ht="10.199999999999999">
      <c r="B139" s="202"/>
      <c r="C139" s="203"/>
      <c r="D139" s="197" t="s">
        <v>157</v>
      </c>
      <c r="E139" s="204" t="s">
        <v>1</v>
      </c>
      <c r="F139" s="205" t="s">
        <v>170</v>
      </c>
      <c r="G139" s="203"/>
      <c r="H139" s="206">
        <v>20.7</v>
      </c>
      <c r="I139" s="207"/>
      <c r="J139" s="203"/>
      <c r="K139" s="203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157</v>
      </c>
      <c r="AU139" s="212" t="s">
        <v>89</v>
      </c>
      <c r="AV139" s="13" t="s">
        <v>89</v>
      </c>
      <c r="AW139" s="13" t="s">
        <v>36</v>
      </c>
      <c r="AX139" s="13" t="s">
        <v>79</v>
      </c>
      <c r="AY139" s="212" t="s">
        <v>146</v>
      </c>
    </row>
    <row r="140" spans="1:65" s="2" customFormat="1" ht="24.15" customHeight="1">
      <c r="A140" s="32"/>
      <c r="B140" s="33"/>
      <c r="C140" s="184" t="s">
        <v>171</v>
      </c>
      <c r="D140" s="184" t="s">
        <v>148</v>
      </c>
      <c r="E140" s="185" t="s">
        <v>172</v>
      </c>
      <c r="F140" s="186" t="s">
        <v>173</v>
      </c>
      <c r="G140" s="187" t="s">
        <v>161</v>
      </c>
      <c r="H140" s="188">
        <v>10</v>
      </c>
      <c r="I140" s="189"/>
      <c r="J140" s="190">
        <f>ROUND(I140*H140,2)</f>
        <v>0</v>
      </c>
      <c r="K140" s="186" t="s">
        <v>152</v>
      </c>
      <c r="L140" s="37"/>
      <c r="M140" s="191" t="s">
        <v>1</v>
      </c>
      <c r="N140" s="192" t="s">
        <v>44</v>
      </c>
      <c r="O140" s="69"/>
      <c r="P140" s="193">
        <f>O140*H140</f>
        <v>0</v>
      </c>
      <c r="Q140" s="193">
        <v>0</v>
      </c>
      <c r="R140" s="193">
        <f>Q140*H140</f>
        <v>0</v>
      </c>
      <c r="S140" s="193">
        <v>0</v>
      </c>
      <c r="T140" s="194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95" t="s">
        <v>153</v>
      </c>
      <c r="AT140" s="195" t="s">
        <v>148</v>
      </c>
      <c r="AU140" s="195" t="s">
        <v>89</v>
      </c>
      <c r="AY140" s="15" t="s">
        <v>146</v>
      </c>
      <c r="BE140" s="196">
        <f>IF(N140="základní",J140,0)</f>
        <v>0</v>
      </c>
      <c r="BF140" s="196">
        <f>IF(N140="snížená",J140,0)</f>
        <v>0</v>
      </c>
      <c r="BG140" s="196">
        <f>IF(N140="zákl. přenesená",J140,0)</f>
        <v>0</v>
      </c>
      <c r="BH140" s="196">
        <f>IF(N140="sníž. přenesená",J140,0)</f>
        <v>0</v>
      </c>
      <c r="BI140" s="196">
        <f>IF(N140="nulová",J140,0)</f>
        <v>0</v>
      </c>
      <c r="BJ140" s="15" t="s">
        <v>87</v>
      </c>
      <c r="BK140" s="196">
        <f>ROUND(I140*H140,2)</f>
        <v>0</v>
      </c>
      <c r="BL140" s="15" t="s">
        <v>153</v>
      </c>
      <c r="BM140" s="195" t="s">
        <v>174</v>
      </c>
    </row>
    <row r="141" spans="1:65" s="2" customFormat="1" ht="19.2">
      <c r="A141" s="32"/>
      <c r="B141" s="33"/>
      <c r="C141" s="34"/>
      <c r="D141" s="197" t="s">
        <v>155</v>
      </c>
      <c r="E141" s="34"/>
      <c r="F141" s="198" t="s">
        <v>175</v>
      </c>
      <c r="G141" s="34"/>
      <c r="H141" s="34"/>
      <c r="I141" s="199"/>
      <c r="J141" s="34"/>
      <c r="K141" s="34"/>
      <c r="L141" s="37"/>
      <c r="M141" s="200"/>
      <c r="N141" s="201"/>
      <c r="O141" s="69"/>
      <c r="P141" s="69"/>
      <c r="Q141" s="69"/>
      <c r="R141" s="69"/>
      <c r="S141" s="69"/>
      <c r="T141" s="70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5" t="s">
        <v>155</v>
      </c>
      <c r="AU141" s="15" t="s">
        <v>89</v>
      </c>
    </row>
    <row r="142" spans="1:65" s="13" customFormat="1" ht="10.199999999999999">
      <c r="B142" s="202"/>
      <c r="C142" s="203"/>
      <c r="D142" s="197" t="s">
        <v>157</v>
      </c>
      <c r="E142" s="204" t="s">
        <v>1</v>
      </c>
      <c r="F142" s="205" t="s">
        <v>176</v>
      </c>
      <c r="G142" s="203"/>
      <c r="H142" s="206">
        <v>10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157</v>
      </c>
      <c r="AU142" s="212" t="s">
        <v>89</v>
      </c>
      <c r="AV142" s="13" t="s">
        <v>89</v>
      </c>
      <c r="AW142" s="13" t="s">
        <v>36</v>
      </c>
      <c r="AX142" s="13" t="s">
        <v>87</v>
      </c>
      <c r="AY142" s="212" t="s">
        <v>146</v>
      </c>
    </row>
    <row r="143" spans="1:65" s="2" customFormat="1" ht="33" customHeight="1">
      <c r="A143" s="32"/>
      <c r="B143" s="33"/>
      <c r="C143" s="184" t="s">
        <v>153</v>
      </c>
      <c r="D143" s="184" t="s">
        <v>148</v>
      </c>
      <c r="E143" s="185" t="s">
        <v>177</v>
      </c>
      <c r="F143" s="186" t="s">
        <v>178</v>
      </c>
      <c r="G143" s="187" t="s">
        <v>161</v>
      </c>
      <c r="H143" s="188">
        <v>67.149000000000001</v>
      </c>
      <c r="I143" s="189"/>
      <c r="J143" s="190">
        <f>ROUND(I143*H143,2)</f>
        <v>0</v>
      </c>
      <c r="K143" s="186" t="s">
        <v>152</v>
      </c>
      <c r="L143" s="37"/>
      <c r="M143" s="191" t="s">
        <v>1</v>
      </c>
      <c r="N143" s="192" t="s">
        <v>44</v>
      </c>
      <c r="O143" s="69"/>
      <c r="P143" s="193">
        <f>O143*H143</f>
        <v>0</v>
      </c>
      <c r="Q143" s="193">
        <v>0</v>
      </c>
      <c r="R143" s="193">
        <f>Q143*H143</f>
        <v>0</v>
      </c>
      <c r="S143" s="193">
        <v>0</v>
      </c>
      <c r="T143" s="194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95" t="s">
        <v>153</v>
      </c>
      <c r="AT143" s="195" t="s">
        <v>148</v>
      </c>
      <c r="AU143" s="195" t="s">
        <v>89</v>
      </c>
      <c r="AY143" s="15" t="s">
        <v>146</v>
      </c>
      <c r="BE143" s="196">
        <f>IF(N143="základní",J143,0)</f>
        <v>0</v>
      </c>
      <c r="BF143" s="196">
        <f>IF(N143="snížená",J143,0)</f>
        <v>0</v>
      </c>
      <c r="BG143" s="196">
        <f>IF(N143="zákl. přenesená",J143,0)</f>
        <v>0</v>
      </c>
      <c r="BH143" s="196">
        <f>IF(N143="sníž. přenesená",J143,0)</f>
        <v>0</v>
      </c>
      <c r="BI143" s="196">
        <f>IF(N143="nulová",J143,0)</f>
        <v>0</v>
      </c>
      <c r="BJ143" s="15" t="s">
        <v>87</v>
      </c>
      <c r="BK143" s="196">
        <f>ROUND(I143*H143,2)</f>
        <v>0</v>
      </c>
      <c r="BL143" s="15" t="s">
        <v>153</v>
      </c>
      <c r="BM143" s="195" t="s">
        <v>179</v>
      </c>
    </row>
    <row r="144" spans="1:65" s="2" customFormat="1" ht="28.8">
      <c r="A144" s="32"/>
      <c r="B144" s="33"/>
      <c r="C144" s="34"/>
      <c r="D144" s="197" t="s">
        <v>155</v>
      </c>
      <c r="E144" s="34"/>
      <c r="F144" s="198" t="s">
        <v>180</v>
      </c>
      <c r="G144" s="34"/>
      <c r="H144" s="34"/>
      <c r="I144" s="199"/>
      <c r="J144" s="34"/>
      <c r="K144" s="34"/>
      <c r="L144" s="37"/>
      <c r="M144" s="200"/>
      <c r="N144" s="201"/>
      <c r="O144" s="69"/>
      <c r="P144" s="69"/>
      <c r="Q144" s="69"/>
      <c r="R144" s="69"/>
      <c r="S144" s="69"/>
      <c r="T144" s="70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5" t="s">
        <v>155</v>
      </c>
      <c r="AU144" s="15" t="s">
        <v>89</v>
      </c>
    </row>
    <row r="145" spans="1:65" s="13" customFormat="1" ht="10.199999999999999">
      <c r="B145" s="202"/>
      <c r="C145" s="203"/>
      <c r="D145" s="197" t="s">
        <v>157</v>
      </c>
      <c r="E145" s="204" t="s">
        <v>1</v>
      </c>
      <c r="F145" s="205" t="s">
        <v>181</v>
      </c>
      <c r="G145" s="203"/>
      <c r="H145" s="206">
        <v>39.698999999999998</v>
      </c>
      <c r="I145" s="207"/>
      <c r="J145" s="203"/>
      <c r="K145" s="203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157</v>
      </c>
      <c r="AU145" s="212" t="s">
        <v>89</v>
      </c>
      <c r="AV145" s="13" t="s">
        <v>89</v>
      </c>
      <c r="AW145" s="13" t="s">
        <v>36</v>
      </c>
      <c r="AX145" s="13" t="s">
        <v>79</v>
      </c>
      <c r="AY145" s="212" t="s">
        <v>146</v>
      </c>
    </row>
    <row r="146" spans="1:65" s="13" customFormat="1" ht="10.199999999999999">
      <c r="B146" s="202"/>
      <c r="C146" s="203"/>
      <c r="D146" s="197" t="s">
        <v>157</v>
      </c>
      <c r="E146" s="204" t="s">
        <v>1</v>
      </c>
      <c r="F146" s="205" t="s">
        <v>182</v>
      </c>
      <c r="G146" s="203"/>
      <c r="H146" s="206">
        <v>27.45</v>
      </c>
      <c r="I146" s="207"/>
      <c r="J146" s="203"/>
      <c r="K146" s="203"/>
      <c r="L146" s="208"/>
      <c r="M146" s="209"/>
      <c r="N146" s="210"/>
      <c r="O146" s="210"/>
      <c r="P146" s="210"/>
      <c r="Q146" s="210"/>
      <c r="R146" s="210"/>
      <c r="S146" s="210"/>
      <c r="T146" s="211"/>
      <c r="AT146" s="212" t="s">
        <v>157</v>
      </c>
      <c r="AU146" s="212" t="s">
        <v>89</v>
      </c>
      <c r="AV146" s="13" t="s">
        <v>89</v>
      </c>
      <c r="AW146" s="13" t="s">
        <v>36</v>
      </c>
      <c r="AX146" s="13" t="s">
        <v>79</v>
      </c>
      <c r="AY146" s="212" t="s">
        <v>146</v>
      </c>
    </row>
    <row r="147" spans="1:65" s="2" customFormat="1" ht="37.799999999999997" customHeight="1">
      <c r="A147" s="32"/>
      <c r="B147" s="33"/>
      <c r="C147" s="184" t="s">
        <v>183</v>
      </c>
      <c r="D147" s="184" t="s">
        <v>148</v>
      </c>
      <c r="E147" s="185" t="s">
        <v>184</v>
      </c>
      <c r="F147" s="186" t="s">
        <v>185</v>
      </c>
      <c r="G147" s="187" t="s">
        <v>161</v>
      </c>
      <c r="H147" s="188">
        <v>8719.82</v>
      </c>
      <c r="I147" s="189"/>
      <c r="J147" s="190">
        <f>ROUND(I147*H147,2)</f>
        <v>0</v>
      </c>
      <c r="K147" s="186" t="s">
        <v>152</v>
      </c>
      <c r="L147" s="37"/>
      <c r="M147" s="191" t="s">
        <v>1</v>
      </c>
      <c r="N147" s="192" t="s">
        <v>44</v>
      </c>
      <c r="O147" s="69"/>
      <c r="P147" s="193">
        <f>O147*H147</f>
        <v>0</v>
      </c>
      <c r="Q147" s="193">
        <v>0</v>
      </c>
      <c r="R147" s="193">
        <f>Q147*H147</f>
        <v>0</v>
      </c>
      <c r="S147" s="193">
        <v>0</v>
      </c>
      <c r="T147" s="194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95" t="s">
        <v>153</v>
      </c>
      <c r="AT147" s="195" t="s">
        <v>148</v>
      </c>
      <c r="AU147" s="195" t="s">
        <v>89</v>
      </c>
      <c r="AY147" s="15" t="s">
        <v>146</v>
      </c>
      <c r="BE147" s="196">
        <f>IF(N147="základní",J147,0)</f>
        <v>0</v>
      </c>
      <c r="BF147" s="196">
        <f>IF(N147="snížená",J147,0)</f>
        <v>0</v>
      </c>
      <c r="BG147" s="196">
        <f>IF(N147="zákl. přenesená",J147,0)</f>
        <v>0</v>
      </c>
      <c r="BH147" s="196">
        <f>IF(N147="sníž. přenesená",J147,0)</f>
        <v>0</v>
      </c>
      <c r="BI147" s="196">
        <f>IF(N147="nulová",J147,0)</f>
        <v>0</v>
      </c>
      <c r="BJ147" s="15" t="s">
        <v>87</v>
      </c>
      <c r="BK147" s="196">
        <f>ROUND(I147*H147,2)</f>
        <v>0</v>
      </c>
      <c r="BL147" s="15" t="s">
        <v>153</v>
      </c>
      <c r="BM147" s="195" t="s">
        <v>186</v>
      </c>
    </row>
    <row r="148" spans="1:65" s="2" customFormat="1" ht="38.4">
      <c r="A148" s="32"/>
      <c r="B148" s="33"/>
      <c r="C148" s="34"/>
      <c r="D148" s="197" t="s">
        <v>155</v>
      </c>
      <c r="E148" s="34"/>
      <c r="F148" s="198" t="s">
        <v>187</v>
      </c>
      <c r="G148" s="34"/>
      <c r="H148" s="34"/>
      <c r="I148" s="199"/>
      <c r="J148" s="34"/>
      <c r="K148" s="34"/>
      <c r="L148" s="37"/>
      <c r="M148" s="200"/>
      <c r="N148" s="201"/>
      <c r="O148" s="69"/>
      <c r="P148" s="69"/>
      <c r="Q148" s="69"/>
      <c r="R148" s="69"/>
      <c r="S148" s="69"/>
      <c r="T148" s="70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T148" s="15" t="s">
        <v>155</v>
      </c>
      <c r="AU148" s="15" t="s">
        <v>89</v>
      </c>
    </row>
    <row r="149" spans="1:65" s="13" customFormat="1" ht="10.199999999999999">
      <c r="B149" s="202"/>
      <c r="C149" s="203"/>
      <c r="D149" s="197" t="s">
        <v>157</v>
      </c>
      <c r="E149" s="204" t="s">
        <v>1</v>
      </c>
      <c r="F149" s="205" t="s">
        <v>188</v>
      </c>
      <c r="G149" s="203"/>
      <c r="H149" s="206">
        <v>31.9</v>
      </c>
      <c r="I149" s="207"/>
      <c r="J149" s="203"/>
      <c r="K149" s="203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157</v>
      </c>
      <c r="AU149" s="212" t="s">
        <v>89</v>
      </c>
      <c r="AV149" s="13" t="s">
        <v>89</v>
      </c>
      <c r="AW149" s="13" t="s">
        <v>36</v>
      </c>
      <c r="AX149" s="13" t="s">
        <v>79</v>
      </c>
      <c r="AY149" s="212" t="s">
        <v>146</v>
      </c>
    </row>
    <row r="150" spans="1:65" s="13" customFormat="1" ht="10.199999999999999">
      <c r="B150" s="202"/>
      <c r="C150" s="203"/>
      <c r="D150" s="197" t="s">
        <v>157</v>
      </c>
      <c r="E150" s="204" t="s">
        <v>1</v>
      </c>
      <c r="F150" s="205" t="s">
        <v>189</v>
      </c>
      <c r="G150" s="203"/>
      <c r="H150" s="206">
        <v>31.9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157</v>
      </c>
      <c r="AU150" s="212" t="s">
        <v>89</v>
      </c>
      <c r="AV150" s="13" t="s">
        <v>89</v>
      </c>
      <c r="AW150" s="13" t="s">
        <v>36</v>
      </c>
      <c r="AX150" s="13" t="s">
        <v>79</v>
      </c>
      <c r="AY150" s="212" t="s">
        <v>146</v>
      </c>
    </row>
    <row r="151" spans="1:65" s="13" customFormat="1" ht="30.6">
      <c r="B151" s="202"/>
      <c r="C151" s="203"/>
      <c r="D151" s="197" t="s">
        <v>157</v>
      </c>
      <c r="E151" s="204" t="s">
        <v>1</v>
      </c>
      <c r="F151" s="205" t="s">
        <v>190</v>
      </c>
      <c r="G151" s="203"/>
      <c r="H151" s="206">
        <v>4743.01</v>
      </c>
      <c r="I151" s="207"/>
      <c r="J151" s="203"/>
      <c r="K151" s="203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157</v>
      </c>
      <c r="AU151" s="212" t="s">
        <v>89</v>
      </c>
      <c r="AV151" s="13" t="s">
        <v>89</v>
      </c>
      <c r="AW151" s="13" t="s">
        <v>36</v>
      </c>
      <c r="AX151" s="13" t="s">
        <v>79</v>
      </c>
      <c r="AY151" s="212" t="s">
        <v>146</v>
      </c>
    </row>
    <row r="152" spans="1:65" s="13" customFormat="1" ht="20.399999999999999">
      <c r="B152" s="202"/>
      <c r="C152" s="203"/>
      <c r="D152" s="197" t="s">
        <v>157</v>
      </c>
      <c r="E152" s="204" t="s">
        <v>1</v>
      </c>
      <c r="F152" s="205" t="s">
        <v>191</v>
      </c>
      <c r="G152" s="203"/>
      <c r="H152" s="206">
        <v>37.549999999999997</v>
      </c>
      <c r="I152" s="207"/>
      <c r="J152" s="203"/>
      <c r="K152" s="203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157</v>
      </c>
      <c r="AU152" s="212" t="s">
        <v>89</v>
      </c>
      <c r="AV152" s="13" t="s">
        <v>89</v>
      </c>
      <c r="AW152" s="13" t="s">
        <v>36</v>
      </c>
      <c r="AX152" s="13" t="s">
        <v>79</v>
      </c>
      <c r="AY152" s="212" t="s">
        <v>146</v>
      </c>
    </row>
    <row r="153" spans="1:65" s="13" customFormat="1" ht="20.399999999999999">
      <c r="B153" s="202"/>
      <c r="C153" s="203"/>
      <c r="D153" s="197" t="s">
        <v>157</v>
      </c>
      <c r="E153" s="204" t="s">
        <v>1</v>
      </c>
      <c r="F153" s="205" t="s">
        <v>192</v>
      </c>
      <c r="G153" s="203"/>
      <c r="H153" s="206">
        <v>84.66</v>
      </c>
      <c r="I153" s="207"/>
      <c r="J153" s="203"/>
      <c r="K153" s="203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157</v>
      </c>
      <c r="AU153" s="212" t="s">
        <v>89</v>
      </c>
      <c r="AV153" s="13" t="s">
        <v>89</v>
      </c>
      <c r="AW153" s="13" t="s">
        <v>36</v>
      </c>
      <c r="AX153" s="13" t="s">
        <v>79</v>
      </c>
      <c r="AY153" s="212" t="s">
        <v>146</v>
      </c>
    </row>
    <row r="154" spans="1:65" s="13" customFormat="1" ht="10.199999999999999">
      <c r="B154" s="202"/>
      <c r="C154" s="203"/>
      <c r="D154" s="197" t="s">
        <v>157</v>
      </c>
      <c r="E154" s="204" t="s">
        <v>1</v>
      </c>
      <c r="F154" s="205" t="s">
        <v>193</v>
      </c>
      <c r="G154" s="203"/>
      <c r="H154" s="206">
        <v>10.8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157</v>
      </c>
      <c r="AU154" s="212" t="s">
        <v>89</v>
      </c>
      <c r="AV154" s="13" t="s">
        <v>89</v>
      </c>
      <c r="AW154" s="13" t="s">
        <v>36</v>
      </c>
      <c r="AX154" s="13" t="s">
        <v>79</v>
      </c>
      <c r="AY154" s="212" t="s">
        <v>146</v>
      </c>
    </row>
    <row r="155" spans="1:65" s="13" customFormat="1" ht="10.199999999999999">
      <c r="B155" s="202"/>
      <c r="C155" s="203"/>
      <c r="D155" s="197" t="s">
        <v>157</v>
      </c>
      <c r="E155" s="204" t="s">
        <v>1</v>
      </c>
      <c r="F155" s="205" t="s">
        <v>194</v>
      </c>
      <c r="G155" s="203"/>
      <c r="H155" s="206">
        <v>2600</v>
      </c>
      <c r="I155" s="207"/>
      <c r="J155" s="203"/>
      <c r="K155" s="203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157</v>
      </c>
      <c r="AU155" s="212" t="s">
        <v>89</v>
      </c>
      <c r="AV155" s="13" t="s">
        <v>89</v>
      </c>
      <c r="AW155" s="13" t="s">
        <v>36</v>
      </c>
      <c r="AX155" s="13" t="s">
        <v>79</v>
      </c>
      <c r="AY155" s="212" t="s">
        <v>146</v>
      </c>
    </row>
    <row r="156" spans="1:65" s="13" customFormat="1" ht="10.199999999999999">
      <c r="B156" s="202"/>
      <c r="C156" s="203"/>
      <c r="D156" s="197" t="s">
        <v>157</v>
      </c>
      <c r="E156" s="204" t="s">
        <v>1</v>
      </c>
      <c r="F156" s="205" t="s">
        <v>195</v>
      </c>
      <c r="G156" s="203"/>
      <c r="H156" s="206">
        <v>680</v>
      </c>
      <c r="I156" s="207"/>
      <c r="J156" s="203"/>
      <c r="K156" s="203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157</v>
      </c>
      <c r="AU156" s="212" t="s">
        <v>89</v>
      </c>
      <c r="AV156" s="13" t="s">
        <v>89</v>
      </c>
      <c r="AW156" s="13" t="s">
        <v>36</v>
      </c>
      <c r="AX156" s="13" t="s">
        <v>79</v>
      </c>
      <c r="AY156" s="212" t="s">
        <v>146</v>
      </c>
    </row>
    <row r="157" spans="1:65" s="13" customFormat="1" ht="10.199999999999999">
      <c r="B157" s="202"/>
      <c r="C157" s="203"/>
      <c r="D157" s="197" t="s">
        <v>157</v>
      </c>
      <c r="E157" s="204" t="s">
        <v>1</v>
      </c>
      <c r="F157" s="205" t="s">
        <v>196</v>
      </c>
      <c r="G157" s="203"/>
      <c r="H157" s="206">
        <v>500</v>
      </c>
      <c r="I157" s="207"/>
      <c r="J157" s="203"/>
      <c r="K157" s="203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157</v>
      </c>
      <c r="AU157" s="212" t="s">
        <v>89</v>
      </c>
      <c r="AV157" s="13" t="s">
        <v>89</v>
      </c>
      <c r="AW157" s="13" t="s">
        <v>36</v>
      </c>
      <c r="AX157" s="13" t="s">
        <v>79</v>
      </c>
      <c r="AY157" s="212" t="s">
        <v>146</v>
      </c>
    </row>
    <row r="158" spans="1:65" s="2" customFormat="1" ht="37.799999999999997" customHeight="1">
      <c r="A158" s="32"/>
      <c r="B158" s="33"/>
      <c r="C158" s="184" t="s">
        <v>197</v>
      </c>
      <c r="D158" s="184" t="s">
        <v>148</v>
      </c>
      <c r="E158" s="185" t="s">
        <v>198</v>
      </c>
      <c r="F158" s="186" t="s">
        <v>199</v>
      </c>
      <c r="G158" s="187" t="s">
        <v>161</v>
      </c>
      <c r="H158" s="188">
        <v>1817.8</v>
      </c>
      <c r="I158" s="189"/>
      <c r="J158" s="190">
        <f>ROUND(I158*H158,2)</f>
        <v>0</v>
      </c>
      <c r="K158" s="186" t="s">
        <v>152</v>
      </c>
      <c r="L158" s="37"/>
      <c r="M158" s="191" t="s">
        <v>1</v>
      </c>
      <c r="N158" s="192" t="s">
        <v>44</v>
      </c>
      <c r="O158" s="69"/>
      <c r="P158" s="193">
        <f>O158*H158</f>
        <v>0</v>
      </c>
      <c r="Q158" s="193">
        <v>0</v>
      </c>
      <c r="R158" s="193">
        <f>Q158*H158</f>
        <v>0</v>
      </c>
      <c r="S158" s="193">
        <v>0</v>
      </c>
      <c r="T158" s="194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95" t="s">
        <v>153</v>
      </c>
      <c r="AT158" s="195" t="s">
        <v>148</v>
      </c>
      <c r="AU158" s="195" t="s">
        <v>89</v>
      </c>
      <c r="AY158" s="15" t="s">
        <v>146</v>
      </c>
      <c r="BE158" s="196">
        <f>IF(N158="základní",J158,0)</f>
        <v>0</v>
      </c>
      <c r="BF158" s="196">
        <f>IF(N158="snížená",J158,0)</f>
        <v>0</v>
      </c>
      <c r="BG158" s="196">
        <f>IF(N158="zákl. přenesená",J158,0)</f>
        <v>0</v>
      </c>
      <c r="BH158" s="196">
        <f>IF(N158="sníž. přenesená",J158,0)</f>
        <v>0</v>
      </c>
      <c r="BI158" s="196">
        <f>IF(N158="nulová",J158,0)</f>
        <v>0</v>
      </c>
      <c r="BJ158" s="15" t="s">
        <v>87</v>
      </c>
      <c r="BK158" s="196">
        <f>ROUND(I158*H158,2)</f>
        <v>0</v>
      </c>
      <c r="BL158" s="15" t="s">
        <v>153</v>
      </c>
      <c r="BM158" s="195" t="s">
        <v>200</v>
      </c>
    </row>
    <row r="159" spans="1:65" s="2" customFormat="1" ht="38.4">
      <c r="A159" s="32"/>
      <c r="B159" s="33"/>
      <c r="C159" s="34"/>
      <c r="D159" s="197" t="s">
        <v>155</v>
      </c>
      <c r="E159" s="34"/>
      <c r="F159" s="198" t="s">
        <v>201</v>
      </c>
      <c r="G159" s="34"/>
      <c r="H159" s="34"/>
      <c r="I159" s="199"/>
      <c r="J159" s="34"/>
      <c r="K159" s="34"/>
      <c r="L159" s="37"/>
      <c r="M159" s="200"/>
      <c r="N159" s="201"/>
      <c r="O159" s="69"/>
      <c r="P159" s="69"/>
      <c r="Q159" s="69"/>
      <c r="R159" s="69"/>
      <c r="S159" s="69"/>
      <c r="T159" s="70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5" t="s">
        <v>155</v>
      </c>
      <c r="AU159" s="15" t="s">
        <v>89</v>
      </c>
    </row>
    <row r="160" spans="1:65" s="13" customFormat="1" ht="20.399999999999999">
      <c r="B160" s="202"/>
      <c r="C160" s="203"/>
      <c r="D160" s="197" t="s">
        <v>157</v>
      </c>
      <c r="E160" s="204" t="s">
        <v>1</v>
      </c>
      <c r="F160" s="205" t="s">
        <v>202</v>
      </c>
      <c r="G160" s="203"/>
      <c r="H160" s="206">
        <v>398.6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157</v>
      </c>
      <c r="AU160" s="212" t="s">
        <v>89</v>
      </c>
      <c r="AV160" s="13" t="s">
        <v>89</v>
      </c>
      <c r="AW160" s="13" t="s">
        <v>36</v>
      </c>
      <c r="AX160" s="13" t="s">
        <v>79</v>
      </c>
      <c r="AY160" s="212" t="s">
        <v>146</v>
      </c>
    </row>
    <row r="161" spans="1:65" s="13" customFormat="1" ht="20.399999999999999">
      <c r="B161" s="202"/>
      <c r="C161" s="203"/>
      <c r="D161" s="197" t="s">
        <v>157</v>
      </c>
      <c r="E161" s="204" t="s">
        <v>1</v>
      </c>
      <c r="F161" s="205" t="s">
        <v>203</v>
      </c>
      <c r="G161" s="203"/>
      <c r="H161" s="206">
        <v>1419.2</v>
      </c>
      <c r="I161" s="207"/>
      <c r="J161" s="203"/>
      <c r="K161" s="203"/>
      <c r="L161" s="208"/>
      <c r="M161" s="209"/>
      <c r="N161" s="210"/>
      <c r="O161" s="210"/>
      <c r="P161" s="210"/>
      <c r="Q161" s="210"/>
      <c r="R161" s="210"/>
      <c r="S161" s="210"/>
      <c r="T161" s="211"/>
      <c r="AT161" s="212" t="s">
        <v>157</v>
      </c>
      <c r="AU161" s="212" t="s">
        <v>89</v>
      </c>
      <c r="AV161" s="13" t="s">
        <v>89</v>
      </c>
      <c r="AW161" s="13" t="s">
        <v>36</v>
      </c>
      <c r="AX161" s="13" t="s">
        <v>79</v>
      </c>
      <c r="AY161" s="212" t="s">
        <v>146</v>
      </c>
    </row>
    <row r="162" spans="1:65" s="2" customFormat="1" ht="24.15" customHeight="1">
      <c r="A162" s="32"/>
      <c r="B162" s="33"/>
      <c r="C162" s="184" t="s">
        <v>204</v>
      </c>
      <c r="D162" s="184" t="s">
        <v>148</v>
      </c>
      <c r="E162" s="185" t="s">
        <v>205</v>
      </c>
      <c r="F162" s="186" t="s">
        <v>206</v>
      </c>
      <c r="G162" s="187" t="s">
        <v>161</v>
      </c>
      <c r="H162" s="188">
        <v>3944.91</v>
      </c>
      <c r="I162" s="189"/>
      <c r="J162" s="190">
        <f>ROUND(I162*H162,2)</f>
        <v>0</v>
      </c>
      <c r="K162" s="186" t="s">
        <v>152</v>
      </c>
      <c r="L162" s="37"/>
      <c r="M162" s="191" t="s">
        <v>1</v>
      </c>
      <c r="N162" s="192" t="s">
        <v>44</v>
      </c>
      <c r="O162" s="69"/>
      <c r="P162" s="193">
        <f>O162*H162</f>
        <v>0</v>
      </c>
      <c r="Q162" s="193">
        <v>0</v>
      </c>
      <c r="R162" s="193">
        <f>Q162*H162</f>
        <v>0</v>
      </c>
      <c r="S162" s="193">
        <v>0</v>
      </c>
      <c r="T162" s="194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95" t="s">
        <v>153</v>
      </c>
      <c r="AT162" s="195" t="s">
        <v>148</v>
      </c>
      <c r="AU162" s="195" t="s">
        <v>89</v>
      </c>
      <c r="AY162" s="15" t="s">
        <v>146</v>
      </c>
      <c r="BE162" s="196">
        <f>IF(N162="základní",J162,0)</f>
        <v>0</v>
      </c>
      <c r="BF162" s="196">
        <f>IF(N162="snížená",J162,0)</f>
        <v>0</v>
      </c>
      <c r="BG162" s="196">
        <f>IF(N162="zákl. přenesená",J162,0)</f>
        <v>0</v>
      </c>
      <c r="BH162" s="196">
        <f>IF(N162="sníž. přenesená",J162,0)</f>
        <v>0</v>
      </c>
      <c r="BI162" s="196">
        <f>IF(N162="nulová",J162,0)</f>
        <v>0</v>
      </c>
      <c r="BJ162" s="15" t="s">
        <v>87</v>
      </c>
      <c r="BK162" s="196">
        <f>ROUND(I162*H162,2)</f>
        <v>0</v>
      </c>
      <c r="BL162" s="15" t="s">
        <v>153</v>
      </c>
      <c r="BM162" s="195" t="s">
        <v>207</v>
      </c>
    </row>
    <row r="163" spans="1:65" s="2" customFormat="1" ht="28.8">
      <c r="A163" s="32"/>
      <c r="B163" s="33"/>
      <c r="C163" s="34"/>
      <c r="D163" s="197" t="s">
        <v>155</v>
      </c>
      <c r="E163" s="34"/>
      <c r="F163" s="198" t="s">
        <v>208</v>
      </c>
      <c r="G163" s="34"/>
      <c r="H163" s="34"/>
      <c r="I163" s="199"/>
      <c r="J163" s="34"/>
      <c r="K163" s="34"/>
      <c r="L163" s="37"/>
      <c r="M163" s="200"/>
      <c r="N163" s="201"/>
      <c r="O163" s="69"/>
      <c r="P163" s="69"/>
      <c r="Q163" s="69"/>
      <c r="R163" s="69"/>
      <c r="S163" s="69"/>
      <c r="T163" s="70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T163" s="15" t="s">
        <v>155</v>
      </c>
      <c r="AU163" s="15" t="s">
        <v>89</v>
      </c>
    </row>
    <row r="164" spans="1:65" s="13" customFormat="1" ht="10.199999999999999">
      <c r="B164" s="202"/>
      <c r="C164" s="203"/>
      <c r="D164" s="197" t="s">
        <v>157</v>
      </c>
      <c r="E164" s="204" t="s">
        <v>1</v>
      </c>
      <c r="F164" s="205" t="s">
        <v>209</v>
      </c>
      <c r="G164" s="203"/>
      <c r="H164" s="206">
        <v>31.9</v>
      </c>
      <c r="I164" s="207"/>
      <c r="J164" s="203"/>
      <c r="K164" s="203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157</v>
      </c>
      <c r="AU164" s="212" t="s">
        <v>89</v>
      </c>
      <c r="AV164" s="13" t="s">
        <v>89</v>
      </c>
      <c r="AW164" s="13" t="s">
        <v>36</v>
      </c>
      <c r="AX164" s="13" t="s">
        <v>79</v>
      </c>
      <c r="AY164" s="212" t="s">
        <v>146</v>
      </c>
    </row>
    <row r="165" spans="1:65" s="13" customFormat="1" ht="20.399999999999999">
      <c r="B165" s="202"/>
      <c r="C165" s="203"/>
      <c r="D165" s="197" t="s">
        <v>157</v>
      </c>
      <c r="E165" s="204" t="s">
        <v>1</v>
      </c>
      <c r="F165" s="205" t="s">
        <v>210</v>
      </c>
      <c r="G165" s="203"/>
      <c r="H165" s="206">
        <v>37.549999999999997</v>
      </c>
      <c r="I165" s="207"/>
      <c r="J165" s="203"/>
      <c r="K165" s="203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157</v>
      </c>
      <c r="AU165" s="212" t="s">
        <v>89</v>
      </c>
      <c r="AV165" s="13" t="s">
        <v>89</v>
      </c>
      <c r="AW165" s="13" t="s">
        <v>36</v>
      </c>
      <c r="AX165" s="13" t="s">
        <v>79</v>
      </c>
      <c r="AY165" s="212" t="s">
        <v>146</v>
      </c>
    </row>
    <row r="166" spans="1:65" s="13" customFormat="1" ht="20.399999999999999">
      <c r="B166" s="202"/>
      <c r="C166" s="203"/>
      <c r="D166" s="197" t="s">
        <v>157</v>
      </c>
      <c r="E166" s="204" t="s">
        <v>1</v>
      </c>
      <c r="F166" s="205" t="s">
        <v>211</v>
      </c>
      <c r="G166" s="203"/>
      <c r="H166" s="206">
        <v>84.66</v>
      </c>
      <c r="I166" s="207"/>
      <c r="J166" s="203"/>
      <c r="K166" s="203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157</v>
      </c>
      <c r="AU166" s="212" t="s">
        <v>89</v>
      </c>
      <c r="AV166" s="13" t="s">
        <v>89</v>
      </c>
      <c r="AW166" s="13" t="s">
        <v>36</v>
      </c>
      <c r="AX166" s="13" t="s">
        <v>79</v>
      </c>
      <c r="AY166" s="212" t="s">
        <v>146</v>
      </c>
    </row>
    <row r="167" spans="1:65" s="13" customFormat="1" ht="10.199999999999999">
      <c r="B167" s="202"/>
      <c r="C167" s="203"/>
      <c r="D167" s="197" t="s">
        <v>157</v>
      </c>
      <c r="E167" s="204" t="s">
        <v>1</v>
      </c>
      <c r="F167" s="205" t="s">
        <v>212</v>
      </c>
      <c r="G167" s="203"/>
      <c r="H167" s="206">
        <v>10.8</v>
      </c>
      <c r="I167" s="207"/>
      <c r="J167" s="203"/>
      <c r="K167" s="203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157</v>
      </c>
      <c r="AU167" s="212" t="s">
        <v>89</v>
      </c>
      <c r="AV167" s="13" t="s">
        <v>89</v>
      </c>
      <c r="AW167" s="13" t="s">
        <v>36</v>
      </c>
      <c r="AX167" s="13" t="s">
        <v>79</v>
      </c>
      <c r="AY167" s="212" t="s">
        <v>146</v>
      </c>
    </row>
    <row r="168" spans="1:65" s="13" customFormat="1" ht="20.399999999999999">
      <c r="B168" s="202"/>
      <c r="C168" s="203"/>
      <c r="D168" s="197" t="s">
        <v>157</v>
      </c>
      <c r="E168" s="204" t="s">
        <v>1</v>
      </c>
      <c r="F168" s="205" t="s">
        <v>213</v>
      </c>
      <c r="G168" s="203"/>
      <c r="H168" s="206">
        <v>2600</v>
      </c>
      <c r="I168" s="207"/>
      <c r="J168" s="203"/>
      <c r="K168" s="203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157</v>
      </c>
      <c r="AU168" s="212" t="s">
        <v>89</v>
      </c>
      <c r="AV168" s="13" t="s">
        <v>89</v>
      </c>
      <c r="AW168" s="13" t="s">
        <v>36</v>
      </c>
      <c r="AX168" s="13" t="s">
        <v>79</v>
      </c>
      <c r="AY168" s="212" t="s">
        <v>146</v>
      </c>
    </row>
    <row r="169" spans="1:65" s="13" customFormat="1" ht="10.199999999999999">
      <c r="B169" s="202"/>
      <c r="C169" s="203"/>
      <c r="D169" s="197" t="s">
        <v>157</v>
      </c>
      <c r="E169" s="204" t="s">
        <v>1</v>
      </c>
      <c r="F169" s="205" t="s">
        <v>214</v>
      </c>
      <c r="G169" s="203"/>
      <c r="H169" s="206">
        <v>680</v>
      </c>
      <c r="I169" s="207"/>
      <c r="J169" s="203"/>
      <c r="K169" s="203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157</v>
      </c>
      <c r="AU169" s="212" t="s">
        <v>89</v>
      </c>
      <c r="AV169" s="13" t="s">
        <v>89</v>
      </c>
      <c r="AW169" s="13" t="s">
        <v>36</v>
      </c>
      <c r="AX169" s="13" t="s">
        <v>79</v>
      </c>
      <c r="AY169" s="212" t="s">
        <v>146</v>
      </c>
    </row>
    <row r="170" spans="1:65" s="13" customFormat="1" ht="10.199999999999999">
      <c r="B170" s="202"/>
      <c r="C170" s="203"/>
      <c r="D170" s="197" t="s">
        <v>157</v>
      </c>
      <c r="E170" s="204" t="s">
        <v>1</v>
      </c>
      <c r="F170" s="205" t="s">
        <v>215</v>
      </c>
      <c r="G170" s="203"/>
      <c r="H170" s="206">
        <v>500</v>
      </c>
      <c r="I170" s="207"/>
      <c r="J170" s="203"/>
      <c r="K170" s="203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157</v>
      </c>
      <c r="AU170" s="212" t="s">
        <v>89</v>
      </c>
      <c r="AV170" s="13" t="s">
        <v>89</v>
      </c>
      <c r="AW170" s="13" t="s">
        <v>36</v>
      </c>
      <c r="AX170" s="13" t="s">
        <v>79</v>
      </c>
      <c r="AY170" s="212" t="s">
        <v>146</v>
      </c>
    </row>
    <row r="171" spans="1:65" s="2" customFormat="1" ht="37.799999999999997" customHeight="1">
      <c r="A171" s="32"/>
      <c r="B171" s="33"/>
      <c r="C171" s="184" t="s">
        <v>216</v>
      </c>
      <c r="D171" s="184" t="s">
        <v>148</v>
      </c>
      <c r="E171" s="185" t="s">
        <v>217</v>
      </c>
      <c r="F171" s="186" t="s">
        <v>218</v>
      </c>
      <c r="G171" s="187" t="s">
        <v>161</v>
      </c>
      <c r="H171" s="188">
        <v>4390.72</v>
      </c>
      <c r="I171" s="189"/>
      <c r="J171" s="190">
        <f>ROUND(I171*H171,2)</f>
        <v>0</v>
      </c>
      <c r="K171" s="186" t="s">
        <v>152</v>
      </c>
      <c r="L171" s="37"/>
      <c r="M171" s="191" t="s">
        <v>1</v>
      </c>
      <c r="N171" s="192" t="s">
        <v>44</v>
      </c>
      <c r="O171" s="69"/>
      <c r="P171" s="193">
        <f>O171*H171</f>
        <v>0</v>
      </c>
      <c r="Q171" s="193">
        <v>0</v>
      </c>
      <c r="R171" s="193">
        <f>Q171*H171</f>
        <v>0</v>
      </c>
      <c r="S171" s="193">
        <v>0</v>
      </c>
      <c r="T171" s="194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95" t="s">
        <v>153</v>
      </c>
      <c r="AT171" s="195" t="s">
        <v>148</v>
      </c>
      <c r="AU171" s="195" t="s">
        <v>89</v>
      </c>
      <c r="AY171" s="15" t="s">
        <v>146</v>
      </c>
      <c r="BE171" s="196">
        <f>IF(N171="základní",J171,0)</f>
        <v>0</v>
      </c>
      <c r="BF171" s="196">
        <f>IF(N171="snížená",J171,0)</f>
        <v>0</v>
      </c>
      <c r="BG171" s="196">
        <f>IF(N171="zákl. přenesená",J171,0)</f>
        <v>0</v>
      </c>
      <c r="BH171" s="196">
        <f>IF(N171="sníž. přenesená",J171,0)</f>
        <v>0</v>
      </c>
      <c r="BI171" s="196">
        <f>IF(N171="nulová",J171,0)</f>
        <v>0</v>
      </c>
      <c r="BJ171" s="15" t="s">
        <v>87</v>
      </c>
      <c r="BK171" s="196">
        <f>ROUND(I171*H171,2)</f>
        <v>0</v>
      </c>
      <c r="BL171" s="15" t="s">
        <v>153</v>
      </c>
      <c r="BM171" s="195" t="s">
        <v>219</v>
      </c>
    </row>
    <row r="172" spans="1:65" s="2" customFormat="1" ht="38.4">
      <c r="A172" s="32"/>
      <c r="B172" s="33"/>
      <c r="C172" s="34"/>
      <c r="D172" s="197" t="s">
        <v>155</v>
      </c>
      <c r="E172" s="34"/>
      <c r="F172" s="198" t="s">
        <v>220</v>
      </c>
      <c r="G172" s="34"/>
      <c r="H172" s="34"/>
      <c r="I172" s="199"/>
      <c r="J172" s="34"/>
      <c r="K172" s="34"/>
      <c r="L172" s="37"/>
      <c r="M172" s="200"/>
      <c r="N172" s="201"/>
      <c r="O172" s="69"/>
      <c r="P172" s="69"/>
      <c r="Q172" s="69"/>
      <c r="R172" s="69"/>
      <c r="S172" s="69"/>
      <c r="T172" s="70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T172" s="15" t="s">
        <v>155</v>
      </c>
      <c r="AU172" s="15" t="s">
        <v>89</v>
      </c>
    </row>
    <row r="173" spans="1:65" s="13" customFormat="1" ht="20.399999999999999">
      <c r="B173" s="202"/>
      <c r="C173" s="203"/>
      <c r="D173" s="197" t="s">
        <v>157</v>
      </c>
      <c r="E173" s="204" t="s">
        <v>1</v>
      </c>
      <c r="F173" s="205" t="s">
        <v>221</v>
      </c>
      <c r="G173" s="203"/>
      <c r="H173" s="206">
        <v>60.72</v>
      </c>
      <c r="I173" s="207"/>
      <c r="J173" s="203"/>
      <c r="K173" s="203"/>
      <c r="L173" s="208"/>
      <c r="M173" s="209"/>
      <c r="N173" s="210"/>
      <c r="O173" s="210"/>
      <c r="P173" s="210"/>
      <c r="Q173" s="210"/>
      <c r="R173" s="210"/>
      <c r="S173" s="210"/>
      <c r="T173" s="211"/>
      <c r="AT173" s="212" t="s">
        <v>157</v>
      </c>
      <c r="AU173" s="212" t="s">
        <v>89</v>
      </c>
      <c r="AV173" s="13" t="s">
        <v>89</v>
      </c>
      <c r="AW173" s="13" t="s">
        <v>36</v>
      </c>
      <c r="AX173" s="13" t="s">
        <v>79</v>
      </c>
      <c r="AY173" s="212" t="s">
        <v>146</v>
      </c>
    </row>
    <row r="174" spans="1:65" s="13" customFormat="1" ht="10.199999999999999">
      <c r="B174" s="202"/>
      <c r="C174" s="203"/>
      <c r="D174" s="197" t="s">
        <v>157</v>
      </c>
      <c r="E174" s="204" t="s">
        <v>1</v>
      </c>
      <c r="F174" s="205" t="s">
        <v>222</v>
      </c>
      <c r="G174" s="203"/>
      <c r="H174" s="206">
        <v>2600</v>
      </c>
      <c r="I174" s="207"/>
      <c r="J174" s="203"/>
      <c r="K174" s="203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157</v>
      </c>
      <c r="AU174" s="212" t="s">
        <v>89</v>
      </c>
      <c r="AV174" s="13" t="s">
        <v>89</v>
      </c>
      <c r="AW174" s="13" t="s">
        <v>36</v>
      </c>
      <c r="AX174" s="13" t="s">
        <v>79</v>
      </c>
      <c r="AY174" s="212" t="s">
        <v>146</v>
      </c>
    </row>
    <row r="175" spans="1:65" s="13" customFormat="1" ht="10.199999999999999">
      <c r="B175" s="202"/>
      <c r="C175" s="203"/>
      <c r="D175" s="197" t="s">
        <v>157</v>
      </c>
      <c r="E175" s="204" t="s">
        <v>1</v>
      </c>
      <c r="F175" s="205" t="s">
        <v>223</v>
      </c>
      <c r="G175" s="203"/>
      <c r="H175" s="206">
        <v>1050</v>
      </c>
      <c r="I175" s="207"/>
      <c r="J175" s="203"/>
      <c r="K175" s="203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157</v>
      </c>
      <c r="AU175" s="212" t="s">
        <v>89</v>
      </c>
      <c r="AV175" s="13" t="s">
        <v>89</v>
      </c>
      <c r="AW175" s="13" t="s">
        <v>36</v>
      </c>
      <c r="AX175" s="13" t="s">
        <v>79</v>
      </c>
      <c r="AY175" s="212" t="s">
        <v>146</v>
      </c>
    </row>
    <row r="176" spans="1:65" s="13" customFormat="1" ht="10.199999999999999">
      <c r="B176" s="202"/>
      <c r="C176" s="203"/>
      <c r="D176" s="197" t="s">
        <v>157</v>
      </c>
      <c r="E176" s="204" t="s">
        <v>1</v>
      </c>
      <c r="F176" s="205" t="s">
        <v>224</v>
      </c>
      <c r="G176" s="203"/>
      <c r="H176" s="206">
        <v>680</v>
      </c>
      <c r="I176" s="207"/>
      <c r="J176" s="203"/>
      <c r="K176" s="203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157</v>
      </c>
      <c r="AU176" s="212" t="s">
        <v>89</v>
      </c>
      <c r="AV176" s="13" t="s">
        <v>89</v>
      </c>
      <c r="AW176" s="13" t="s">
        <v>36</v>
      </c>
      <c r="AX176" s="13" t="s">
        <v>79</v>
      </c>
      <c r="AY176" s="212" t="s">
        <v>146</v>
      </c>
    </row>
    <row r="177" spans="1:65" s="2" customFormat="1" ht="21.75" customHeight="1">
      <c r="A177" s="32"/>
      <c r="B177" s="33"/>
      <c r="C177" s="213" t="s">
        <v>225</v>
      </c>
      <c r="D177" s="213" t="s">
        <v>226</v>
      </c>
      <c r="E177" s="214" t="s">
        <v>227</v>
      </c>
      <c r="F177" s="215" t="s">
        <v>228</v>
      </c>
      <c r="G177" s="216" t="s">
        <v>161</v>
      </c>
      <c r="H177" s="217">
        <v>1110.72</v>
      </c>
      <c r="I177" s="218"/>
      <c r="J177" s="219">
        <f>ROUND(I177*H177,2)</f>
        <v>0</v>
      </c>
      <c r="K177" s="215" t="s">
        <v>1</v>
      </c>
      <c r="L177" s="220"/>
      <c r="M177" s="221" t="s">
        <v>1</v>
      </c>
      <c r="N177" s="222" t="s">
        <v>44</v>
      </c>
      <c r="O177" s="69"/>
      <c r="P177" s="193">
        <f>O177*H177</f>
        <v>0</v>
      </c>
      <c r="Q177" s="193">
        <v>0</v>
      </c>
      <c r="R177" s="193">
        <f>Q177*H177</f>
        <v>0</v>
      </c>
      <c r="S177" s="193">
        <v>0</v>
      </c>
      <c r="T177" s="194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95" t="s">
        <v>216</v>
      </c>
      <c r="AT177" s="195" t="s">
        <v>226</v>
      </c>
      <c r="AU177" s="195" t="s">
        <v>89</v>
      </c>
      <c r="AY177" s="15" t="s">
        <v>146</v>
      </c>
      <c r="BE177" s="196">
        <f>IF(N177="základní",J177,0)</f>
        <v>0</v>
      </c>
      <c r="BF177" s="196">
        <f>IF(N177="snížená",J177,0)</f>
        <v>0</v>
      </c>
      <c r="BG177" s="196">
        <f>IF(N177="zákl. přenesená",J177,0)</f>
        <v>0</v>
      </c>
      <c r="BH177" s="196">
        <f>IF(N177="sníž. přenesená",J177,0)</f>
        <v>0</v>
      </c>
      <c r="BI177" s="196">
        <f>IF(N177="nulová",J177,0)</f>
        <v>0</v>
      </c>
      <c r="BJ177" s="15" t="s">
        <v>87</v>
      </c>
      <c r="BK177" s="196">
        <f>ROUND(I177*H177,2)</f>
        <v>0</v>
      </c>
      <c r="BL177" s="15" t="s">
        <v>153</v>
      </c>
      <c r="BM177" s="195" t="s">
        <v>229</v>
      </c>
    </row>
    <row r="178" spans="1:65" s="2" customFormat="1" ht="10.199999999999999">
      <c r="A178" s="32"/>
      <c r="B178" s="33"/>
      <c r="C178" s="34"/>
      <c r="D178" s="197" t="s">
        <v>155</v>
      </c>
      <c r="E178" s="34"/>
      <c r="F178" s="198" t="s">
        <v>228</v>
      </c>
      <c r="G178" s="34"/>
      <c r="H178" s="34"/>
      <c r="I178" s="199"/>
      <c r="J178" s="34"/>
      <c r="K178" s="34"/>
      <c r="L178" s="37"/>
      <c r="M178" s="200"/>
      <c r="N178" s="201"/>
      <c r="O178" s="69"/>
      <c r="P178" s="69"/>
      <c r="Q178" s="69"/>
      <c r="R178" s="69"/>
      <c r="S178" s="69"/>
      <c r="T178" s="70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T178" s="15" t="s">
        <v>155</v>
      </c>
      <c r="AU178" s="15" t="s">
        <v>89</v>
      </c>
    </row>
    <row r="179" spans="1:65" s="2" customFormat="1" ht="38.4">
      <c r="A179" s="32"/>
      <c r="B179" s="33"/>
      <c r="C179" s="34"/>
      <c r="D179" s="197" t="s">
        <v>230</v>
      </c>
      <c r="E179" s="34"/>
      <c r="F179" s="223" t="s">
        <v>231</v>
      </c>
      <c r="G179" s="34"/>
      <c r="H179" s="34"/>
      <c r="I179" s="199"/>
      <c r="J179" s="34"/>
      <c r="K179" s="34"/>
      <c r="L179" s="37"/>
      <c r="M179" s="200"/>
      <c r="N179" s="201"/>
      <c r="O179" s="69"/>
      <c r="P179" s="69"/>
      <c r="Q179" s="69"/>
      <c r="R179" s="69"/>
      <c r="S179" s="69"/>
      <c r="T179" s="70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T179" s="15" t="s">
        <v>230</v>
      </c>
      <c r="AU179" s="15" t="s">
        <v>89</v>
      </c>
    </row>
    <row r="180" spans="1:65" s="13" customFormat="1" ht="20.399999999999999">
      <c r="B180" s="202"/>
      <c r="C180" s="203"/>
      <c r="D180" s="197" t="s">
        <v>157</v>
      </c>
      <c r="E180" s="204" t="s">
        <v>1</v>
      </c>
      <c r="F180" s="205" t="s">
        <v>221</v>
      </c>
      <c r="G180" s="203"/>
      <c r="H180" s="206">
        <v>60.72</v>
      </c>
      <c r="I180" s="207"/>
      <c r="J180" s="203"/>
      <c r="K180" s="203"/>
      <c r="L180" s="208"/>
      <c r="M180" s="209"/>
      <c r="N180" s="210"/>
      <c r="O180" s="210"/>
      <c r="P180" s="210"/>
      <c r="Q180" s="210"/>
      <c r="R180" s="210"/>
      <c r="S180" s="210"/>
      <c r="T180" s="211"/>
      <c r="AT180" s="212" t="s">
        <v>157</v>
      </c>
      <c r="AU180" s="212" t="s">
        <v>89</v>
      </c>
      <c r="AV180" s="13" t="s">
        <v>89</v>
      </c>
      <c r="AW180" s="13" t="s">
        <v>36</v>
      </c>
      <c r="AX180" s="13" t="s">
        <v>79</v>
      </c>
      <c r="AY180" s="212" t="s">
        <v>146</v>
      </c>
    </row>
    <row r="181" spans="1:65" s="13" customFormat="1" ht="10.199999999999999">
      <c r="B181" s="202"/>
      <c r="C181" s="203"/>
      <c r="D181" s="197" t="s">
        <v>157</v>
      </c>
      <c r="E181" s="204" t="s">
        <v>1</v>
      </c>
      <c r="F181" s="205" t="s">
        <v>223</v>
      </c>
      <c r="G181" s="203"/>
      <c r="H181" s="206">
        <v>1050</v>
      </c>
      <c r="I181" s="207"/>
      <c r="J181" s="203"/>
      <c r="K181" s="203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157</v>
      </c>
      <c r="AU181" s="212" t="s">
        <v>89</v>
      </c>
      <c r="AV181" s="13" t="s">
        <v>89</v>
      </c>
      <c r="AW181" s="13" t="s">
        <v>36</v>
      </c>
      <c r="AX181" s="13" t="s">
        <v>79</v>
      </c>
      <c r="AY181" s="212" t="s">
        <v>146</v>
      </c>
    </row>
    <row r="182" spans="1:65" s="2" customFormat="1" ht="24.15" customHeight="1">
      <c r="A182" s="32"/>
      <c r="B182" s="33"/>
      <c r="C182" s="184" t="s">
        <v>232</v>
      </c>
      <c r="D182" s="184" t="s">
        <v>148</v>
      </c>
      <c r="E182" s="185" t="s">
        <v>233</v>
      </c>
      <c r="F182" s="186" t="s">
        <v>234</v>
      </c>
      <c r="G182" s="187" t="s">
        <v>161</v>
      </c>
      <c r="H182" s="188">
        <v>500</v>
      </c>
      <c r="I182" s="189"/>
      <c r="J182" s="190">
        <f>ROUND(I182*H182,2)</f>
        <v>0</v>
      </c>
      <c r="K182" s="186" t="s">
        <v>152</v>
      </c>
      <c r="L182" s="37"/>
      <c r="M182" s="191" t="s">
        <v>1</v>
      </c>
      <c r="N182" s="192" t="s">
        <v>44</v>
      </c>
      <c r="O182" s="69"/>
      <c r="P182" s="193">
        <f>O182*H182</f>
        <v>0</v>
      </c>
      <c r="Q182" s="193">
        <v>0</v>
      </c>
      <c r="R182" s="193">
        <f>Q182*H182</f>
        <v>0</v>
      </c>
      <c r="S182" s="193">
        <v>0</v>
      </c>
      <c r="T182" s="194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95" t="s">
        <v>153</v>
      </c>
      <c r="AT182" s="195" t="s">
        <v>148</v>
      </c>
      <c r="AU182" s="195" t="s">
        <v>89</v>
      </c>
      <c r="AY182" s="15" t="s">
        <v>146</v>
      </c>
      <c r="BE182" s="196">
        <f>IF(N182="základní",J182,0)</f>
        <v>0</v>
      </c>
      <c r="BF182" s="196">
        <f>IF(N182="snížená",J182,0)</f>
        <v>0</v>
      </c>
      <c r="BG182" s="196">
        <f>IF(N182="zákl. přenesená",J182,0)</f>
        <v>0</v>
      </c>
      <c r="BH182" s="196">
        <f>IF(N182="sníž. přenesená",J182,0)</f>
        <v>0</v>
      </c>
      <c r="BI182" s="196">
        <f>IF(N182="nulová",J182,0)</f>
        <v>0</v>
      </c>
      <c r="BJ182" s="15" t="s">
        <v>87</v>
      </c>
      <c r="BK182" s="196">
        <f>ROUND(I182*H182,2)</f>
        <v>0</v>
      </c>
      <c r="BL182" s="15" t="s">
        <v>153</v>
      </c>
      <c r="BM182" s="195" t="s">
        <v>235</v>
      </c>
    </row>
    <row r="183" spans="1:65" s="2" customFormat="1" ht="28.8">
      <c r="A183" s="32"/>
      <c r="B183" s="33"/>
      <c r="C183" s="34"/>
      <c r="D183" s="197" t="s">
        <v>155</v>
      </c>
      <c r="E183" s="34"/>
      <c r="F183" s="198" t="s">
        <v>236</v>
      </c>
      <c r="G183" s="34"/>
      <c r="H183" s="34"/>
      <c r="I183" s="199"/>
      <c r="J183" s="34"/>
      <c r="K183" s="34"/>
      <c r="L183" s="37"/>
      <c r="M183" s="200"/>
      <c r="N183" s="201"/>
      <c r="O183" s="69"/>
      <c r="P183" s="69"/>
      <c r="Q183" s="69"/>
      <c r="R183" s="69"/>
      <c r="S183" s="69"/>
      <c r="T183" s="70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T183" s="15" t="s">
        <v>155</v>
      </c>
      <c r="AU183" s="15" t="s">
        <v>89</v>
      </c>
    </row>
    <row r="184" spans="1:65" s="13" customFormat="1" ht="10.199999999999999">
      <c r="B184" s="202"/>
      <c r="C184" s="203"/>
      <c r="D184" s="197" t="s">
        <v>157</v>
      </c>
      <c r="E184" s="204" t="s">
        <v>1</v>
      </c>
      <c r="F184" s="205" t="s">
        <v>237</v>
      </c>
      <c r="G184" s="203"/>
      <c r="H184" s="206">
        <v>500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157</v>
      </c>
      <c r="AU184" s="212" t="s">
        <v>89</v>
      </c>
      <c r="AV184" s="13" t="s">
        <v>89</v>
      </c>
      <c r="AW184" s="13" t="s">
        <v>36</v>
      </c>
      <c r="AX184" s="13" t="s">
        <v>87</v>
      </c>
      <c r="AY184" s="212" t="s">
        <v>146</v>
      </c>
    </row>
    <row r="185" spans="1:65" s="2" customFormat="1" ht="33" customHeight="1">
      <c r="A185" s="32"/>
      <c r="B185" s="33"/>
      <c r="C185" s="184" t="s">
        <v>238</v>
      </c>
      <c r="D185" s="184" t="s">
        <v>148</v>
      </c>
      <c r="E185" s="185" t="s">
        <v>239</v>
      </c>
      <c r="F185" s="186" t="s">
        <v>240</v>
      </c>
      <c r="G185" s="187" t="s">
        <v>241</v>
      </c>
      <c r="H185" s="188">
        <v>2646.98</v>
      </c>
      <c r="I185" s="189"/>
      <c r="J185" s="190">
        <f>ROUND(I185*H185,2)</f>
        <v>0</v>
      </c>
      <c r="K185" s="186" t="s">
        <v>152</v>
      </c>
      <c r="L185" s="37"/>
      <c r="M185" s="191" t="s">
        <v>1</v>
      </c>
      <c r="N185" s="192" t="s">
        <v>44</v>
      </c>
      <c r="O185" s="69"/>
      <c r="P185" s="193">
        <f>O185*H185</f>
        <v>0</v>
      </c>
      <c r="Q185" s="193">
        <v>0</v>
      </c>
      <c r="R185" s="193">
        <f>Q185*H185</f>
        <v>0</v>
      </c>
      <c r="S185" s="193">
        <v>0</v>
      </c>
      <c r="T185" s="194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95" t="s">
        <v>153</v>
      </c>
      <c r="AT185" s="195" t="s">
        <v>148</v>
      </c>
      <c r="AU185" s="195" t="s">
        <v>89</v>
      </c>
      <c r="AY185" s="15" t="s">
        <v>146</v>
      </c>
      <c r="BE185" s="196">
        <f>IF(N185="základní",J185,0)</f>
        <v>0</v>
      </c>
      <c r="BF185" s="196">
        <f>IF(N185="snížená",J185,0)</f>
        <v>0</v>
      </c>
      <c r="BG185" s="196">
        <f>IF(N185="zákl. přenesená",J185,0)</f>
        <v>0</v>
      </c>
      <c r="BH185" s="196">
        <f>IF(N185="sníž. přenesená",J185,0)</f>
        <v>0</v>
      </c>
      <c r="BI185" s="196">
        <f>IF(N185="nulová",J185,0)</f>
        <v>0</v>
      </c>
      <c r="BJ185" s="15" t="s">
        <v>87</v>
      </c>
      <c r="BK185" s="196">
        <f>ROUND(I185*H185,2)</f>
        <v>0</v>
      </c>
      <c r="BL185" s="15" t="s">
        <v>153</v>
      </c>
      <c r="BM185" s="195" t="s">
        <v>242</v>
      </c>
    </row>
    <row r="186" spans="1:65" s="2" customFormat="1" ht="28.8">
      <c r="A186" s="32"/>
      <c r="B186" s="33"/>
      <c r="C186" s="34"/>
      <c r="D186" s="197" t="s">
        <v>155</v>
      </c>
      <c r="E186" s="34"/>
      <c r="F186" s="198" t="s">
        <v>243</v>
      </c>
      <c r="G186" s="34"/>
      <c r="H186" s="34"/>
      <c r="I186" s="199"/>
      <c r="J186" s="34"/>
      <c r="K186" s="34"/>
      <c r="L186" s="37"/>
      <c r="M186" s="200"/>
      <c r="N186" s="201"/>
      <c r="O186" s="69"/>
      <c r="P186" s="69"/>
      <c r="Q186" s="69"/>
      <c r="R186" s="69"/>
      <c r="S186" s="69"/>
      <c r="T186" s="70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T186" s="15" t="s">
        <v>155</v>
      </c>
      <c r="AU186" s="15" t="s">
        <v>89</v>
      </c>
    </row>
    <row r="187" spans="1:65" s="13" customFormat="1" ht="10.199999999999999">
      <c r="B187" s="202"/>
      <c r="C187" s="203"/>
      <c r="D187" s="197" t="s">
        <v>157</v>
      </c>
      <c r="E187" s="204" t="s">
        <v>1</v>
      </c>
      <c r="F187" s="205" t="s">
        <v>244</v>
      </c>
      <c r="G187" s="203"/>
      <c r="H187" s="206">
        <v>518.17999999999995</v>
      </c>
      <c r="I187" s="207"/>
      <c r="J187" s="203"/>
      <c r="K187" s="203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157</v>
      </c>
      <c r="AU187" s="212" t="s">
        <v>89</v>
      </c>
      <c r="AV187" s="13" t="s">
        <v>89</v>
      </c>
      <c r="AW187" s="13" t="s">
        <v>36</v>
      </c>
      <c r="AX187" s="13" t="s">
        <v>79</v>
      </c>
      <c r="AY187" s="212" t="s">
        <v>146</v>
      </c>
    </row>
    <row r="188" spans="1:65" s="13" customFormat="1" ht="10.199999999999999">
      <c r="B188" s="202"/>
      <c r="C188" s="203"/>
      <c r="D188" s="197" t="s">
        <v>157</v>
      </c>
      <c r="E188" s="204" t="s">
        <v>1</v>
      </c>
      <c r="F188" s="205" t="s">
        <v>245</v>
      </c>
      <c r="G188" s="203"/>
      <c r="H188" s="206">
        <v>2128.8000000000002</v>
      </c>
      <c r="I188" s="207"/>
      <c r="J188" s="203"/>
      <c r="K188" s="203"/>
      <c r="L188" s="208"/>
      <c r="M188" s="209"/>
      <c r="N188" s="210"/>
      <c r="O188" s="210"/>
      <c r="P188" s="210"/>
      <c r="Q188" s="210"/>
      <c r="R188" s="210"/>
      <c r="S188" s="210"/>
      <c r="T188" s="211"/>
      <c r="AT188" s="212" t="s">
        <v>157</v>
      </c>
      <c r="AU188" s="212" t="s">
        <v>89</v>
      </c>
      <c r="AV188" s="13" t="s">
        <v>89</v>
      </c>
      <c r="AW188" s="13" t="s">
        <v>36</v>
      </c>
      <c r="AX188" s="13" t="s">
        <v>79</v>
      </c>
      <c r="AY188" s="212" t="s">
        <v>146</v>
      </c>
    </row>
    <row r="189" spans="1:65" s="2" customFormat="1" ht="24.15" customHeight="1">
      <c r="A189" s="32"/>
      <c r="B189" s="33"/>
      <c r="C189" s="184" t="s">
        <v>8</v>
      </c>
      <c r="D189" s="184" t="s">
        <v>148</v>
      </c>
      <c r="E189" s="185" t="s">
        <v>246</v>
      </c>
      <c r="F189" s="186" t="s">
        <v>247</v>
      </c>
      <c r="G189" s="187" t="s">
        <v>161</v>
      </c>
      <c r="H189" s="188">
        <v>133.01</v>
      </c>
      <c r="I189" s="189"/>
      <c r="J189" s="190">
        <f>ROUND(I189*H189,2)</f>
        <v>0</v>
      </c>
      <c r="K189" s="186" t="s">
        <v>152</v>
      </c>
      <c r="L189" s="37"/>
      <c r="M189" s="191" t="s">
        <v>1</v>
      </c>
      <c r="N189" s="192" t="s">
        <v>44</v>
      </c>
      <c r="O189" s="69"/>
      <c r="P189" s="193">
        <f>O189*H189</f>
        <v>0</v>
      </c>
      <c r="Q189" s="193">
        <v>0</v>
      </c>
      <c r="R189" s="193">
        <f>Q189*H189</f>
        <v>0</v>
      </c>
      <c r="S189" s="193">
        <v>0</v>
      </c>
      <c r="T189" s="194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95" t="s">
        <v>153</v>
      </c>
      <c r="AT189" s="195" t="s">
        <v>148</v>
      </c>
      <c r="AU189" s="195" t="s">
        <v>89</v>
      </c>
      <c r="AY189" s="15" t="s">
        <v>146</v>
      </c>
      <c r="BE189" s="196">
        <f>IF(N189="základní",J189,0)</f>
        <v>0</v>
      </c>
      <c r="BF189" s="196">
        <f>IF(N189="snížená",J189,0)</f>
        <v>0</v>
      </c>
      <c r="BG189" s="196">
        <f>IF(N189="zákl. přenesená",J189,0)</f>
        <v>0</v>
      </c>
      <c r="BH189" s="196">
        <f>IF(N189="sníž. přenesená",J189,0)</f>
        <v>0</v>
      </c>
      <c r="BI189" s="196">
        <f>IF(N189="nulová",J189,0)</f>
        <v>0</v>
      </c>
      <c r="BJ189" s="15" t="s">
        <v>87</v>
      </c>
      <c r="BK189" s="196">
        <f>ROUND(I189*H189,2)</f>
        <v>0</v>
      </c>
      <c r="BL189" s="15" t="s">
        <v>153</v>
      </c>
      <c r="BM189" s="195" t="s">
        <v>248</v>
      </c>
    </row>
    <row r="190" spans="1:65" s="2" customFormat="1" ht="28.8">
      <c r="A190" s="32"/>
      <c r="B190" s="33"/>
      <c r="C190" s="34"/>
      <c r="D190" s="197" t="s">
        <v>155</v>
      </c>
      <c r="E190" s="34"/>
      <c r="F190" s="198" t="s">
        <v>249</v>
      </c>
      <c r="G190" s="34"/>
      <c r="H190" s="34"/>
      <c r="I190" s="199"/>
      <c r="J190" s="34"/>
      <c r="K190" s="34"/>
      <c r="L190" s="37"/>
      <c r="M190" s="200"/>
      <c r="N190" s="201"/>
      <c r="O190" s="69"/>
      <c r="P190" s="69"/>
      <c r="Q190" s="69"/>
      <c r="R190" s="69"/>
      <c r="S190" s="69"/>
      <c r="T190" s="70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T190" s="15" t="s">
        <v>155</v>
      </c>
      <c r="AU190" s="15" t="s">
        <v>89</v>
      </c>
    </row>
    <row r="191" spans="1:65" s="13" customFormat="1" ht="20.399999999999999">
      <c r="B191" s="202"/>
      <c r="C191" s="203"/>
      <c r="D191" s="197" t="s">
        <v>157</v>
      </c>
      <c r="E191" s="204" t="s">
        <v>1</v>
      </c>
      <c r="F191" s="205" t="s">
        <v>250</v>
      </c>
      <c r="G191" s="203"/>
      <c r="H191" s="206">
        <v>37.549999999999997</v>
      </c>
      <c r="I191" s="207"/>
      <c r="J191" s="203"/>
      <c r="K191" s="203"/>
      <c r="L191" s="208"/>
      <c r="M191" s="209"/>
      <c r="N191" s="210"/>
      <c r="O191" s="210"/>
      <c r="P191" s="210"/>
      <c r="Q191" s="210"/>
      <c r="R191" s="210"/>
      <c r="S191" s="210"/>
      <c r="T191" s="211"/>
      <c r="AT191" s="212" t="s">
        <v>157</v>
      </c>
      <c r="AU191" s="212" t="s">
        <v>89</v>
      </c>
      <c r="AV191" s="13" t="s">
        <v>89</v>
      </c>
      <c r="AW191" s="13" t="s">
        <v>36</v>
      </c>
      <c r="AX191" s="13" t="s">
        <v>79</v>
      </c>
      <c r="AY191" s="212" t="s">
        <v>146</v>
      </c>
    </row>
    <row r="192" spans="1:65" s="13" customFormat="1" ht="20.399999999999999">
      <c r="B192" s="202"/>
      <c r="C192" s="203"/>
      <c r="D192" s="197" t="s">
        <v>157</v>
      </c>
      <c r="E192" s="204" t="s">
        <v>1</v>
      </c>
      <c r="F192" s="205" t="s">
        <v>251</v>
      </c>
      <c r="G192" s="203"/>
      <c r="H192" s="206">
        <v>84.66</v>
      </c>
      <c r="I192" s="207"/>
      <c r="J192" s="203"/>
      <c r="K192" s="203"/>
      <c r="L192" s="208"/>
      <c r="M192" s="209"/>
      <c r="N192" s="210"/>
      <c r="O192" s="210"/>
      <c r="P192" s="210"/>
      <c r="Q192" s="210"/>
      <c r="R192" s="210"/>
      <c r="S192" s="210"/>
      <c r="T192" s="211"/>
      <c r="AT192" s="212" t="s">
        <v>157</v>
      </c>
      <c r="AU192" s="212" t="s">
        <v>89</v>
      </c>
      <c r="AV192" s="13" t="s">
        <v>89</v>
      </c>
      <c r="AW192" s="13" t="s">
        <v>36</v>
      </c>
      <c r="AX192" s="13" t="s">
        <v>79</v>
      </c>
      <c r="AY192" s="212" t="s">
        <v>146</v>
      </c>
    </row>
    <row r="193" spans="1:65" s="13" customFormat="1" ht="10.199999999999999">
      <c r="B193" s="202"/>
      <c r="C193" s="203"/>
      <c r="D193" s="197" t="s">
        <v>157</v>
      </c>
      <c r="E193" s="204" t="s">
        <v>1</v>
      </c>
      <c r="F193" s="205" t="s">
        <v>252</v>
      </c>
      <c r="G193" s="203"/>
      <c r="H193" s="206">
        <v>10.8</v>
      </c>
      <c r="I193" s="207"/>
      <c r="J193" s="203"/>
      <c r="K193" s="203"/>
      <c r="L193" s="208"/>
      <c r="M193" s="209"/>
      <c r="N193" s="210"/>
      <c r="O193" s="210"/>
      <c r="P193" s="210"/>
      <c r="Q193" s="210"/>
      <c r="R193" s="210"/>
      <c r="S193" s="210"/>
      <c r="T193" s="211"/>
      <c r="AT193" s="212" t="s">
        <v>157</v>
      </c>
      <c r="AU193" s="212" t="s">
        <v>89</v>
      </c>
      <c r="AV193" s="13" t="s">
        <v>89</v>
      </c>
      <c r="AW193" s="13" t="s">
        <v>36</v>
      </c>
      <c r="AX193" s="13" t="s">
        <v>79</v>
      </c>
      <c r="AY193" s="212" t="s">
        <v>146</v>
      </c>
    </row>
    <row r="194" spans="1:65" s="2" customFormat="1" ht="24.15" customHeight="1">
      <c r="A194" s="32"/>
      <c r="B194" s="33"/>
      <c r="C194" s="184" t="s">
        <v>253</v>
      </c>
      <c r="D194" s="184" t="s">
        <v>148</v>
      </c>
      <c r="E194" s="185" t="s">
        <v>254</v>
      </c>
      <c r="F194" s="186" t="s">
        <v>255</v>
      </c>
      <c r="G194" s="187" t="s">
        <v>161</v>
      </c>
      <c r="H194" s="188">
        <v>41.77</v>
      </c>
      <c r="I194" s="189"/>
      <c r="J194" s="190">
        <f>ROUND(I194*H194,2)</f>
        <v>0</v>
      </c>
      <c r="K194" s="186" t="s">
        <v>152</v>
      </c>
      <c r="L194" s="37"/>
      <c r="M194" s="191" t="s">
        <v>1</v>
      </c>
      <c r="N194" s="192" t="s">
        <v>44</v>
      </c>
      <c r="O194" s="69"/>
      <c r="P194" s="193">
        <f>O194*H194</f>
        <v>0</v>
      </c>
      <c r="Q194" s="193">
        <v>0</v>
      </c>
      <c r="R194" s="193">
        <f>Q194*H194</f>
        <v>0</v>
      </c>
      <c r="S194" s="193">
        <v>0</v>
      </c>
      <c r="T194" s="194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95" t="s">
        <v>153</v>
      </c>
      <c r="AT194" s="195" t="s">
        <v>148</v>
      </c>
      <c r="AU194" s="195" t="s">
        <v>89</v>
      </c>
      <c r="AY194" s="15" t="s">
        <v>146</v>
      </c>
      <c r="BE194" s="196">
        <f>IF(N194="základní",J194,0)</f>
        <v>0</v>
      </c>
      <c r="BF194" s="196">
        <f>IF(N194="snížená",J194,0)</f>
        <v>0</v>
      </c>
      <c r="BG194" s="196">
        <f>IF(N194="zákl. přenesená",J194,0)</f>
        <v>0</v>
      </c>
      <c r="BH194" s="196">
        <f>IF(N194="sníž. přenesená",J194,0)</f>
        <v>0</v>
      </c>
      <c r="BI194" s="196">
        <f>IF(N194="nulová",J194,0)</f>
        <v>0</v>
      </c>
      <c r="BJ194" s="15" t="s">
        <v>87</v>
      </c>
      <c r="BK194" s="196">
        <f>ROUND(I194*H194,2)</f>
        <v>0</v>
      </c>
      <c r="BL194" s="15" t="s">
        <v>153</v>
      </c>
      <c r="BM194" s="195" t="s">
        <v>256</v>
      </c>
    </row>
    <row r="195" spans="1:65" s="2" customFormat="1" ht="48">
      <c r="A195" s="32"/>
      <c r="B195" s="33"/>
      <c r="C195" s="34"/>
      <c r="D195" s="197" t="s">
        <v>155</v>
      </c>
      <c r="E195" s="34"/>
      <c r="F195" s="198" t="s">
        <v>257</v>
      </c>
      <c r="G195" s="34"/>
      <c r="H195" s="34"/>
      <c r="I195" s="199"/>
      <c r="J195" s="34"/>
      <c r="K195" s="34"/>
      <c r="L195" s="37"/>
      <c r="M195" s="200"/>
      <c r="N195" s="201"/>
      <c r="O195" s="69"/>
      <c r="P195" s="69"/>
      <c r="Q195" s="69"/>
      <c r="R195" s="69"/>
      <c r="S195" s="69"/>
      <c r="T195" s="70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T195" s="15" t="s">
        <v>155</v>
      </c>
      <c r="AU195" s="15" t="s">
        <v>89</v>
      </c>
    </row>
    <row r="196" spans="1:65" s="13" customFormat="1" ht="10.199999999999999">
      <c r="B196" s="202"/>
      <c r="C196" s="203"/>
      <c r="D196" s="197" t="s">
        <v>157</v>
      </c>
      <c r="E196" s="204" t="s">
        <v>1</v>
      </c>
      <c r="F196" s="205" t="s">
        <v>258</v>
      </c>
      <c r="G196" s="203"/>
      <c r="H196" s="206">
        <v>22.805</v>
      </c>
      <c r="I196" s="207"/>
      <c r="J196" s="203"/>
      <c r="K196" s="203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157</v>
      </c>
      <c r="AU196" s="212" t="s">
        <v>89</v>
      </c>
      <c r="AV196" s="13" t="s">
        <v>89</v>
      </c>
      <c r="AW196" s="13" t="s">
        <v>36</v>
      </c>
      <c r="AX196" s="13" t="s">
        <v>79</v>
      </c>
      <c r="AY196" s="212" t="s">
        <v>146</v>
      </c>
    </row>
    <row r="197" spans="1:65" s="13" customFormat="1" ht="10.199999999999999">
      <c r="B197" s="202"/>
      <c r="C197" s="203"/>
      <c r="D197" s="197" t="s">
        <v>157</v>
      </c>
      <c r="E197" s="204" t="s">
        <v>1</v>
      </c>
      <c r="F197" s="205" t="s">
        <v>259</v>
      </c>
      <c r="G197" s="203"/>
      <c r="H197" s="206">
        <v>18.965</v>
      </c>
      <c r="I197" s="207"/>
      <c r="J197" s="203"/>
      <c r="K197" s="203"/>
      <c r="L197" s="208"/>
      <c r="M197" s="209"/>
      <c r="N197" s="210"/>
      <c r="O197" s="210"/>
      <c r="P197" s="210"/>
      <c r="Q197" s="210"/>
      <c r="R197" s="210"/>
      <c r="S197" s="210"/>
      <c r="T197" s="211"/>
      <c r="AT197" s="212" t="s">
        <v>157</v>
      </c>
      <c r="AU197" s="212" t="s">
        <v>89</v>
      </c>
      <c r="AV197" s="13" t="s">
        <v>89</v>
      </c>
      <c r="AW197" s="13" t="s">
        <v>36</v>
      </c>
      <c r="AX197" s="13" t="s">
        <v>79</v>
      </c>
      <c r="AY197" s="212" t="s">
        <v>146</v>
      </c>
    </row>
    <row r="198" spans="1:65" s="2" customFormat="1" ht="16.5" customHeight="1">
      <c r="A198" s="32"/>
      <c r="B198" s="33"/>
      <c r="C198" s="213" t="s">
        <v>260</v>
      </c>
      <c r="D198" s="213" t="s">
        <v>226</v>
      </c>
      <c r="E198" s="214" t="s">
        <v>261</v>
      </c>
      <c r="F198" s="215" t="s">
        <v>262</v>
      </c>
      <c r="G198" s="216" t="s">
        <v>241</v>
      </c>
      <c r="H198" s="217">
        <v>83.54</v>
      </c>
      <c r="I198" s="218"/>
      <c r="J198" s="219">
        <f>ROUND(I198*H198,2)</f>
        <v>0</v>
      </c>
      <c r="K198" s="215" t="s">
        <v>152</v>
      </c>
      <c r="L198" s="220"/>
      <c r="M198" s="221" t="s">
        <v>1</v>
      </c>
      <c r="N198" s="222" t="s">
        <v>44</v>
      </c>
      <c r="O198" s="69"/>
      <c r="P198" s="193">
        <f>O198*H198</f>
        <v>0</v>
      </c>
      <c r="Q198" s="193">
        <v>1</v>
      </c>
      <c r="R198" s="193">
        <f>Q198*H198</f>
        <v>83.54</v>
      </c>
      <c r="S198" s="193">
        <v>0</v>
      </c>
      <c r="T198" s="194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95" t="s">
        <v>216</v>
      </c>
      <c r="AT198" s="195" t="s">
        <v>226</v>
      </c>
      <c r="AU198" s="195" t="s">
        <v>89</v>
      </c>
      <c r="AY198" s="15" t="s">
        <v>146</v>
      </c>
      <c r="BE198" s="196">
        <f>IF(N198="základní",J198,0)</f>
        <v>0</v>
      </c>
      <c r="BF198" s="196">
        <f>IF(N198="snížená",J198,0)</f>
        <v>0</v>
      </c>
      <c r="BG198" s="196">
        <f>IF(N198="zákl. přenesená",J198,0)</f>
        <v>0</v>
      </c>
      <c r="BH198" s="196">
        <f>IF(N198="sníž. přenesená",J198,0)</f>
        <v>0</v>
      </c>
      <c r="BI198" s="196">
        <f>IF(N198="nulová",J198,0)</f>
        <v>0</v>
      </c>
      <c r="BJ198" s="15" t="s">
        <v>87</v>
      </c>
      <c r="BK198" s="196">
        <f>ROUND(I198*H198,2)</f>
        <v>0</v>
      </c>
      <c r="BL198" s="15" t="s">
        <v>153</v>
      </c>
      <c r="BM198" s="195" t="s">
        <v>263</v>
      </c>
    </row>
    <row r="199" spans="1:65" s="2" customFormat="1" ht="10.199999999999999">
      <c r="A199" s="32"/>
      <c r="B199" s="33"/>
      <c r="C199" s="34"/>
      <c r="D199" s="197" t="s">
        <v>155</v>
      </c>
      <c r="E199" s="34"/>
      <c r="F199" s="198" t="s">
        <v>262</v>
      </c>
      <c r="G199" s="34"/>
      <c r="H199" s="34"/>
      <c r="I199" s="199"/>
      <c r="J199" s="34"/>
      <c r="K199" s="34"/>
      <c r="L199" s="37"/>
      <c r="M199" s="200"/>
      <c r="N199" s="201"/>
      <c r="O199" s="69"/>
      <c r="P199" s="69"/>
      <c r="Q199" s="69"/>
      <c r="R199" s="69"/>
      <c r="S199" s="69"/>
      <c r="T199" s="70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T199" s="15" t="s">
        <v>155</v>
      </c>
      <c r="AU199" s="15" t="s">
        <v>89</v>
      </c>
    </row>
    <row r="200" spans="1:65" s="13" customFormat="1" ht="10.199999999999999">
      <c r="B200" s="202"/>
      <c r="C200" s="203"/>
      <c r="D200" s="197" t="s">
        <v>157</v>
      </c>
      <c r="E200" s="203"/>
      <c r="F200" s="205" t="s">
        <v>264</v>
      </c>
      <c r="G200" s="203"/>
      <c r="H200" s="206">
        <v>83.54</v>
      </c>
      <c r="I200" s="207"/>
      <c r="J200" s="203"/>
      <c r="K200" s="203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157</v>
      </c>
      <c r="AU200" s="212" t="s">
        <v>89</v>
      </c>
      <c r="AV200" s="13" t="s">
        <v>89</v>
      </c>
      <c r="AW200" s="13" t="s">
        <v>4</v>
      </c>
      <c r="AX200" s="13" t="s">
        <v>87</v>
      </c>
      <c r="AY200" s="212" t="s">
        <v>146</v>
      </c>
    </row>
    <row r="201" spans="1:65" s="2" customFormat="1" ht="33" customHeight="1">
      <c r="A201" s="32"/>
      <c r="B201" s="33"/>
      <c r="C201" s="184" t="s">
        <v>265</v>
      </c>
      <c r="D201" s="184" t="s">
        <v>148</v>
      </c>
      <c r="E201" s="185" t="s">
        <v>266</v>
      </c>
      <c r="F201" s="186" t="s">
        <v>267</v>
      </c>
      <c r="G201" s="187" t="s">
        <v>151</v>
      </c>
      <c r="H201" s="188">
        <v>295</v>
      </c>
      <c r="I201" s="189"/>
      <c r="J201" s="190">
        <f>ROUND(I201*H201,2)</f>
        <v>0</v>
      </c>
      <c r="K201" s="186" t="s">
        <v>152</v>
      </c>
      <c r="L201" s="37"/>
      <c r="M201" s="191" t="s">
        <v>1</v>
      </c>
      <c r="N201" s="192" t="s">
        <v>44</v>
      </c>
      <c r="O201" s="69"/>
      <c r="P201" s="193">
        <f>O201*H201</f>
        <v>0</v>
      </c>
      <c r="Q201" s="193">
        <v>0</v>
      </c>
      <c r="R201" s="193">
        <f>Q201*H201</f>
        <v>0</v>
      </c>
      <c r="S201" s="193">
        <v>0</v>
      </c>
      <c r="T201" s="194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95" t="s">
        <v>153</v>
      </c>
      <c r="AT201" s="195" t="s">
        <v>148</v>
      </c>
      <c r="AU201" s="195" t="s">
        <v>89</v>
      </c>
      <c r="AY201" s="15" t="s">
        <v>146</v>
      </c>
      <c r="BE201" s="196">
        <f>IF(N201="základní",J201,0)</f>
        <v>0</v>
      </c>
      <c r="BF201" s="196">
        <f>IF(N201="snížená",J201,0)</f>
        <v>0</v>
      </c>
      <c r="BG201" s="196">
        <f>IF(N201="zákl. přenesená",J201,0)</f>
        <v>0</v>
      </c>
      <c r="BH201" s="196">
        <f>IF(N201="sníž. přenesená",J201,0)</f>
        <v>0</v>
      </c>
      <c r="BI201" s="196">
        <f>IF(N201="nulová",J201,0)</f>
        <v>0</v>
      </c>
      <c r="BJ201" s="15" t="s">
        <v>87</v>
      </c>
      <c r="BK201" s="196">
        <f>ROUND(I201*H201,2)</f>
        <v>0</v>
      </c>
      <c r="BL201" s="15" t="s">
        <v>153</v>
      </c>
      <c r="BM201" s="195" t="s">
        <v>268</v>
      </c>
    </row>
    <row r="202" spans="1:65" s="2" customFormat="1" ht="28.8">
      <c r="A202" s="32"/>
      <c r="B202" s="33"/>
      <c r="C202" s="34"/>
      <c r="D202" s="197" t="s">
        <v>155</v>
      </c>
      <c r="E202" s="34"/>
      <c r="F202" s="198" t="s">
        <v>269</v>
      </c>
      <c r="G202" s="34"/>
      <c r="H202" s="34"/>
      <c r="I202" s="199"/>
      <c r="J202" s="34"/>
      <c r="K202" s="34"/>
      <c r="L202" s="37"/>
      <c r="M202" s="200"/>
      <c r="N202" s="201"/>
      <c r="O202" s="69"/>
      <c r="P202" s="69"/>
      <c r="Q202" s="69"/>
      <c r="R202" s="69"/>
      <c r="S202" s="69"/>
      <c r="T202" s="70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T202" s="15" t="s">
        <v>155</v>
      </c>
      <c r="AU202" s="15" t="s">
        <v>89</v>
      </c>
    </row>
    <row r="203" spans="1:65" s="13" customFormat="1" ht="10.199999999999999">
      <c r="B203" s="202"/>
      <c r="C203" s="203"/>
      <c r="D203" s="197" t="s">
        <v>157</v>
      </c>
      <c r="E203" s="204" t="s">
        <v>1</v>
      </c>
      <c r="F203" s="205" t="s">
        <v>270</v>
      </c>
      <c r="G203" s="203"/>
      <c r="H203" s="206">
        <v>295</v>
      </c>
      <c r="I203" s="207"/>
      <c r="J203" s="203"/>
      <c r="K203" s="203"/>
      <c r="L203" s="208"/>
      <c r="M203" s="209"/>
      <c r="N203" s="210"/>
      <c r="O203" s="210"/>
      <c r="P203" s="210"/>
      <c r="Q203" s="210"/>
      <c r="R203" s="210"/>
      <c r="S203" s="210"/>
      <c r="T203" s="211"/>
      <c r="AT203" s="212" t="s">
        <v>157</v>
      </c>
      <c r="AU203" s="212" t="s">
        <v>89</v>
      </c>
      <c r="AV203" s="13" t="s">
        <v>89</v>
      </c>
      <c r="AW203" s="13" t="s">
        <v>36</v>
      </c>
      <c r="AX203" s="13" t="s">
        <v>87</v>
      </c>
      <c r="AY203" s="212" t="s">
        <v>146</v>
      </c>
    </row>
    <row r="204" spans="1:65" s="2" customFormat="1" ht="24.15" customHeight="1">
      <c r="A204" s="32"/>
      <c r="B204" s="33"/>
      <c r="C204" s="184" t="s">
        <v>271</v>
      </c>
      <c r="D204" s="184" t="s">
        <v>148</v>
      </c>
      <c r="E204" s="185" t="s">
        <v>272</v>
      </c>
      <c r="F204" s="186" t="s">
        <v>273</v>
      </c>
      <c r="G204" s="187" t="s">
        <v>151</v>
      </c>
      <c r="H204" s="188">
        <v>295</v>
      </c>
      <c r="I204" s="189"/>
      <c r="J204" s="190">
        <f>ROUND(I204*H204,2)</f>
        <v>0</v>
      </c>
      <c r="K204" s="186" t="s">
        <v>152</v>
      </c>
      <c r="L204" s="37"/>
      <c r="M204" s="191" t="s">
        <v>1</v>
      </c>
      <c r="N204" s="192" t="s">
        <v>44</v>
      </c>
      <c r="O204" s="69"/>
      <c r="P204" s="193">
        <f>O204*H204</f>
        <v>0</v>
      </c>
      <c r="Q204" s="193">
        <v>0</v>
      </c>
      <c r="R204" s="193">
        <f>Q204*H204</f>
        <v>0</v>
      </c>
      <c r="S204" s="193">
        <v>0</v>
      </c>
      <c r="T204" s="194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95" t="s">
        <v>153</v>
      </c>
      <c r="AT204" s="195" t="s">
        <v>148</v>
      </c>
      <c r="AU204" s="195" t="s">
        <v>89</v>
      </c>
      <c r="AY204" s="15" t="s">
        <v>146</v>
      </c>
      <c r="BE204" s="196">
        <f>IF(N204="základní",J204,0)</f>
        <v>0</v>
      </c>
      <c r="BF204" s="196">
        <f>IF(N204="snížená",J204,0)</f>
        <v>0</v>
      </c>
      <c r="BG204" s="196">
        <f>IF(N204="zákl. přenesená",J204,0)</f>
        <v>0</v>
      </c>
      <c r="BH204" s="196">
        <f>IF(N204="sníž. přenesená",J204,0)</f>
        <v>0</v>
      </c>
      <c r="BI204" s="196">
        <f>IF(N204="nulová",J204,0)</f>
        <v>0</v>
      </c>
      <c r="BJ204" s="15" t="s">
        <v>87</v>
      </c>
      <c r="BK204" s="196">
        <f>ROUND(I204*H204,2)</f>
        <v>0</v>
      </c>
      <c r="BL204" s="15" t="s">
        <v>153</v>
      </c>
      <c r="BM204" s="195" t="s">
        <v>274</v>
      </c>
    </row>
    <row r="205" spans="1:65" s="2" customFormat="1" ht="28.8">
      <c r="A205" s="32"/>
      <c r="B205" s="33"/>
      <c r="C205" s="34"/>
      <c r="D205" s="197" t="s">
        <v>155</v>
      </c>
      <c r="E205" s="34"/>
      <c r="F205" s="198" t="s">
        <v>275</v>
      </c>
      <c r="G205" s="34"/>
      <c r="H205" s="34"/>
      <c r="I205" s="199"/>
      <c r="J205" s="34"/>
      <c r="K205" s="34"/>
      <c r="L205" s="37"/>
      <c r="M205" s="200"/>
      <c r="N205" s="201"/>
      <c r="O205" s="69"/>
      <c r="P205" s="69"/>
      <c r="Q205" s="69"/>
      <c r="R205" s="69"/>
      <c r="S205" s="69"/>
      <c r="T205" s="70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T205" s="15" t="s">
        <v>155</v>
      </c>
      <c r="AU205" s="15" t="s">
        <v>89</v>
      </c>
    </row>
    <row r="206" spans="1:65" s="13" customFormat="1" ht="10.199999999999999">
      <c r="B206" s="202"/>
      <c r="C206" s="203"/>
      <c r="D206" s="197" t="s">
        <v>157</v>
      </c>
      <c r="E206" s="204" t="s">
        <v>1</v>
      </c>
      <c r="F206" s="205" t="s">
        <v>270</v>
      </c>
      <c r="G206" s="203"/>
      <c r="H206" s="206">
        <v>295</v>
      </c>
      <c r="I206" s="207"/>
      <c r="J206" s="203"/>
      <c r="K206" s="203"/>
      <c r="L206" s="208"/>
      <c r="M206" s="209"/>
      <c r="N206" s="210"/>
      <c r="O206" s="210"/>
      <c r="P206" s="210"/>
      <c r="Q206" s="210"/>
      <c r="R206" s="210"/>
      <c r="S206" s="210"/>
      <c r="T206" s="211"/>
      <c r="AT206" s="212" t="s">
        <v>157</v>
      </c>
      <c r="AU206" s="212" t="s">
        <v>89</v>
      </c>
      <c r="AV206" s="13" t="s">
        <v>89</v>
      </c>
      <c r="AW206" s="13" t="s">
        <v>36</v>
      </c>
      <c r="AX206" s="13" t="s">
        <v>87</v>
      </c>
      <c r="AY206" s="212" t="s">
        <v>146</v>
      </c>
    </row>
    <row r="207" spans="1:65" s="2" customFormat="1" ht="24.15" customHeight="1">
      <c r="A207" s="32"/>
      <c r="B207" s="33"/>
      <c r="C207" s="184" t="s">
        <v>276</v>
      </c>
      <c r="D207" s="184" t="s">
        <v>148</v>
      </c>
      <c r="E207" s="185" t="s">
        <v>277</v>
      </c>
      <c r="F207" s="186" t="s">
        <v>278</v>
      </c>
      <c r="G207" s="187" t="s">
        <v>151</v>
      </c>
      <c r="H207" s="188">
        <v>1300</v>
      </c>
      <c r="I207" s="189"/>
      <c r="J207" s="190">
        <f>ROUND(I207*H207,2)</f>
        <v>0</v>
      </c>
      <c r="K207" s="186" t="s">
        <v>152</v>
      </c>
      <c r="L207" s="37"/>
      <c r="M207" s="191" t="s">
        <v>1</v>
      </c>
      <c r="N207" s="192" t="s">
        <v>44</v>
      </c>
      <c r="O207" s="69"/>
      <c r="P207" s="193">
        <f>O207*H207</f>
        <v>0</v>
      </c>
      <c r="Q207" s="193">
        <v>0</v>
      </c>
      <c r="R207" s="193">
        <f>Q207*H207</f>
        <v>0</v>
      </c>
      <c r="S207" s="193">
        <v>0</v>
      </c>
      <c r="T207" s="194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95" t="s">
        <v>153</v>
      </c>
      <c r="AT207" s="195" t="s">
        <v>148</v>
      </c>
      <c r="AU207" s="195" t="s">
        <v>89</v>
      </c>
      <c r="AY207" s="15" t="s">
        <v>146</v>
      </c>
      <c r="BE207" s="196">
        <f>IF(N207="základní",J207,0)</f>
        <v>0</v>
      </c>
      <c r="BF207" s="196">
        <f>IF(N207="snížená",J207,0)</f>
        <v>0</v>
      </c>
      <c r="BG207" s="196">
        <f>IF(N207="zákl. přenesená",J207,0)</f>
        <v>0</v>
      </c>
      <c r="BH207" s="196">
        <f>IF(N207="sníž. přenesená",J207,0)</f>
        <v>0</v>
      </c>
      <c r="BI207" s="196">
        <f>IF(N207="nulová",J207,0)</f>
        <v>0</v>
      </c>
      <c r="BJ207" s="15" t="s">
        <v>87</v>
      </c>
      <c r="BK207" s="196">
        <f>ROUND(I207*H207,2)</f>
        <v>0</v>
      </c>
      <c r="BL207" s="15" t="s">
        <v>153</v>
      </c>
      <c r="BM207" s="195" t="s">
        <v>279</v>
      </c>
    </row>
    <row r="208" spans="1:65" s="2" customFormat="1" ht="28.8">
      <c r="A208" s="32"/>
      <c r="B208" s="33"/>
      <c r="C208" s="34"/>
      <c r="D208" s="197" t="s">
        <v>155</v>
      </c>
      <c r="E208" s="34"/>
      <c r="F208" s="198" t="s">
        <v>280</v>
      </c>
      <c r="G208" s="34"/>
      <c r="H208" s="34"/>
      <c r="I208" s="199"/>
      <c r="J208" s="34"/>
      <c r="K208" s="34"/>
      <c r="L208" s="37"/>
      <c r="M208" s="200"/>
      <c r="N208" s="201"/>
      <c r="O208" s="69"/>
      <c r="P208" s="69"/>
      <c r="Q208" s="69"/>
      <c r="R208" s="69"/>
      <c r="S208" s="69"/>
      <c r="T208" s="70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T208" s="15" t="s">
        <v>155</v>
      </c>
      <c r="AU208" s="15" t="s">
        <v>89</v>
      </c>
    </row>
    <row r="209" spans="1:65" s="13" customFormat="1" ht="10.199999999999999">
      <c r="B209" s="202"/>
      <c r="C209" s="203"/>
      <c r="D209" s="197" t="s">
        <v>157</v>
      </c>
      <c r="E209" s="204" t="s">
        <v>1</v>
      </c>
      <c r="F209" s="205" t="s">
        <v>281</v>
      </c>
      <c r="G209" s="203"/>
      <c r="H209" s="206">
        <v>1300</v>
      </c>
      <c r="I209" s="207"/>
      <c r="J209" s="203"/>
      <c r="K209" s="203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157</v>
      </c>
      <c r="AU209" s="212" t="s">
        <v>89</v>
      </c>
      <c r="AV209" s="13" t="s">
        <v>89</v>
      </c>
      <c r="AW209" s="13" t="s">
        <v>36</v>
      </c>
      <c r="AX209" s="13" t="s">
        <v>87</v>
      </c>
      <c r="AY209" s="212" t="s">
        <v>146</v>
      </c>
    </row>
    <row r="210" spans="1:65" s="2" customFormat="1" ht="16.5" customHeight="1">
      <c r="A210" s="32"/>
      <c r="B210" s="33"/>
      <c r="C210" s="213" t="s">
        <v>282</v>
      </c>
      <c r="D210" s="213" t="s">
        <v>226</v>
      </c>
      <c r="E210" s="214" t="s">
        <v>283</v>
      </c>
      <c r="F210" s="215" t="s">
        <v>284</v>
      </c>
      <c r="G210" s="216" t="s">
        <v>285</v>
      </c>
      <c r="H210" s="217">
        <v>31.9</v>
      </c>
      <c r="I210" s="218"/>
      <c r="J210" s="219">
        <f>ROUND(I210*H210,2)</f>
        <v>0</v>
      </c>
      <c r="K210" s="215" t="s">
        <v>152</v>
      </c>
      <c r="L210" s="220"/>
      <c r="M210" s="221" t="s">
        <v>1</v>
      </c>
      <c r="N210" s="222" t="s">
        <v>44</v>
      </c>
      <c r="O210" s="69"/>
      <c r="P210" s="193">
        <f>O210*H210</f>
        <v>0</v>
      </c>
      <c r="Q210" s="193">
        <v>1E-3</v>
      </c>
      <c r="R210" s="193">
        <f>Q210*H210</f>
        <v>3.1899999999999998E-2</v>
      </c>
      <c r="S210" s="193">
        <v>0</v>
      </c>
      <c r="T210" s="194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95" t="s">
        <v>216</v>
      </c>
      <c r="AT210" s="195" t="s">
        <v>226</v>
      </c>
      <c r="AU210" s="195" t="s">
        <v>89</v>
      </c>
      <c r="AY210" s="15" t="s">
        <v>146</v>
      </c>
      <c r="BE210" s="196">
        <f>IF(N210="základní",J210,0)</f>
        <v>0</v>
      </c>
      <c r="BF210" s="196">
        <f>IF(N210="snížená",J210,0)</f>
        <v>0</v>
      </c>
      <c r="BG210" s="196">
        <f>IF(N210="zákl. přenesená",J210,0)</f>
        <v>0</v>
      </c>
      <c r="BH210" s="196">
        <f>IF(N210="sníž. přenesená",J210,0)</f>
        <v>0</v>
      </c>
      <c r="BI210" s="196">
        <f>IF(N210="nulová",J210,0)</f>
        <v>0</v>
      </c>
      <c r="BJ210" s="15" t="s">
        <v>87</v>
      </c>
      <c r="BK210" s="196">
        <f>ROUND(I210*H210,2)</f>
        <v>0</v>
      </c>
      <c r="BL210" s="15" t="s">
        <v>153</v>
      </c>
      <c r="BM210" s="195" t="s">
        <v>286</v>
      </c>
    </row>
    <row r="211" spans="1:65" s="2" customFormat="1" ht="10.199999999999999">
      <c r="A211" s="32"/>
      <c r="B211" s="33"/>
      <c r="C211" s="34"/>
      <c r="D211" s="197" t="s">
        <v>155</v>
      </c>
      <c r="E211" s="34"/>
      <c r="F211" s="198" t="s">
        <v>284</v>
      </c>
      <c r="G211" s="34"/>
      <c r="H211" s="34"/>
      <c r="I211" s="199"/>
      <c r="J211" s="34"/>
      <c r="K211" s="34"/>
      <c r="L211" s="37"/>
      <c r="M211" s="200"/>
      <c r="N211" s="201"/>
      <c r="O211" s="69"/>
      <c r="P211" s="69"/>
      <c r="Q211" s="69"/>
      <c r="R211" s="69"/>
      <c r="S211" s="69"/>
      <c r="T211" s="70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T211" s="15" t="s">
        <v>155</v>
      </c>
      <c r="AU211" s="15" t="s">
        <v>89</v>
      </c>
    </row>
    <row r="212" spans="1:65" s="13" customFormat="1" ht="10.199999999999999">
      <c r="B212" s="202"/>
      <c r="C212" s="203"/>
      <c r="D212" s="197" t="s">
        <v>157</v>
      </c>
      <c r="E212" s="204" t="s">
        <v>1</v>
      </c>
      <c r="F212" s="205" t="s">
        <v>287</v>
      </c>
      <c r="G212" s="203"/>
      <c r="H212" s="206">
        <v>1595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157</v>
      </c>
      <c r="AU212" s="212" t="s">
        <v>89</v>
      </c>
      <c r="AV212" s="13" t="s">
        <v>89</v>
      </c>
      <c r="AW212" s="13" t="s">
        <v>36</v>
      </c>
      <c r="AX212" s="13" t="s">
        <v>87</v>
      </c>
      <c r="AY212" s="212" t="s">
        <v>146</v>
      </c>
    </row>
    <row r="213" spans="1:65" s="13" customFormat="1" ht="10.199999999999999">
      <c r="B213" s="202"/>
      <c r="C213" s="203"/>
      <c r="D213" s="197" t="s">
        <v>157</v>
      </c>
      <c r="E213" s="203"/>
      <c r="F213" s="205" t="s">
        <v>288</v>
      </c>
      <c r="G213" s="203"/>
      <c r="H213" s="206">
        <v>31.9</v>
      </c>
      <c r="I213" s="207"/>
      <c r="J213" s="203"/>
      <c r="K213" s="203"/>
      <c r="L213" s="208"/>
      <c r="M213" s="209"/>
      <c r="N213" s="210"/>
      <c r="O213" s="210"/>
      <c r="P213" s="210"/>
      <c r="Q213" s="210"/>
      <c r="R213" s="210"/>
      <c r="S213" s="210"/>
      <c r="T213" s="211"/>
      <c r="AT213" s="212" t="s">
        <v>157</v>
      </c>
      <c r="AU213" s="212" t="s">
        <v>89</v>
      </c>
      <c r="AV213" s="13" t="s">
        <v>89</v>
      </c>
      <c r="AW213" s="13" t="s">
        <v>4</v>
      </c>
      <c r="AX213" s="13" t="s">
        <v>87</v>
      </c>
      <c r="AY213" s="212" t="s">
        <v>146</v>
      </c>
    </row>
    <row r="214" spans="1:65" s="2" customFormat="1" ht="24.15" customHeight="1">
      <c r="A214" s="32"/>
      <c r="B214" s="33"/>
      <c r="C214" s="184" t="s">
        <v>289</v>
      </c>
      <c r="D214" s="184" t="s">
        <v>148</v>
      </c>
      <c r="E214" s="185" t="s">
        <v>290</v>
      </c>
      <c r="F214" s="186" t="s">
        <v>291</v>
      </c>
      <c r="G214" s="187" t="s">
        <v>151</v>
      </c>
      <c r="H214" s="188">
        <v>1660</v>
      </c>
      <c r="I214" s="189"/>
      <c r="J214" s="190">
        <f>ROUND(I214*H214,2)</f>
        <v>0</v>
      </c>
      <c r="K214" s="186" t="s">
        <v>152</v>
      </c>
      <c r="L214" s="37"/>
      <c r="M214" s="191" t="s">
        <v>1</v>
      </c>
      <c r="N214" s="192" t="s">
        <v>44</v>
      </c>
      <c r="O214" s="69"/>
      <c r="P214" s="193">
        <f>O214*H214</f>
        <v>0</v>
      </c>
      <c r="Q214" s="193">
        <v>0</v>
      </c>
      <c r="R214" s="193">
        <f>Q214*H214</f>
        <v>0</v>
      </c>
      <c r="S214" s="193">
        <v>0</v>
      </c>
      <c r="T214" s="194">
        <f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95" t="s">
        <v>153</v>
      </c>
      <c r="AT214" s="195" t="s">
        <v>148</v>
      </c>
      <c r="AU214" s="195" t="s">
        <v>89</v>
      </c>
      <c r="AY214" s="15" t="s">
        <v>146</v>
      </c>
      <c r="BE214" s="196">
        <f>IF(N214="základní",J214,0)</f>
        <v>0</v>
      </c>
      <c r="BF214" s="196">
        <f>IF(N214="snížená",J214,0)</f>
        <v>0</v>
      </c>
      <c r="BG214" s="196">
        <f>IF(N214="zákl. přenesená",J214,0)</f>
        <v>0</v>
      </c>
      <c r="BH214" s="196">
        <f>IF(N214="sníž. přenesená",J214,0)</f>
        <v>0</v>
      </c>
      <c r="BI214" s="196">
        <f>IF(N214="nulová",J214,0)</f>
        <v>0</v>
      </c>
      <c r="BJ214" s="15" t="s">
        <v>87</v>
      </c>
      <c r="BK214" s="196">
        <f>ROUND(I214*H214,2)</f>
        <v>0</v>
      </c>
      <c r="BL214" s="15" t="s">
        <v>153</v>
      </c>
      <c r="BM214" s="195" t="s">
        <v>292</v>
      </c>
    </row>
    <row r="215" spans="1:65" s="2" customFormat="1" ht="19.2">
      <c r="A215" s="32"/>
      <c r="B215" s="33"/>
      <c r="C215" s="34"/>
      <c r="D215" s="197" t="s">
        <v>155</v>
      </c>
      <c r="E215" s="34"/>
      <c r="F215" s="198" t="s">
        <v>293</v>
      </c>
      <c r="G215" s="34"/>
      <c r="H215" s="34"/>
      <c r="I215" s="199"/>
      <c r="J215" s="34"/>
      <c r="K215" s="34"/>
      <c r="L215" s="37"/>
      <c r="M215" s="200"/>
      <c r="N215" s="201"/>
      <c r="O215" s="69"/>
      <c r="P215" s="69"/>
      <c r="Q215" s="69"/>
      <c r="R215" s="69"/>
      <c r="S215" s="69"/>
      <c r="T215" s="70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T215" s="15" t="s">
        <v>155</v>
      </c>
      <c r="AU215" s="15" t="s">
        <v>89</v>
      </c>
    </row>
    <row r="216" spans="1:65" s="13" customFormat="1" ht="10.199999999999999">
      <c r="B216" s="202"/>
      <c r="C216" s="203"/>
      <c r="D216" s="197" t="s">
        <v>157</v>
      </c>
      <c r="E216" s="204" t="s">
        <v>1</v>
      </c>
      <c r="F216" s="205" t="s">
        <v>294</v>
      </c>
      <c r="G216" s="203"/>
      <c r="H216" s="206">
        <v>830</v>
      </c>
      <c r="I216" s="207"/>
      <c r="J216" s="203"/>
      <c r="K216" s="203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157</v>
      </c>
      <c r="AU216" s="212" t="s">
        <v>89</v>
      </c>
      <c r="AV216" s="13" t="s">
        <v>89</v>
      </c>
      <c r="AW216" s="13" t="s">
        <v>36</v>
      </c>
      <c r="AX216" s="13" t="s">
        <v>79</v>
      </c>
      <c r="AY216" s="212" t="s">
        <v>146</v>
      </c>
    </row>
    <row r="217" spans="1:65" s="13" customFormat="1" ht="10.199999999999999">
      <c r="B217" s="202"/>
      <c r="C217" s="203"/>
      <c r="D217" s="197" t="s">
        <v>157</v>
      </c>
      <c r="E217" s="204" t="s">
        <v>1</v>
      </c>
      <c r="F217" s="205" t="s">
        <v>295</v>
      </c>
      <c r="G217" s="203"/>
      <c r="H217" s="206">
        <v>580</v>
      </c>
      <c r="I217" s="207"/>
      <c r="J217" s="203"/>
      <c r="K217" s="203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157</v>
      </c>
      <c r="AU217" s="212" t="s">
        <v>89</v>
      </c>
      <c r="AV217" s="13" t="s">
        <v>89</v>
      </c>
      <c r="AW217" s="13" t="s">
        <v>36</v>
      </c>
      <c r="AX217" s="13" t="s">
        <v>79</v>
      </c>
      <c r="AY217" s="212" t="s">
        <v>146</v>
      </c>
    </row>
    <row r="218" spans="1:65" s="13" customFormat="1" ht="10.199999999999999">
      <c r="B218" s="202"/>
      <c r="C218" s="203"/>
      <c r="D218" s="197" t="s">
        <v>157</v>
      </c>
      <c r="E218" s="204" t="s">
        <v>1</v>
      </c>
      <c r="F218" s="205" t="s">
        <v>296</v>
      </c>
      <c r="G218" s="203"/>
      <c r="H218" s="206">
        <v>250</v>
      </c>
      <c r="I218" s="207"/>
      <c r="J218" s="203"/>
      <c r="K218" s="203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157</v>
      </c>
      <c r="AU218" s="212" t="s">
        <v>89</v>
      </c>
      <c r="AV218" s="13" t="s">
        <v>89</v>
      </c>
      <c r="AW218" s="13" t="s">
        <v>36</v>
      </c>
      <c r="AX218" s="13" t="s">
        <v>79</v>
      </c>
      <c r="AY218" s="212" t="s">
        <v>146</v>
      </c>
    </row>
    <row r="219" spans="1:65" s="2" customFormat="1" ht="24.15" customHeight="1">
      <c r="A219" s="32"/>
      <c r="B219" s="33"/>
      <c r="C219" s="184" t="s">
        <v>297</v>
      </c>
      <c r="D219" s="184" t="s">
        <v>148</v>
      </c>
      <c r="E219" s="185" t="s">
        <v>298</v>
      </c>
      <c r="F219" s="186" t="s">
        <v>299</v>
      </c>
      <c r="G219" s="187" t="s">
        <v>151</v>
      </c>
      <c r="H219" s="188">
        <v>590</v>
      </c>
      <c r="I219" s="189"/>
      <c r="J219" s="190">
        <f>ROUND(I219*H219,2)</f>
        <v>0</v>
      </c>
      <c r="K219" s="186" t="s">
        <v>152</v>
      </c>
      <c r="L219" s="37"/>
      <c r="M219" s="191" t="s">
        <v>1</v>
      </c>
      <c r="N219" s="192" t="s">
        <v>44</v>
      </c>
      <c r="O219" s="69"/>
      <c r="P219" s="193">
        <f>O219*H219</f>
        <v>0</v>
      </c>
      <c r="Q219" s="193">
        <v>0</v>
      </c>
      <c r="R219" s="193">
        <f>Q219*H219</f>
        <v>0</v>
      </c>
      <c r="S219" s="193">
        <v>0</v>
      </c>
      <c r="T219" s="194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95" t="s">
        <v>153</v>
      </c>
      <c r="AT219" s="195" t="s">
        <v>148</v>
      </c>
      <c r="AU219" s="195" t="s">
        <v>89</v>
      </c>
      <c r="AY219" s="15" t="s">
        <v>146</v>
      </c>
      <c r="BE219" s="196">
        <f>IF(N219="základní",J219,0)</f>
        <v>0</v>
      </c>
      <c r="BF219" s="196">
        <f>IF(N219="snížená",J219,0)</f>
        <v>0</v>
      </c>
      <c r="BG219" s="196">
        <f>IF(N219="zákl. přenesená",J219,0)</f>
        <v>0</v>
      </c>
      <c r="BH219" s="196">
        <f>IF(N219="sníž. přenesená",J219,0)</f>
        <v>0</v>
      </c>
      <c r="BI219" s="196">
        <f>IF(N219="nulová",J219,0)</f>
        <v>0</v>
      </c>
      <c r="BJ219" s="15" t="s">
        <v>87</v>
      </c>
      <c r="BK219" s="196">
        <f>ROUND(I219*H219,2)</f>
        <v>0</v>
      </c>
      <c r="BL219" s="15" t="s">
        <v>153</v>
      </c>
      <c r="BM219" s="195" t="s">
        <v>300</v>
      </c>
    </row>
    <row r="220" spans="1:65" s="2" customFormat="1" ht="28.8">
      <c r="A220" s="32"/>
      <c r="B220" s="33"/>
      <c r="C220" s="34"/>
      <c r="D220" s="197" t="s">
        <v>155</v>
      </c>
      <c r="E220" s="34"/>
      <c r="F220" s="198" t="s">
        <v>301</v>
      </c>
      <c r="G220" s="34"/>
      <c r="H220" s="34"/>
      <c r="I220" s="199"/>
      <c r="J220" s="34"/>
      <c r="K220" s="34"/>
      <c r="L220" s="37"/>
      <c r="M220" s="200"/>
      <c r="N220" s="201"/>
      <c r="O220" s="69"/>
      <c r="P220" s="69"/>
      <c r="Q220" s="69"/>
      <c r="R220" s="69"/>
      <c r="S220" s="69"/>
      <c r="T220" s="70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T220" s="15" t="s">
        <v>155</v>
      </c>
      <c r="AU220" s="15" t="s">
        <v>89</v>
      </c>
    </row>
    <row r="221" spans="1:65" s="13" customFormat="1" ht="10.199999999999999">
      <c r="B221" s="202"/>
      <c r="C221" s="203"/>
      <c r="D221" s="197" t="s">
        <v>157</v>
      </c>
      <c r="E221" s="204" t="s">
        <v>1</v>
      </c>
      <c r="F221" s="205" t="s">
        <v>302</v>
      </c>
      <c r="G221" s="203"/>
      <c r="H221" s="206">
        <v>590</v>
      </c>
      <c r="I221" s="207"/>
      <c r="J221" s="203"/>
      <c r="K221" s="203"/>
      <c r="L221" s="208"/>
      <c r="M221" s="209"/>
      <c r="N221" s="210"/>
      <c r="O221" s="210"/>
      <c r="P221" s="210"/>
      <c r="Q221" s="210"/>
      <c r="R221" s="210"/>
      <c r="S221" s="210"/>
      <c r="T221" s="211"/>
      <c r="AT221" s="212" t="s">
        <v>157</v>
      </c>
      <c r="AU221" s="212" t="s">
        <v>89</v>
      </c>
      <c r="AV221" s="13" t="s">
        <v>89</v>
      </c>
      <c r="AW221" s="13" t="s">
        <v>36</v>
      </c>
      <c r="AX221" s="13" t="s">
        <v>79</v>
      </c>
      <c r="AY221" s="212" t="s">
        <v>146</v>
      </c>
    </row>
    <row r="222" spans="1:65" s="2" customFormat="1" ht="16.5" customHeight="1">
      <c r="A222" s="32"/>
      <c r="B222" s="33"/>
      <c r="C222" s="184" t="s">
        <v>7</v>
      </c>
      <c r="D222" s="184" t="s">
        <v>148</v>
      </c>
      <c r="E222" s="185" t="s">
        <v>303</v>
      </c>
      <c r="F222" s="186" t="s">
        <v>304</v>
      </c>
      <c r="G222" s="187" t="s">
        <v>151</v>
      </c>
      <c r="H222" s="188">
        <v>200</v>
      </c>
      <c r="I222" s="189"/>
      <c r="J222" s="190">
        <f>ROUND(I222*H222,2)</f>
        <v>0</v>
      </c>
      <c r="K222" s="186" t="s">
        <v>152</v>
      </c>
      <c r="L222" s="37"/>
      <c r="M222" s="191" t="s">
        <v>1</v>
      </c>
      <c r="N222" s="192" t="s">
        <v>44</v>
      </c>
      <c r="O222" s="69"/>
      <c r="P222" s="193">
        <f>O222*H222</f>
        <v>0</v>
      </c>
      <c r="Q222" s="193">
        <v>0</v>
      </c>
      <c r="R222" s="193">
        <f>Q222*H222</f>
        <v>0</v>
      </c>
      <c r="S222" s="193">
        <v>0</v>
      </c>
      <c r="T222" s="194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95" t="s">
        <v>153</v>
      </c>
      <c r="AT222" s="195" t="s">
        <v>148</v>
      </c>
      <c r="AU222" s="195" t="s">
        <v>89</v>
      </c>
      <c r="AY222" s="15" t="s">
        <v>146</v>
      </c>
      <c r="BE222" s="196">
        <f>IF(N222="základní",J222,0)</f>
        <v>0</v>
      </c>
      <c r="BF222" s="196">
        <f>IF(N222="snížená",J222,0)</f>
        <v>0</v>
      </c>
      <c r="BG222" s="196">
        <f>IF(N222="zákl. přenesená",J222,0)</f>
        <v>0</v>
      </c>
      <c r="BH222" s="196">
        <f>IF(N222="sníž. přenesená",J222,0)</f>
        <v>0</v>
      </c>
      <c r="BI222" s="196">
        <f>IF(N222="nulová",J222,0)</f>
        <v>0</v>
      </c>
      <c r="BJ222" s="15" t="s">
        <v>87</v>
      </c>
      <c r="BK222" s="196">
        <f>ROUND(I222*H222,2)</f>
        <v>0</v>
      </c>
      <c r="BL222" s="15" t="s">
        <v>153</v>
      </c>
      <c r="BM222" s="195" t="s">
        <v>305</v>
      </c>
    </row>
    <row r="223" spans="1:65" s="2" customFormat="1" ht="28.8">
      <c r="A223" s="32"/>
      <c r="B223" s="33"/>
      <c r="C223" s="34"/>
      <c r="D223" s="197" t="s">
        <v>155</v>
      </c>
      <c r="E223" s="34"/>
      <c r="F223" s="198" t="s">
        <v>306</v>
      </c>
      <c r="G223" s="34"/>
      <c r="H223" s="34"/>
      <c r="I223" s="199"/>
      <c r="J223" s="34"/>
      <c r="K223" s="34"/>
      <c r="L223" s="37"/>
      <c r="M223" s="200"/>
      <c r="N223" s="201"/>
      <c r="O223" s="69"/>
      <c r="P223" s="69"/>
      <c r="Q223" s="69"/>
      <c r="R223" s="69"/>
      <c r="S223" s="69"/>
      <c r="T223" s="70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T223" s="15" t="s">
        <v>155</v>
      </c>
      <c r="AU223" s="15" t="s">
        <v>89</v>
      </c>
    </row>
    <row r="224" spans="1:65" s="13" customFormat="1" ht="10.199999999999999">
      <c r="B224" s="202"/>
      <c r="C224" s="203"/>
      <c r="D224" s="197" t="s">
        <v>157</v>
      </c>
      <c r="E224" s="204" t="s">
        <v>1</v>
      </c>
      <c r="F224" s="205" t="s">
        <v>307</v>
      </c>
      <c r="G224" s="203"/>
      <c r="H224" s="206">
        <v>200</v>
      </c>
      <c r="I224" s="207"/>
      <c r="J224" s="203"/>
      <c r="K224" s="203"/>
      <c r="L224" s="208"/>
      <c r="M224" s="209"/>
      <c r="N224" s="210"/>
      <c r="O224" s="210"/>
      <c r="P224" s="210"/>
      <c r="Q224" s="210"/>
      <c r="R224" s="210"/>
      <c r="S224" s="210"/>
      <c r="T224" s="211"/>
      <c r="AT224" s="212" t="s">
        <v>157</v>
      </c>
      <c r="AU224" s="212" t="s">
        <v>89</v>
      </c>
      <c r="AV224" s="13" t="s">
        <v>89</v>
      </c>
      <c r="AW224" s="13" t="s">
        <v>36</v>
      </c>
      <c r="AX224" s="13" t="s">
        <v>87</v>
      </c>
      <c r="AY224" s="212" t="s">
        <v>146</v>
      </c>
    </row>
    <row r="225" spans="1:65" s="2" customFormat="1" ht="24.15" customHeight="1">
      <c r="A225" s="32"/>
      <c r="B225" s="33"/>
      <c r="C225" s="184" t="s">
        <v>308</v>
      </c>
      <c r="D225" s="184" t="s">
        <v>148</v>
      </c>
      <c r="E225" s="185" t="s">
        <v>309</v>
      </c>
      <c r="F225" s="186" t="s">
        <v>310</v>
      </c>
      <c r="G225" s="187" t="s">
        <v>151</v>
      </c>
      <c r="H225" s="188">
        <v>1300</v>
      </c>
      <c r="I225" s="189"/>
      <c r="J225" s="190">
        <f>ROUND(I225*H225,2)</f>
        <v>0</v>
      </c>
      <c r="K225" s="186" t="s">
        <v>152</v>
      </c>
      <c r="L225" s="37"/>
      <c r="M225" s="191" t="s">
        <v>1</v>
      </c>
      <c r="N225" s="192" t="s">
        <v>44</v>
      </c>
      <c r="O225" s="69"/>
      <c r="P225" s="193">
        <f>O225*H225</f>
        <v>0</v>
      </c>
      <c r="Q225" s="193">
        <v>0</v>
      </c>
      <c r="R225" s="193">
        <f>Q225*H225</f>
        <v>0</v>
      </c>
      <c r="S225" s="193">
        <v>0</v>
      </c>
      <c r="T225" s="194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95" t="s">
        <v>153</v>
      </c>
      <c r="AT225" s="195" t="s">
        <v>148</v>
      </c>
      <c r="AU225" s="195" t="s">
        <v>89</v>
      </c>
      <c r="AY225" s="15" t="s">
        <v>146</v>
      </c>
      <c r="BE225" s="196">
        <f>IF(N225="základní",J225,0)</f>
        <v>0</v>
      </c>
      <c r="BF225" s="196">
        <f>IF(N225="snížená",J225,0)</f>
        <v>0</v>
      </c>
      <c r="BG225" s="196">
        <f>IF(N225="zákl. přenesená",J225,0)</f>
        <v>0</v>
      </c>
      <c r="BH225" s="196">
        <f>IF(N225="sníž. přenesená",J225,0)</f>
        <v>0</v>
      </c>
      <c r="BI225" s="196">
        <f>IF(N225="nulová",J225,0)</f>
        <v>0</v>
      </c>
      <c r="BJ225" s="15" t="s">
        <v>87</v>
      </c>
      <c r="BK225" s="196">
        <f>ROUND(I225*H225,2)</f>
        <v>0</v>
      </c>
      <c r="BL225" s="15" t="s">
        <v>153</v>
      </c>
      <c r="BM225" s="195" t="s">
        <v>311</v>
      </c>
    </row>
    <row r="226" spans="1:65" s="2" customFormat="1" ht="19.2">
      <c r="A226" s="32"/>
      <c r="B226" s="33"/>
      <c r="C226" s="34"/>
      <c r="D226" s="197" t="s">
        <v>155</v>
      </c>
      <c r="E226" s="34"/>
      <c r="F226" s="198" t="s">
        <v>312</v>
      </c>
      <c r="G226" s="34"/>
      <c r="H226" s="34"/>
      <c r="I226" s="199"/>
      <c r="J226" s="34"/>
      <c r="K226" s="34"/>
      <c r="L226" s="37"/>
      <c r="M226" s="200"/>
      <c r="N226" s="201"/>
      <c r="O226" s="69"/>
      <c r="P226" s="69"/>
      <c r="Q226" s="69"/>
      <c r="R226" s="69"/>
      <c r="S226" s="69"/>
      <c r="T226" s="70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T226" s="15" t="s">
        <v>155</v>
      </c>
      <c r="AU226" s="15" t="s">
        <v>89</v>
      </c>
    </row>
    <row r="227" spans="1:65" s="13" customFormat="1" ht="10.199999999999999">
      <c r="B227" s="202"/>
      <c r="C227" s="203"/>
      <c r="D227" s="197" t="s">
        <v>157</v>
      </c>
      <c r="E227" s="204" t="s">
        <v>1</v>
      </c>
      <c r="F227" s="205" t="s">
        <v>281</v>
      </c>
      <c r="G227" s="203"/>
      <c r="H227" s="206">
        <v>1300</v>
      </c>
      <c r="I227" s="207"/>
      <c r="J227" s="203"/>
      <c r="K227" s="203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157</v>
      </c>
      <c r="AU227" s="212" t="s">
        <v>89</v>
      </c>
      <c r="AV227" s="13" t="s">
        <v>89</v>
      </c>
      <c r="AW227" s="13" t="s">
        <v>36</v>
      </c>
      <c r="AX227" s="13" t="s">
        <v>87</v>
      </c>
      <c r="AY227" s="212" t="s">
        <v>146</v>
      </c>
    </row>
    <row r="228" spans="1:65" s="2" customFormat="1" ht="16.5" customHeight="1">
      <c r="A228" s="32"/>
      <c r="B228" s="33"/>
      <c r="C228" s="213" t="s">
        <v>313</v>
      </c>
      <c r="D228" s="213" t="s">
        <v>226</v>
      </c>
      <c r="E228" s="214" t="s">
        <v>314</v>
      </c>
      <c r="F228" s="215" t="s">
        <v>315</v>
      </c>
      <c r="G228" s="216" t="s">
        <v>161</v>
      </c>
      <c r="H228" s="217">
        <v>127.6</v>
      </c>
      <c r="I228" s="218"/>
      <c r="J228" s="219">
        <f>ROUND(I228*H228,2)</f>
        <v>0</v>
      </c>
      <c r="K228" s="215" t="s">
        <v>1</v>
      </c>
      <c r="L228" s="220"/>
      <c r="M228" s="221" t="s">
        <v>1</v>
      </c>
      <c r="N228" s="222" t="s">
        <v>44</v>
      </c>
      <c r="O228" s="69"/>
      <c r="P228" s="193">
        <f>O228*H228</f>
        <v>0</v>
      </c>
      <c r="Q228" s="193">
        <v>0</v>
      </c>
      <c r="R228" s="193">
        <f>Q228*H228</f>
        <v>0</v>
      </c>
      <c r="S228" s="193">
        <v>0</v>
      </c>
      <c r="T228" s="194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95" t="s">
        <v>216</v>
      </c>
      <c r="AT228" s="195" t="s">
        <v>226</v>
      </c>
      <c r="AU228" s="195" t="s">
        <v>89</v>
      </c>
      <c r="AY228" s="15" t="s">
        <v>146</v>
      </c>
      <c r="BE228" s="196">
        <f>IF(N228="základní",J228,0)</f>
        <v>0</v>
      </c>
      <c r="BF228" s="196">
        <f>IF(N228="snížená",J228,0)</f>
        <v>0</v>
      </c>
      <c r="BG228" s="196">
        <f>IF(N228="zákl. přenesená",J228,0)</f>
        <v>0</v>
      </c>
      <c r="BH228" s="196">
        <f>IF(N228="sníž. přenesená",J228,0)</f>
        <v>0</v>
      </c>
      <c r="BI228" s="196">
        <f>IF(N228="nulová",J228,0)</f>
        <v>0</v>
      </c>
      <c r="BJ228" s="15" t="s">
        <v>87</v>
      </c>
      <c r="BK228" s="196">
        <f>ROUND(I228*H228,2)</f>
        <v>0</v>
      </c>
      <c r="BL228" s="15" t="s">
        <v>153</v>
      </c>
      <c r="BM228" s="195" t="s">
        <v>316</v>
      </c>
    </row>
    <row r="229" spans="1:65" s="2" customFormat="1" ht="10.199999999999999">
      <c r="A229" s="32"/>
      <c r="B229" s="33"/>
      <c r="C229" s="34"/>
      <c r="D229" s="197" t="s">
        <v>155</v>
      </c>
      <c r="E229" s="34"/>
      <c r="F229" s="198" t="s">
        <v>315</v>
      </c>
      <c r="G229" s="34"/>
      <c r="H229" s="34"/>
      <c r="I229" s="199"/>
      <c r="J229" s="34"/>
      <c r="K229" s="34"/>
      <c r="L229" s="37"/>
      <c r="M229" s="200"/>
      <c r="N229" s="201"/>
      <c r="O229" s="69"/>
      <c r="P229" s="69"/>
      <c r="Q229" s="69"/>
      <c r="R229" s="69"/>
      <c r="S229" s="69"/>
      <c r="T229" s="70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T229" s="15" t="s">
        <v>155</v>
      </c>
      <c r="AU229" s="15" t="s">
        <v>89</v>
      </c>
    </row>
    <row r="230" spans="1:65" s="2" customFormat="1" ht="19.2">
      <c r="A230" s="32"/>
      <c r="B230" s="33"/>
      <c r="C230" s="34"/>
      <c r="D230" s="197" t="s">
        <v>230</v>
      </c>
      <c r="E230" s="34"/>
      <c r="F230" s="223" t="s">
        <v>317</v>
      </c>
      <c r="G230" s="34"/>
      <c r="H230" s="34"/>
      <c r="I230" s="199"/>
      <c r="J230" s="34"/>
      <c r="K230" s="34"/>
      <c r="L230" s="37"/>
      <c r="M230" s="200"/>
      <c r="N230" s="201"/>
      <c r="O230" s="69"/>
      <c r="P230" s="69"/>
      <c r="Q230" s="69"/>
      <c r="R230" s="69"/>
      <c r="S230" s="69"/>
      <c r="T230" s="70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T230" s="15" t="s">
        <v>230</v>
      </c>
      <c r="AU230" s="15" t="s">
        <v>89</v>
      </c>
    </row>
    <row r="231" spans="1:65" s="13" customFormat="1" ht="10.199999999999999">
      <c r="B231" s="202"/>
      <c r="C231" s="203"/>
      <c r="D231" s="197" t="s">
        <v>157</v>
      </c>
      <c r="E231" s="204" t="s">
        <v>1</v>
      </c>
      <c r="F231" s="205" t="s">
        <v>318</v>
      </c>
      <c r="G231" s="203"/>
      <c r="H231" s="206">
        <v>127.6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157</v>
      </c>
      <c r="AU231" s="212" t="s">
        <v>89</v>
      </c>
      <c r="AV231" s="13" t="s">
        <v>89</v>
      </c>
      <c r="AW231" s="13" t="s">
        <v>36</v>
      </c>
      <c r="AX231" s="13" t="s">
        <v>87</v>
      </c>
      <c r="AY231" s="212" t="s">
        <v>146</v>
      </c>
    </row>
    <row r="232" spans="1:65" s="12" customFormat="1" ht="22.8" customHeight="1">
      <c r="B232" s="168"/>
      <c r="C232" s="169"/>
      <c r="D232" s="170" t="s">
        <v>78</v>
      </c>
      <c r="E232" s="182" t="s">
        <v>89</v>
      </c>
      <c r="F232" s="182" t="s">
        <v>319</v>
      </c>
      <c r="G232" s="169"/>
      <c r="H232" s="169"/>
      <c r="I232" s="172"/>
      <c r="J232" s="183">
        <f>BK232</f>
        <v>0</v>
      </c>
      <c r="K232" s="169"/>
      <c r="L232" s="174"/>
      <c r="M232" s="175"/>
      <c r="N232" s="176"/>
      <c r="O232" s="176"/>
      <c r="P232" s="177">
        <f>SUM(P233:P238)</f>
        <v>0</v>
      </c>
      <c r="Q232" s="176"/>
      <c r="R232" s="177">
        <f>SUM(R233:R238)</f>
        <v>237.66414749999998</v>
      </c>
      <c r="S232" s="176"/>
      <c r="T232" s="178">
        <f>SUM(T233:T238)</f>
        <v>0</v>
      </c>
      <c r="AR232" s="179" t="s">
        <v>87</v>
      </c>
      <c r="AT232" s="180" t="s">
        <v>78</v>
      </c>
      <c r="AU232" s="180" t="s">
        <v>87</v>
      </c>
      <c r="AY232" s="179" t="s">
        <v>146</v>
      </c>
      <c r="BK232" s="181">
        <f>SUM(BK233:BK238)</f>
        <v>0</v>
      </c>
    </row>
    <row r="233" spans="1:65" s="2" customFormat="1" ht="24.15" customHeight="1">
      <c r="A233" s="32"/>
      <c r="B233" s="33"/>
      <c r="C233" s="184" t="s">
        <v>320</v>
      </c>
      <c r="D233" s="184" t="s">
        <v>148</v>
      </c>
      <c r="E233" s="185" t="s">
        <v>321</v>
      </c>
      <c r="F233" s="186" t="s">
        <v>322</v>
      </c>
      <c r="G233" s="187" t="s">
        <v>161</v>
      </c>
      <c r="H233" s="188">
        <v>1.202</v>
      </c>
      <c r="I233" s="189"/>
      <c r="J233" s="190">
        <f>ROUND(I233*H233,2)</f>
        <v>0</v>
      </c>
      <c r="K233" s="186" t="s">
        <v>152</v>
      </c>
      <c r="L233" s="37"/>
      <c r="M233" s="191" t="s">
        <v>1</v>
      </c>
      <c r="N233" s="192" t="s">
        <v>44</v>
      </c>
      <c r="O233" s="69"/>
      <c r="P233" s="193">
        <f>O233*H233</f>
        <v>0</v>
      </c>
      <c r="Q233" s="193">
        <v>1.98</v>
      </c>
      <c r="R233" s="193">
        <f>Q233*H233</f>
        <v>2.3799600000000001</v>
      </c>
      <c r="S233" s="193">
        <v>0</v>
      </c>
      <c r="T233" s="194">
        <f>S233*H233</f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95" t="s">
        <v>153</v>
      </c>
      <c r="AT233" s="195" t="s">
        <v>148</v>
      </c>
      <c r="AU233" s="195" t="s">
        <v>89</v>
      </c>
      <c r="AY233" s="15" t="s">
        <v>146</v>
      </c>
      <c r="BE233" s="196">
        <f>IF(N233="základní",J233,0)</f>
        <v>0</v>
      </c>
      <c r="BF233" s="196">
        <f>IF(N233="snížená",J233,0)</f>
        <v>0</v>
      </c>
      <c r="BG233" s="196">
        <f>IF(N233="zákl. přenesená",J233,0)</f>
        <v>0</v>
      </c>
      <c r="BH233" s="196">
        <f>IF(N233="sníž. přenesená",J233,0)</f>
        <v>0</v>
      </c>
      <c r="BI233" s="196">
        <f>IF(N233="nulová",J233,0)</f>
        <v>0</v>
      </c>
      <c r="BJ233" s="15" t="s">
        <v>87</v>
      </c>
      <c r="BK233" s="196">
        <f>ROUND(I233*H233,2)</f>
        <v>0</v>
      </c>
      <c r="BL233" s="15" t="s">
        <v>153</v>
      </c>
      <c r="BM233" s="195" t="s">
        <v>323</v>
      </c>
    </row>
    <row r="234" spans="1:65" s="2" customFormat="1" ht="19.2">
      <c r="A234" s="32"/>
      <c r="B234" s="33"/>
      <c r="C234" s="34"/>
      <c r="D234" s="197" t="s">
        <v>155</v>
      </c>
      <c r="E234" s="34"/>
      <c r="F234" s="198" t="s">
        <v>324</v>
      </c>
      <c r="G234" s="34"/>
      <c r="H234" s="34"/>
      <c r="I234" s="199"/>
      <c r="J234" s="34"/>
      <c r="K234" s="34"/>
      <c r="L234" s="37"/>
      <c r="M234" s="200"/>
      <c r="N234" s="201"/>
      <c r="O234" s="69"/>
      <c r="P234" s="69"/>
      <c r="Q234" s="69"/>
      <c r="R234" s="69"/>
      <c r="S234" s="69"/>
      <c r="T234" s="70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T234" s="15" t="s">
        <v>155</v>
      </c>
      <c r="AU234" s="15" t="s">
        <v>89</v>
      </c>
    </row>
    <row r="235" spans="1:65" s="13" customFormat="1" ht="10.199999999999999">
      <c r="B235" s="202"/>
      <c r="C235" s="203"/>
      <c r="D235" s="197" t="s">
        <v>157</v>
      </c>
      <c r="E235" s="204" t="s">
        <v>1</v>
      </c>
      <c r="F235" s="205" t="s">
        <v>325</v>
      </c>
      <c r="G235" s="203"/>
      <c r="H235" s="206">
        <v>1.202</v>
      </c>
      <c r="I235" s="207"/>
      <c r="J235" s="203"/>
      <c r="K235" s="203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157</v>
      </c>
      <c r="AU235" s="212" t="s">
        <v>89</v>
      </c>
      <c r="AV235" s="13" t="s">
        <v>89</v>
      </c>
      <c r="AW235" s="13" t="s">
        <v>36</v>
      </c>
      <c r="AX235" s="13" t="s">
        <v>87</v>
      </c>
      <c r="AY235" s="212" t="s">
        <v>146</v>
      </c>
    </row>
    <row r="236" spans="1:65" s="2" customFormat="1" ht="24.15" customHeight="1">
      <c r="A236" s="32"/>
      <c r="B236" s="33"/>
      <c r="C236" s="184" t="s">
        <v>326</v>
      </c>
      <c r="D236" s="184" t="s">
        <v>148</v>
      </c>
      <c r="E236" s="185" t="s">
        <v>327</v>
      </c>
      <c r="F236" s="186" t="s">
        <v>328</v>
      </c>
      <c r="G236" s="187" t="s">
        <v>161</v>
      </c>
      <c r="H236" s="188">
        <v>121.83</v>
      </c>
      <c r="I236" s="189"/>
      <c r="J236" s="190">
        <f>ROUND(I236*H236,2)</f>
        <v>0</v>
      </c>
      <c r="K236" s="186" t="s">
        <v>152</v>
      </c>
      <c r="L236" s="37"/>
      <c r="M236" s="191" t="s">
        <v>1</v>
      </c>
      <c r="N236" s="192" t="s">
        <v>44</v>
      </c>
      <c r="O236" s="69"/>
      <c r="P236" s="193">
        <f>O236*H236</f>
        <v>0</v>
      </c>
      <c r="Q236" s="193">
        <v>1.9312499999999999</v>
      </c>
      <c r="R236" s="193">
        <f>Q236*H236</f>
        <v>235.28418749999997</v>
      </c>
      <c r="S236" s="193">
        <v>0</v>
      </c>
      <c r="T236" s="194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95" t="s">
        <v>153</v>
      </c>
      <c r="AT236" s="195" t="s">
        <v>148</v>
      </c>
      <c r="AU236" s="195" t="s">
        <v>89</v>
      </c>
      <c r="AY236" s="15" t="s">
        <v>146</v>
      </c>
      <c r="BE236" s="196">
        <f>IF(N236="základní",J236,0)</f>
        <v>0</v>
      </c>
      <c r="BF236" s="196">
        <f>IF(N236="snížená",J236,0)</f>
        <v>0</v>
      </c>
      <c r="BG236" s="196">
        <f>IF(N236="zákl. přenesená",J236,0)</f>
        <v>0</v>
      </c>
      <c r="BH236" s="196">
        <f>IF(N236="sníž. přenesená",J236,0)</f>
        <v>0</v>
      </c>
      <c r="BI236" s="196">
        <f>IF(N236="nulová",J236,0)</f>
        <v>0</v>
      </c>
      <c r="BJ236" s="15" t="s">
        <v>87</v>
      </c>
      <c r="BK236" s="196">
        <f>ROUND(I236*H236,2)</f>
        <v>0</v>
      </c>
      <c r="BL236" s="15" t="s">
        <v>153</v>
      </c>
      <c r="BM236" s="195" t="s">
        <v>329</v>
      </c>
    </row>
    <row r="237" spans="1:65" s="2" customFormat="1" ht="19.2">
      <c r="A237" s="32"/>
      <c r="B237" s="33"/>
      <c r="C237" s="34"/>
      <c r="D237" s="197" t="s">
        <v>155</v>
      </c>
      <c r="E237" s="34"/>
      <c r="F237" s="198" t="s">
        <v>330</v>
      </c>
      <c r="G237" s="34"/>
      <c r="H237" s="34"/>
      <c r="I237" s="199"/>
      <c r="J237" s="34"/>
      <c r="K237" s="34"/>
      <c r="L237" s="37"/>
      <c r="M237" s="200"/>
      <c r="N237" s="201"/>
      <c r="O237" s="69"/>
      <c r="P237" s="69"/>
      <c r="Q237" s="69"/>
      <c r="R237" s="69"/>
      <c r="S237" s="69"/>
      <c r="T237" s="70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T237" s="15" t="s">
        <v>155</v>
      </c>
      <c r="AU237" s="15" t="s">
        <v>89</v>
      </c>
    </row>
    <row r="238" spans="1:65" s="13" customFormat="1" ht="20.399999999999999">
      <c r="B238" s="202"/>
      <c r="C238" s="203"/>
      <c r="D238" s="197" t="s">
        <v>157</v>
      </c>
      <c r="E238" s="204" t="s">
        <v>1</v>
      </c>
      <c r="F238" s="205" t="s">
        <v>331</v>
      </c>
      <c r="G238" s="203"/>
      <c r="H238" s="206">
        <v>121.83</v>
      </c>
      <c r="I238" s="207"/>
      <c r="J238" s="203"/>
      <c r="K238" s="203"/>
      <c r="L238" s="208"/>
      <c r="M238" s="209"/>
      <c r="N238" s="210"/>
      <c r="O238" s="210"/>
      <c r="P238" s="210"/>
      <c r="Q238" s="210"/>
      <c r="R238" s="210"/>
      <c r="S238" s="210"/>
      <c r="T238" s="211"/>
      <c r="AT238" s="212" t="s">
        <v>157</v>
      </c>
      <c r="AU238" s="212" t="s">
        <v>89</v>
      </c>
      <c r="AV238" s="13" t="s">
        <v>89</v>
      </c>
      <c r="AW238" s="13" t="s">
        <v>36</v>
      </c>
      <c r="AX238" s="13" t="s">
        <v>87</v>
      </c>
      <c r="AY238" s="212" t="s">
        <v>146</v>
      </c>
    </row>
    <row r="239" spans="1:65" s="12" customFormat="1" ht="22.8" customHeight="1">
      <c r="B239" s="168"/>
      <c r="C239" s="169"/>
      <c r="D239" s="170" t="s">
        <v>78</v>
      </c>
      <c r="E239" s="182" t="s">
        <v>153</v>
      </c>
      <c r="F239" s="182" t="s">
        <v>332</v>
      </c>
      <c r="G239" s="169"/>
      <c r="H239" s="169"/>
      <c r="I239" s="172"/>
      <c r="J239" s="183">
        <f>BK239</f>
        <v>0</v>
      </c>
      <c r="K239" s="169"/>
      <c r="L239" s="174"/>
      <c r="M239" s="175"/>
      <c r="N239" s="176"/>
      <c r="O239" s="176"/>
      <c r="P239" s="177">
        <f>SUM(P240:P279)</f>
        <v>0</v>
      </c>
      <c r="Q239" s="176"/>
      <c r="R239" s="177">
        <f>SUM(R240:R279)</f>
        <v>1413.5276087499999</v>
      </c>
      <c r="S239" s="176"/>
      <c r="T239" s="178">
        <f>SUM(T240:T279)</f>
        <v>0</v>
      </c>
      <c r="AR239" s="179" t="s">
        <v>87</v>
      </c>
      <c r="AT239" s="180" t="s">
        <v>78</v>
      </c>
      <c r="AU239" s="180" t="s">
        <v>87</v>
      </c>
      <c r="AY239" s="179" t="s">
        <v>146</v>
      </c>
      <c r="BK239" s="181">
        <f>SUM(BK240:BK279)</f>
        <v>0</v>
      </c>
    </row>
    <row r="240" spans="1:65" s="2" customFormat="1" ht="21.75" customHeight="1">
      <c r="A240" s="32"/>
      <c r="B240" s="33"/>
      <c r="C240" s="184" t="s">
        <v>333</v>
      </c>
      <c r="D240" s="184" t="s">
        <v>148</v>
      </c>
      <c r="E240" s="185" t="s">
        <v>334</v>
      </c>
      <c r="F240" s="186" t="s">
        <v>335</v>
      </c>
      <c r="G240" s="187" t="s">
        <v>161</v>
      </c>
      <c r="H240" s="188">
        <v>4.9000000000000004</v>
      </c>
      <c r="I240" s="189"/>
      <c r="J240" s="190">
        <f>ROUND(I240*H240,2)</f>
        <v>0</v>
      </c>
      <c r="K240" s="186" t="s">
        <v>152</v>
      </c>
      <c r="L240" s="37"/>
      <c r="M240" s="191" t="s">
        <v>1</v>
      </c>
      <c r="N240" s="192" t="s">
        <v>44</v>
      </c>
      <c r="O240" s="69"/>
      <c r="P240" s="193">
        <f>O240*H240</f>
        <v>0</v>
      </c>
      <c r="Q240" s="193">
        <v>2.5019499999999999</v>
      </c>
      <c r="R240" s="193">
        <f>Q240*H240</f>
        <v>12.259555000000001</v>
      </c>
      <c r="S240" s="193">
        <v>0</v>
      </c>
      <c r="T240" s="194">
        <f>S240*H240</f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95" t="s">
        <v>153</v>
      </c>
      <c r="AT240" s="195" t="s">
        <v>148</v>
      </c>
      <c r="AU240" s="195" t="s">
        <v>89</v>
      </c>
      <c r="AY240" s="15" t="s">
        <v>146</v>
      </c>
      <c r="BE240" s="196">
        <f>IF(N240="základní",J240,0)</f>
        <v>0</v>
      </c>
      <c r="BF240" s="196">
        <f>IF(N240="snížená",J240,0)</f>
        <v>0</v>
      </c>
      <c r="BG240" s="196">
        <f>IF(N240="zákl. přenesená",J240,0)</f>
        <v>0</v>
      </c>
      <c r="BH240" s="196">
        <f>IF(N240="sníž. přenesená",J240,0)</f>
        <v>0</v>
      </c>
      <c r="BI240" s="196">
        <f>IF(N240="nulová",J240,0)</f>
        <v>0</v>
      </c>
      <c r="BJ240" s="15" t="s">
        <v>87</v>
      </c>
      <c r="BK240" s="196">
        <f>ROUND(I240*H240,2)</f>
        <v>0</v>
      </c>
      <c r="BL240" s="15" t="s">
        <v>153</v>
      </c>
      <c r="BM240" s="195" t="s">
        <v>336</v>
      </c>
    </row>
    <row r="241" spans="1:65" s="2" customFormat="1" ht="28.8">
      <c r="A241" s="32"/>
      <c r="B241" s="33"/>
      <c r="C241" s="34"/>
      <c r="D241" s="197" t="s">
        <v>155</v>
      </c>
      <c r="E241" s="34"/>
      <c r="F241" s="198" t="s">
        <v>337</v>
      </c>
      <c r="G241" s="34"/>
      <c r="H241" s="34"/>
      <c r="I241" s="199"/>
      <c r="J241" s="34"/>
      <c r="K241" s="34"/>
      <c r="L241" s="37"/>
      <c r="M241" s="200"/>
      <c r="N241" s="201"/>
      <c r="O241" s="69"/>
      <c r="P241" s="69"/>
      <c r="Q241" s="69"/>
      <c r="R241" s="69"/>
      <c r="S241" s="69"/>
      <c r="T241" s="70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T241" s="15" t="s">
        <v>155</v>
      </c>
      <c r="AU241" s="15" t="s">
        <v>89</v>
      </c>
    </row>
    <row r="242" spans="1:65" s="13" customFormat="1" ht="10.199999999999999">
      <c r="B242" s="202"/>
      <c r="C242" s="203"/>
      <c r="D242" s="197" t="s">
        <v>157</v>
      </c>
      <c r="E242" s="204" t="s">
        <v>1</v>
      </c>
      <c r="F242" s="205" t="s">
        <v>338</v>
      </c>
      <c r="G242" s="203"/>
      <c r="H242" s="206">
        <v>4.9000000000000004</v>
      </c>
      <c r="I242" s="207"/>
      <c r="J242" s="203"/>
      <c r="K242" s="203"/>
      <c r="L242" s="208"/>
      <c r="M242" s="209"/>
      <c r="N242" s="210"/>
      <c r="O242" s="210"/>
      <c r="P242" s="210"/>
      <c r="Q242" s="210"/>
      <c r="R242" s="210"/>
      <c r="S242" s="210"/>
      <c r="T242" s="211"/>
      <c r="AT242" s="212" t="s">
        <v>157</v>
      </c>
      <c r="AU242" s="212" t="s">
        <v>89</v>
      </c>
      <c r="AV242" s="13" t="s">
        <v>89</v>
      </c>
      <c r="AW242" s="13" t="s">
        <v>36</v>
      </c>
      <c r="AX242" s="13" t="s">
        <v>87</v>
      </c>
      <c r="AY242" s="212" t="s">
        <v>146</v>
      </c>
    </row>
    <row r="243" spans="1:65" s="2" customFormat="1" ht="24.15" customHeight="1">
      <c r="A243" s="32"/>
      <c r="B243" s="33"/>
      <c r="C243" s="184" t="s">
        <v>339</v>
      </c>
      <c r="D243" s="184" t="s">
        <v>148</v>
      </c>
      <c r="E243" s="185" t="s">
        <v>340</v>
      </c>
      <c r="F243" s="186" t="s">
        <v>341</v>
      </c>
      <c r="G243" s="187" t="s">
        <v>241</v>
      </c>
      <c r="H243" s="188">
        <v>0.254</v>
      </c>
      <c r="I243" s="189"/>
      <c r="J243" s="190">
        <f>ROUND(I243*H243,2)</f>
        <v>0</v>
      </c>
      <c r="K243" s="186" t="s">
        <v>152</v>
      </c>
      <c r="L243" s="37"/>
      <c r="M243" s="191" t="s">
        <v>1</v>
      </c>
      <c r="N243" s="192" t="s">
        <v>44</v>
      </c>
      <c r="O243" s="69"/>
      <c r="P243" s="193">
        <f>O243*H243</f>
        <v>0</v>
      </c>
      <c r="Q243" s="193">
        <v>1.0492699999999999</v>
      </c>
      <c r="R243" s="193">
        <f>Q243*H243</f>
        <v>0.26651458</v>
      </c>
      <c r="S243" s="193">
        <v>0</v>
      </c>
      <c r="T243" s="194">
        <f>S243*H243</f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95" t="s">
        <v>153</v>
      </c>
      <c r="AT243" s="195" t="s">
        <v>148</v>
      </c>
      <c r="AU243" s="195" t="s">
        <v>89</v>
      </c>
      <c r="AY243" s="15" t="s">
        <v>146</v>
      </c>
      <c r="BE243" s="196">
        <f>IF(N243="základní",J243,0)</f>
        <v>0</v>
      </c>
      <c r="BF243" s="196">
        <f>IF(N243="snížená",J243,0)</f>
        <v>0</v>
      </c>
      <c r="BG243" s="196">
        <f>IF(N243="zákl. přenesená",J243,0)</f>
        <v>0</v>
      </c>
      <c r="BH243" s="196">
        <f>IF(N243="sníž. přenesená",J243,0)</f>
        <v>0</v>
      </c>
      <c r="BI243" s="196">
        <f>IF(N243="nulová",J243,0)</f>
        <v>0</v>
      </c>
      <c r="BJ243" s="15" t="s">
        <v>87</v>
      </c>
      <c r="BK243" s="196">
        <f>ROUND(I243*H243,2)</f>
        <v>0</v>
      </c>
      <c r="BL243" s="15" t="s">
        <v>153</v>
      </c>
      <c r="BM243" s="195" t="s">
        <v>342</v>
      </c>
    </row>
    <row r="244" spans="1:65" s="2" customFormat="1" ht="28.8">
      <c r="A244" s="32"/>
      <c r="B244" s="33"/>
      <c r="C244" s="34"/>
      <c r="D244" s="197" t="s">
        <v>155</v>
      </c>
      <c r="E244" s="34"/>
      <c r="F244" s="198" t="s">
        <v>343</v>
      </c>
      <c r="G244" s="34"/>
      <c r="H244" s="34"/>
      <c r="I244" s="199"/>
      <c r="J244" s="34"/>
      <c r="K244" s="34"/>
      <c r="L244" s="37"/>
      <c r="M244" s="200"/>
      <c r="N244" s="201"/>
      <c r="O244" s="69"/>
      <c r="P244" s="69"/>
      <c r="Q244" s="69"/>
      <c r="R244" s="69"/>
      <c r="S244" s="69"/>
      <c r="T244" s="70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T244" s="15" t="s">
        <v>155</v>
      </c>
      <c r="AU244" s="15" t="s">
        <v>89</v>
      </c>
    </row>
    <row r="245" spans="1:65" s="13" customFormat="1" ht="10.199999999999999">
      <c r="B245" s="202"/>
      <c r="C245" s="203"/>
      <c r="D245" s="197" t="s">
        <v>157</v>
      </c>
      <c r="E245" s="204" t="s">
        <v>1</v>
      </c>
      <c r="F245" s="205" t="s">
        <v>344</v>
      </c>
      <c r="G245" s="203"/>
      <c r="H245" s="206">
        <v>0.254</v>
      </c>
      <c r="I245" s="207"/>
      <c r="J245" s="203"/>
      <c r="K245" s="203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157</v>
      </c>
      <c r="AU245" s="212" t="s">
        <v>89</v>
      </c>
      <c r="AV245" s="13" t="s">
        <v>89</v>
      </c>
      <c r="AW245" s="13" t="s">
        <v>36</v>
      </c>
      <c r="AX245" s="13" t="s">
        <v>87</v>
      </c>
      <c r="AY245" s="212" t="s">
        <v>146</v>
      </c>
    </row>
    <row r="246" spans="1:65" s="2" customFormat="1" ht="24.15" customHeight="1">
      <c r="A246" s="32"/>
      <c r="B246" s="33"/>
      <c r="C246" s="184" t="s">
        <v>345</v>
      </c>
      <c r="D246" s="184" t="s">
        <v>148</v>
      </c>
      <c r="E246" s="185" t="s">
        <v>346</v>
      </c>
      <c r="F246" s="186" t="s">
        <v>347</v>
      </c>
      <c r="G246" s="187" t="s">
        <v>241</v>
      </c>
      <c r="H246" s="188">
        <v>9.0999999999999998E-2</v>
      </c>
      <c r="I246" s="189"/>
      <c r="J246" s="190">
        <f>ROUND(I246*H246,2)</f>
        <v>0</v>
      </c>
      <c r="K246" s="186" t="s">
        <v>152</v>
      </c>
      <c r="L246" s="37"/>
      <c r="M246" s="191" t="s">
        <v>1</v>
      </c>
      <c r="N246" s="192" t="s">
        <v>44</v>
      </c>
      <c r="O246" s="69"/>
      <c r="P246" s="193">
        <f>O246*H246</f>
        <v>0</v>
      </c>
      <c r="Q246" s="193">
        <v>1.06277</v>
      </c>
      <c r="R246" s="193">
        <f>Q246*H246</f>
        <v>9.6712069999999997E-2</v>
      </c>
      <c r="S246" s="193">
        <v>0</v>
      </c>
      <c r="T246" s="194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95" t="s">
        <v>153</v>
      </c>
      <c r="AT246" s="195" t="s">
        <v>148</v>
      </c>
      <c r="AU246" s="195" t="s">
        <v>89</v>
      </c>
      <c r="AY246" s="15" t="s">
        <v>146</v>
      </c>
      <c r="BE246" s="196">
        <f>IF(N246="základní",J246,0)</f>
        <v>0</v>
      </c>
      <c r="BF246" s="196">
        <f>IF(N246="snížená",J246,0)</f>
        <v>0</v>
      </c>
      <c r="BG246" s="196">
        <f>IF(N246="zákl. přenesená",J246,0)</f>
        <v>0</v>
      </c>
      <c r="BH246" s="196">
        <f>IF(N246="sníž. přenesená",J246,0)</f>
        <v>0</v>
      </c>
      <c r="BI246" s="196">
        <f>IF(N246="nulová",J246,0)</f>
        <v>0</v>
      </c>
      <c r="BJ246" s="15" t="s">
        <v>87</v>
      </c>
      <c r="BK246" s="196">
        <f>ROUND(I246*H246,2)</f>
        <v>0</v>
      </c>
      <c r="BL246" s="15" t="s">
        <v>153</v>
      </c>
      <c r="BM246" s="195" t="s">
        <v>348</v>
      </c>
    </row>
    <row r="247" spans="1:65" s="2" customFormat="1" ht="19.2">
      <c r="A247" s="32"/>
      <c r="B247" s="33"/>
      <c r="C247" s="34"/>
      <c r="D247" s="197" t="s">
        <v>155</v>
      </c>
      <c r="E247" s="34"/>
      <c r="F247" s="198" t="s">
        <v>349</v>
      </c>
      <c r="G247" s="34"/>
      <c r="H247" s="34"/>
      <c r="I247" s="199"/>
      <c r="J247" s="34"/>
      <c r="K247" s="34"/>
      <c r="L247" s="37"/>
      <c r="M247" s="200"/>
      <c r="N247" s="201"/>
      <c r="O247" s="69"/>
      <c r="P247" s="69"/>
      <c r="Q247" s="69"/>
      <c r="R247" s="69"/>
      <c r="S247" s="69"/>
      <c r="T247" s="70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T247" s="15" t="s">
        <v>155</v>
      </c>
      <c r="AU247" s="15" t="s">
        <v>89</v>
      </c>
    </row>
    <row r="248" spans="1:65" s="13" customFormat="1" ht="10.199999999999999">
      <c r="B248" s="202"/>
      <c r="C248" s="203"/>
      <c r="D248" s="197" t="s">
        <v>157</v>
      </c>
      <c r="E248" s="204" t="s">
        <v>1</v>
      </c>
      <c r="F248" s="205" t="s">
        <v>350</v>
      </c>
      <c r="G248" s="203"/>
      <c r="H248" s="206">
        <v>9.0999999999999998E-2</v>
      </c>
      <c r="I248" s="207"/>
      <c r="J248" s="203"/>
      <c r="K248" s="203"/>
      <c r="L248" s="208"/>
      <c r="M248" s="209"/>
      <c r="N248" s="210"/>
      <c r="O248" s="210"/>
      <c r="P248" s="210"/>
      <c r="Q248" s="210"/>
      <c r="R248" s="210"/>
      <c r="S248" s="210"/>
      <c r="T248" s="211"/>
      <c r="AT248" s="212" t="s">
        <v>157</v>
      </c>
      <c r="AU248" s="212" t="s">
        <v>89</v>
      </c>
      <c r="AV248" s="13" t="s">
        <v>89</v>
      </c>
      <c r="AW248" s="13" t="s">
        <v>36</v>
      </c>
      <c r="AX248" s="13" t="s">
        <v>87</v>
      </c>
      <c r="AY248" s="212" t="s">
        <v>146</v>
      </c>
    </row>
    <row r="249" spans="1:65" s="2" customFormat="1" ht="24.15" customHeight="1">
      <c r="A249" s="32"/>
      <c r="B249" s="33"/>
      <c r="C249" s="184" t="s">
        <v>351</v>
      </c>
      <c r="D249" s="184" t="s">
        <v>148</v>
      </c>
      <c r="E249" s="185" t="s">
        <v>352</v>
      </c>
      <c r="F249" s="186" t="s">
        <v>353</v>
      </c>
      <c r="G249" s="187" t="s">
        <v>151</v>
      </c>
      <c r="H249" s="188">
        <v>26.96</v>
      </c>
      <c r="I249" s="189"/>
      <c r="J249" s="190">
        <f>ROUND(I249*H249,2)</f>
        <v>0</v>
      </c>
      <c r="K249" s="186" t="s">
        <v>152</v>
      </c>
      <c r="L249" s="37"/>
      <c r="M249" s="191" t="s">
        <v>1</v>
      </c>
      <c r="N249" s="192" t="s">
        <v>44</v>
      </c>
      <c r="O249" s="69"/>
      <c r="P249" s="193">
        <f>O249*H249</f>
        <v>0</v>
      </c>
      <c r="Q249" s="193">
        <v>1.2959999999999999E-2</v>
      </c>
      <c r="R249" s="193">
        <f>Q249*H249</f>
        <v>0.34940159999999998</v>
      </c>
      <c r="S249" s="193">
        <v>0</v>
      </c>
      <c r="T249" s="194">
        <f>S249*H249</f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95" t="s">
        <v>153</v>
      </c>
      <c r="AT249" s="195" t="s">
        <v>148</v>
      </c>
      <c r="AU249" s="195" t="s">
        <v>89</v>
      </c>
      <c r="AY249" s="15" t="s">
        <v>146</v>
      </c>
      <c r="BE249" s="196">
        <f>IF(N249="základní",J249,0)</f>
        <v>0</v>
      </c>
      <c r="BF249" s="196">
        <f>IF(N249="snížená",J249,0)</f>
        <v>0</v>
      </c>
      <c r="BG249" s="196">
        <f>IF(N249="zákl. přenesená",J249,0)</f>
        <v>0</v>
      </c>
      <c r="BH249" s="196">
        <f>IF(N249="sníž. přenesená",J249,0)</f>
        <v>0</v>
      </c>
      <c r="BI249" s="196">
        <f>IF(N249="nulová",J249,0)</f>
        <v>0</v>
      </c>
      <c r="BJ249" s="15" t="s">
        <v>87</v>
      </c>
      <c r="BK249" s="196">
        <f>ROUND(I249*H249,2)</f>
        <v>0</v>
      </c>
      <c r="BL249" s="15" t="s">
        <v>153</v>
      </c>
      <c r="BM249" s="195" t="s">
        <v>354</v>
      </c>
    </row>
    <row r="250" spans="1:65" s="2" customFormat="1" ht="28.8">
      <c r="A250" s="32"/>
      <c r="B250" s="33"/>
      <c r="C250" s="34"/>
      <c r="D250" s="197" t="s">
        <v>155</v>
      </c>
      <c r="E250" s="34"/>
      <c r="F250" s="198" t="s">
        <v>355</v>
      </c>
      <c r="G250" s="34"/>
      <c r="H250" s="34"/>
      <c r="I250" s="199"/>
      <c r="J250" s="34"/>
      <c r="K250" s="34"/>
      <c r="L250" s="37"/>
      <c r="M250" s="200"/>
      <c r="N250" s="201"/>
      <c r="O250" s="69"/>
      <c r="P250" s="69"/>
      <c r="Q250" s="69"/>
      <c r="R250" s="69"/>
      <c r="S250" s="69"/>
      <c r="T250" s="70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T250" s="15" t="s">
        <v>155</v>
      </c>
      <c r="AU250" s="15" t="s">
        <v>89</v>
      </c>
    </row>
    <row r="251" spans="1:65" s="13" customFormat="1" ht="10.199999999999999">
      <c r="B251" s="202"/>
      <c r="C251" s="203"/>
      <c r="D251" s="197" t="s">
        <v>157</v>
      </c>
      <c r="E251" s="204" t="s">
        <v>1</v>
      </c>
      <c r="F251" s="205" t="s">
        <v>356</v>
      </c>
      <c r="G251" s="203"/>
      <c r="H251" s="206">
        <v>26.96</v>
      </c>
      <c r="I251" s="207"/>
      <c r="J251" s="203"/>
      <c r="K251" s="203"/>
      <c r="L251" s="208"/>
      <c r="M251" s="209"/>
      <c r="N251" s="210"/>
      <c r="O251" s="210"/>
      <c r="P251" s="210"/>
      <c r="Q251" s="210"/>
      <c r="R251" s="210"/>
      <c r="S251" s="210"/>
      <c r="T251" s="211"/>
      <c r="AT251" s="212" t="s">
        <v>157</v>
      </c>
      <c r="AU251" s="212" t="s">
        <v>89</v>
      </c>
      <c r="AV251" s="13" t="s">
        <v>89</v>
      </c>
      <c r="AW251" s="13" t="s">
        <v>36</v>
      </c>
      <c r="AX251" s="13" t="s">
        <v>87</v>
      </c>
      <c r="AY251" s="212" t="s">
        <v>146</v>
      </c>
    </row>
    <row r="252" spans="1:65" s="2" customFormat="1" ht="24.15" customHeight="1">
      <c r="A252" s="32"/>
      <c r="B252" s="33"/>
      <c r="C252" s="184" t="s">
        <v>357</v>
      </c>
      <c r="D252" s="184" t="s">
        <v>148</v>
      </c>
      <c r="E252" s="185" t="s">
        <v>358</v>
      </c>
      <c r="F252" s="186" t="s">
        <v>359</v>
      </c>
      <c r="G252" s="187" t="s">
        <v>151</v>
      </c>
      <c r="H252" s="188">
        <v>26.96</v>
      </c>
      <c r="I252" s="189"/>
      <c r="J252" s="190">
        <f>ROUND(I252*H252,2)</f>
        <v>0</v>
      </c>
      <c r="K252" s="186" t="s">
        <v>152</v>
      </c>
      <c r="L252" s="37"/>
      <c r="M252" s="191" t="s">
        <v>1</v>
      </c>
      <c r="N252" s="192" t="s">
        <v>44</v>
      </c>
      <c r="O252" s="69"/>
      <c r="P252" s="193">
        <f>O252*H252</f>
        <v>0</v>
      </c>
      <c r="Q252" s="193">
        <v>0</v>
      </c>
      <c r="R252" s="193">
        <f>Q252*H252</f>
        <v>0</v>
      </c>
      <c r="S252" s="193">
        <v>0</v>
      </c>
      <c r="T252" s="194">
        <f>S252*H252</f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95" t="s">
        <v>153</v>
      </c>
      <c r="AT252" s="195" t="s">
        <v>148</v>
      </c>
      <c r="AU252" s="195" t="s">
        <v>89</v>
      </c>
      <c r="AY252" s="15" t="s">
        <v>146</v>
      </c>
      <c r="BE252" s="196">
        <f>IF(N252="základní",J252,0)</f>
        <v>0</v>
      </c>
      <c r="BF252" s="196">
        <f>IF(N252="snížená",J252,0)</f>
        <v>0</v>
      </c>
      <c r="BG252" s="196">
        <f>IF(N252="zákl. přenesená",J252,0)</f>
        <v>0</v>
      </c>
      <c r="BH252" s="196">
        <f>IF(N252="sníž. přenesená",J252,0)</f>
        <v>0</v>
      </c>
      <c r="BI252" s="196">
        <f>IF(N252="nulová",J252,0)</f>
        <v>0</v>
      </c>
      <c r="BJ252" s="15" t="s">
        <v>87</v>
      </c>
      <c r="BK252" s="196">
        <f>ROUND(I252*H252,2)</f>
        <v>0</v>
      </c>
      <c r="BL252" s="15" t="s">
        <v>153</v>
      </c>
      <c r="BM252" s="195" t="s">
        <v>360</v>
      </c>
    </row>
    <row r="253" spans="1:65" s="2" customFormat="1" ht="28.8">
      <c r="A253" s="32"/>
      <c r="B253" s="33"/>
      <c r="C253" s="34"/>
      <c r="D253" s="197" t="s">
        <v>155</v>
      </c>
      <c r="E253" s="34"/>
      <c r="F253" s="198" t="s">
        <v>361</v>
      </c>
      <c r="G253" s="34"/>
      <c r="H253" s="34"/>
      <c r="I253" s="199"/>
      <c r="J253" s="34"/>
      <c r="K253" s="34"/>
      <c r="L253" s="37"/>
      <c r="M253" s="200"/>
      <c r="N253" s="201"/>
      <c r="O253" s="69"/>
      <c r="P253" s="69"/>
      <c r="Q253" s="69"/>
      <c r="R253" s="69"/>
      <c r="S253" s="69"/>
      <c r="T253" s="70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T253" s="15" t="s">
        <v>155</v>
      </c>
      <c r="AU253" s="15" t="s">
        <v>89</v>
      </c>
    </row>
    <row r="254" spans="1:65" s="13" customFormat="1" ht="10.199999999999999">
      <c r="B254" s="202"/>
      <c r="C254" s="203"/>
      <c r="D254" s="197" t="s">
        <v>157</v>
      </c>
      <c r="E254" s="204" t="s">
        <v>1</v>
      </c>
      <c r="F254" s="205" t="s">
        <v>356</v>
      </c>
      <c r="G254" s="203"/>
      <c r="H254" s="206">
        <v>26.96</v>
      </c>
      <c r="I254" s="207"/>
      <c r="J254" s="203"/>
      <c r="K254" s="203"/>
      <c r="L254" s="208"/>
      <c r="M254" s="209"/>
      <c r="N254" s="210"/>
      <c r="O254" s="210"/>
      <c r="P254" s="210"/>
      <c r="Q254" s="210"/>
      <c r="R254" s="210"/>
      <c r="S254" s="210"/>
      <c r="T254" s="211"/>
      <c r="AT254" s="212" t="s">
        <v>157</v>
      </c>
      <c r="AU254" s="212" t="s">
        <v>89</v>
      </c>
      <c r="AV254" s="13" t="s">
        <v>89</v>
      </c>
      <c r="AW254" s="13" t="s">
        <v>36</v>
      </c>
      <c r="AX254" s="13" t="s">
        <v>87</v>
      </c>
      <c r="AY254" s="212" t="s">
        <v>146</v>
      </c>
    </row>
    <row r="255" spans="1:65" s="2" customFormat="1" ht="16.5" customHeight="1">
      <c r="A255" s="32"/>
      <c r="B255" s="33"/>
      <c r="C255" s="184" t="s">
        <v>362</v>
      </c>
      <c r="D255" s="184" t="s">
        <v>148</v>
      </c>
      <c r="E255" s="185" t="s">
        <v>363</v>
      </c>
      <c r="F255" s="186" t="s">
        <v>364</v>
      </c>
      <c r="G255" s="187" t="s">
        <v>161</v>
      </c>
      <c r="H255" s="188">
        <v>8.6039999999999992</v>
      </c>
      <c r="I255" s="189"/>
      <c r="J255" s="190">
        <f>ROUND(I255*H255,2)</f>
        <v>0</v>
      </c>
      <c r="K255" s="186" t="s">
        <v>152</v>
      </c>
      <c r="L255" s="37"/>
      <c r="M255" s="191" t="s">
        <v>1</v>
      </c>
      <c r="N255" s="192" t="s">
        <v>44</v>
      </c>
      <c r="O255" s="69"/>
      <c r="P255" s="193">
        <f>O255*H255</f>
        <v>0</v>
      </c>
      <c r="Q255" s="193">
        <v>0</v>
      </c>
      <c r="R255" s="193">
        <f>Q255*H255</f>
        <v>0</v>
      </c>
      <c r="S255" s="193">
        <v>0</v>
      </c>
      <c r="T255" s="194">
        <f>S255*H255</f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95" t="s">
        <v>153</v>
      </c>
      <c r="AT255" s="195" t="s">
        <v>148</v>
      </c>
      <c r="AU255" s="195" t="s">
        <v>89</v>
      </c>
      <c r="AY255" s="15" t="s">
        <v>146</v>
      </c>
      <c r="BE255" s="196">
        <f>IF(N255="základní",J255,0)</f>
        <v>0</v>
      </c>
      <c r="BF255" s="196">
        <f>IF(N255="snížená",J255,0)</f>
        <v>0</v>
      </c>
      <c r="BG255" s="196">
        <f>IF(N255="zákl. přenesená",J255,0)</f>
        <v>0</v>
      </c>
      <c r="BH255" s="196">
        <f>IF(N255="sníž. přenesená",J255,0)</f>
        <v>0</v>
      </c>
      <c r="BI255" s="196">
        <f>IF(N255="nulová",J255,0)</f>
        <v>0</v>
      </c>
      <c r="BJ255" s="15" t="s">
        <v>87</v>
      </c>
      <c r="BK255" s="196">
        <f>ROUND(I255*H255,2)</f>
        <v>0</v>
      </c>
      <c r="BL255" s="15" t="s">
        <v>153</v>
      </c>
      <c r="BM255" s="195" t="s">
        <v>365</v>
      </c>
    </row>
    <row r="256" spans="1:65" s="2" customFormat="1" ht="19.2">
      <c r="A256" s="32"/>
      <c r="B256" s="33"/>
      <c r="C256" s="34"/>
      <c r="D256" s="197" t="s">
        <v>155</v>
      </c>
      <c r="E256" s="34"/>
      <c r="F256" s="198" t="s">
        <v>366</v>
      </c>
      <c r="G256" s="34"/>
      <c r="H256" s="34"/>
      <c r="I256" s="199"/>
      <c r="J256" s="34"/>
      <c r="K256" s="34"/>
      <c r="L256" s="37"/>
      <c r="M256" s="200"/>
      <c r="N256" s="201"/>
      <c r="O256" s="69"/>
      <c r="P256" s="69"/>
      <c r="Q256" s="69"/>
      <c r="R256" s="69"/>
      <c r="S256" s="69"/>
      <c r="T256" s="70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T256" s="15" t="s">
        <v>155</v>
      </c>
      <c r="AU256" s="15" t="s">
        <v>89</v>
      </c>
    </row>
    <row r="257" spans="1:65" s="13" customFormat="1" ht="10.199999999999999">
      <c r="B257" s="202"/>
      <c r="C257" s="203"/>
      <c r="D257" s="197" t="s">
        <v>157</v>
      </c>
      <c r="E257" s="204" t="s">
        <v>1</v>
      </c>
      <c r="F257" s="205" t="s">
        <v>367</v>
      </c>
      <c r="G257" s="203"/>
      <c r="H257" s="206">
        <v>4.68</v>
      </c>
      <c r="I257" s="207"/>
      <c r="J257" s="203"/>
      <c r="K257" s="203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157</v>
      </c>
      <c r="AU257" s="212" t="s">
        <v>89</v>
      </c>
      <c r="AV257" s="13" t="s">
        <v>89</v>
      </c>
      <c r="AW257" s="13" t="s">
        <v>36</v>
      </c>
      <c r="AX257" s="13" t="s">
        <v>79</v>
      </c>
      <c r="AY257" s="212" t="s">
        <v>146</v>
      </c>
    </row>
    <row r="258" spans="1:65" s="13" customFormat="1" ht="10.199999999999999">
      <c r="B258" s="202"/>
      <c r="C258" s="203"/>
      <c r="D258" s="197" t="s">
        <v>157</v>
      </c>
      <c r="E258" s="204" t="s">
        <v>1</v>
      </c>
      <c r="F258" s="205" t="s">
        <v>368</v>
      </c>
      <c r="G258" s="203"/>
      <c r="H258" s="206">
        <v>3.9239999999999999</v>
      </c>
      <c r="I258" s="207"/>
      <c r="J258" s="203"/>
      <c r="K258" s="203"/>
      <c r="L258" s="208"/>
      <c r="M258" s="209"/>
      <c r="N258" s="210"/>
      <c r="O258" s="210"/>
      <c r="P258" s="210"/>
      <c r="Q258" s="210"/>
      <c r="R258" s="210"/>
      <c r="S258" s="210"/>
      <c r="T258" s="211"/>
      <c r="AT258" s="212" t="s">
        <v>157</v>
      </c>
      <c r="AU258" s="212" t="s">
        <v>89</v>
      </c>
      <c r="AV258" s="13" t="s">
        <v>89</v>
      </c>
      <c r="AW258" s="13" t="s">
        <v>36</v>
      </c>
      <c r="AX258" s="13" t="s">
        <v>79</v>
      </c>
      <c r="AY258" s="212" t="s">
        <v>146</v>
      </c>
    </row>
    <row r="259" spans="1:65" s="2" customFormat="1" ht="33" customHeight="1">
      <c r="A259" s="32"/>
      <c r="B259" s="33"/>
      <c r="C259" s="184" t="s">
        <v>369</v>
      </c>
      <c r="D259" s="184" t="s">
        <v>148</v>
      </c>
      <c r="E259" s="185" t="s">
        <v>370</v>
      </c>
      <c r="F259" s="186" t="s">
        <v>371</v>
      </c>
      <c r="G259" s="187" t="s">
        <v>161</v>
      </c>
      <c r="H259" s="188">
        <v>0.80400000000000005</v>
      </c>
      <c r="I259" s="189"/>
      <c r="J259" s="190">
        <f>ROUND(I259*H259,2)</f>
        <v>0</v>
      </c>
      <c r="K259" s="186" t="s">
        <v>152</v>
      </c>
      <c r="L259" s="37"/>
      <c r="M259" s="191" t="s">
        <v>1</v>
      </c>
      <c r="N259" s="192" t="s">
        <v>44</v>
      </c>
      <c r="O259" s="69"/>
      <c r="P259" s="193">
        <f>O259*H259</f>
        <v>0</v>
      </c>
      <c r="Q259" s="193">
        <v>0</v>
      </c>
      <c r="R259" s="193">
        <f>Q259*H259</f>
        <v>0</v>
      </c>
      <c r="S259" s="193">
        <v>0</v>
      </c>
      <c r="T259" s="194">
        <f>S259*H259</f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95" t="s">
        <v>153</v>
      </c>
      <c r="AT259" s="195" t="s">
        <v>148</v>
      </c>
      <c r="AU259" s="195" t="s">
        <v>89</v>
      </c>
      <c r="AY259" s="15" t="s">
        <v>146</v>
      </c>
      <c r="BE259" s="196">
        <f>IF(N259="základní",J259,0)</f>
        <v>0</v>
      </c>
      <c r="BF259" s="196">
        <f>IF(N259="snížená",J259,0)</f>
        <v>0</v>
      </c>
      <c r="BG259" s="196">
        <f>IF(N259="zákl. přenesená",J259,0)</f>
        <v>0</v>
      </c>
      <c r="BH259" s="196">
        <f>IF(N259="sníž. přenesená",J259,0)</f>
        <v>0</v>
      </c>
      <c r="BI259" s="196">
        <f>IF(N259="nulová",J259,0)</f>
        <v>0</v>
      </c>
      <c r="BJ259" s="15" t="s">
        <v>87</v>
      </c>
      <c r="BK259" s="196">
        <f>ROUND(I259*H259,2)</f>
        <v>0</v>
      </c>
      <c r="BL259" s="15" t="s">
        <v>153</v>
      </c>
      <c r="BM259" s="195" t="s">
        <v>372</v>
      </c>
    </row>
    <row r="260" spans="1:65" s="2" customFormat="1" ht="28.8">
      <c r="A260" s="32"/>
      <c r="B260" s="33"/>
      <c r="C260" s="34"/>
      <c r="D260" s="197" t="s">
        <v>155</v>
      </c>
      <c r="E260" s="34"/>
      <c r="F260" s="198" t="s">
        <v>373</v>
      </c>
      <c r="G260" s="34"/>
      <c r="H260" s="34"/>
      <c r="I260" s="199"/>
      <c r="J260" s="34"/>
      <c r="K260" s="34"/>
      <c r="L260" s="37"/>
      <c r="M260" s="200"/>
      <c r="N260" s="201"/>
      <c r="O260" s="69"/>
      <c r="P260" s="69"/>
      <c r="Q260" s="69"/>
      <c r="R260" s="69"/>
      <c r="S260" s="69"/>
      <c r="T260" s="70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T260" s="15" t="s">
        <v>155</v>
      </c>
      <c r="AU260" s="15" t="s">
        <v>89</v>
      </c>
    </row>
    <row r="261" spans="1:65" s="13" customFormat="1" ht="10.199999999999999">
      <c r="B261" s="202"/>
      <c r="C261" s="203"/>
      <c r="D261" s="197" t="s">
        <v>157</v>
      </c>
      <c r="E261" s="204" t="s">
        <v>1</v>
      </c>
      <c r="F261" s="205" t="s">
        <v>374</v>
      </c>
      <c r="G261" s="203"/>
      <c r="H261" s="206">
        <v>0.80400000000000005</v>
      </c>
      <c r="I261" s="207"/>
      <c r="J261" s="203"/>
      <c r="K261" s="203"/>
      <c r="L261" s="208"/>
      <c r="M261" s="209"/>
      <c r="N261" s="210"/>
      <c r="O261" s="210"/>
      <c r="P261" s="210"/>
      <c r="Q261" s="210"/>
      <c r="R261" s="210"/>
      <c r="S261" s="210"/>
      <c r="T261" s="211"/>
      <c r="AT261" s="212" t="s">
        <v>157</v>
      </c>
      <c r="AU261" s="212" t="s">
        <v>89</v>
      </c>
      <c r="AV261" s="13" t="s">
        <v>89</v>
      </c>
      <c r="AW261" s="13" t="s">
        <v>36</v>
      </c>
      <c r="AX261" s="13" t="s">
        <v>87</v>
      </c>
      <c r="AY261" s="212" t="s">
        <v>146</v>
      </c>
    </row>
    <row r="262" spans="1:65" s="2" customFormat="1" ht="24.15" customHeight="1">
      <c r="A262" s="32"/>
      <c r="B262" s="33"/>
      <c r="C262" s="184" t="s">
        <v>375</v>
      </c>
      <c r="D262" s="184" t="s">
        <v>148</v>
      </c>
      <c r="E262" s="185" t="s">
        <v>376</v>
      </c>
      <c r="F262" s="186" t="s">
        <v>377</v>
      </c>
      <c r="G262" s="187" t="s">
        <v>161</v>
      </c>
      <c r="H262" s="188">
        <v>150</v>
      </c>
      <c r="I262" s="189"/>
      <c r="J262" s="190">
        <f>ROUND(I262*H262,2)</f>
        <v>0</v>
      </c>
      <c r="K262" s="186" t="s">
        <v>152</v>
      </c>
      <c r="L262" s="37"/>
      <c r="M262" s="191" t="s">
        <v>1</v>
      </c>
      <c r="N262" s="192" t="s">
        <v>44</v>
      </c>
      <c r="O262" s="69"/>
      <c r="P262" s="193">
        <f>O262*H262</f>
        <v>0</v>
      </c>
      <c r="Q262" s="193">
        <v>2.25</v>
      </c>
      <c r="R262" s="193">
        <f>Q262*H262</f>
        <v>337.5</v>
      </c>
      <c r="S262" s="193">
        <v>0</v>
      </c>
      <c r="T262" s="194">
        <f>S262*H262</f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95" t="s">
        <v>153</v>
      </c>
      <c r="AT262" s="195" t="s">
        <v>148</v>
      </c>
      <c r="AU262" s="195" t="s">
        <v>89</v>
      </c>
      <c r="AY262" s="15" t="s">
        <v>146</v>
      </c>
      <c r="BE262" s="196">
        <f>IF(N262="základní",J262,0)</f>
        <v>0</v>
      </c>
      <c r="BF262" s="196">
        <f>IF(N262="snížená",J262,0)</f>
        <v>0</v>
      </c>
      <c r="BG262" s="196">
        <f>IF(N262="zákl. přenesená",J262,0)</f>
        <v>0</v>
      </c>
      <c r="BH262" s="196">
        <f>IF(N262="sníž. přenesená",J262,0)</f>
        <v>0</v>
      </c>
      <c r="BI262" s="196">
        <f>IF(N262="nulová",J262,0)</f>
        <v>0</v>
      </c>
      <c r="BJ262" s="15" t="s">
        <v>87</v>
      </c>
      <c r="BK262" s="196">
        <f>ROUND(I262*H262,2)</f>
        <v>0</v>
      </c>
      <c r="BL262" s="15" t="s">
        <v>153</v>
      </c>
      <c r="BM262" s="195" t="s">
        <v>378</v>
      </c>
    </row>
    <row r="263" spans="1:65" s="2" customFormat="1" ht="19.2">
      <c r="A263" s="32"/>
      <c r="B263" s="33"/>
      <c r="C263" s="34"/>
      <c r="D263" s="197" t="s">
        <v>155</v>
      </c>
      <c r="E263" s="34"/>
      <c r="F263" s="198" t="s">
        <v>379</v>
      </c>
      <c r="G263" s="34"/>
      <c r="H263" s="34"/>
      <c r="I263" s="199"/>
      <c r="J263" s="34"/>
      <c r="K263" s="34"/>
      <c r="L263" s="37"/>
      <c r="M263" s="200"/>
      <c r="N263" s="201"/>
      <c r="O263" s="69"/>
      <c r="P263" s="69"/>
      <c r="Q263" s="69"/>
      <c r="R263" s="69"/>
      <c r="S263" s="69"/>
      <c r="T263" s="70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T263" s="15" t="s">
        <v>155</v>
      </c>
      <c r="AU263" s="15" t="s">
        <v>89</v>
      </c>
    </row>
    <row r="264" spans="1:65" s="13" customFormat="1" ht="20.399999999999999">
      <c r="B264" s="202"/>
      <c r="C264" s="203"/>
      <c r="D264" s="197" t="s">
        <v>157</v>
      </c>
      <c r="E264" s="204" t="s">
        <v>1</v>
      </c>
      <c r="F264" s="205" t="s">
        <v>380</v>
      </c>
      <c r="G264" s="203"/>
      <c r="H264" s="206">
        <v>150</v>
      </c>
      <c r="I264" s="207"/>
      <c r="J264" s="203"/>
      <c r="K264" s="203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157</v>
      </c>
      <c r="AU264" s="212" t="s">
        <v>89</v>
      </c>
      <c r="AV264" s="13" t="s">
        <v>89</v>
      </c>
      <c r="AW264" s="13" t="s">
        <v>36</v>
      </c>
      <c r="AX264" s="13" t="s">
        <v>79</v>
      </c>
      <c r="AY264" s="212" t="s">
        <v>146</v>
      </c>
    </row>
    <row r="265" spans="1:65" s="2" customFormat="1" ht="24.15" customHeight="1">
      <c r="A265" s="32"/>
      <c r="B265" s="33"/>
      <c r="C265" s="184" t="s">
        <v>381</v>
      </c>
      <c r="D265" s="184" t="s">
        <v>148</v>
      </c>
      <c r="E265" s="185" t="s">
        <v>382</v>
      </c>
      <c r="F265" s="186" t="s">
        <v>383</v>
      </c>
      <c r="G265" s="187" t="s">
        <v>161</v>
      </c>
      <c r="H265" s="188">
        <v>202.25700000000001</v>
      </c>
      <c r="I265" s="189"/>
      <c r="J265" s="190">
        <f>ROUND(I265*H265,2)</f>
        <v>0</v>
      </c>
      <c r="K265" s="186" t="s">
        <v>152</v>
      </c>
      <c r="L265" s="37"/>
      <c r="M265" s="191" t="s">
        <v>1</v>
      </c>
      <c r="N265" s="192" t="s">
        <v>44</v>
      </c>
      <c r="O265" s="69"/>
      <c r="P265" s="193">
        <f>O265*H265</f>
        <v>0</v>
      </c>
      <c r="Q265" s="193">
        <v>2.0874999999999999</v>
      </c>
      <c r="R265" s="193">
        <f>Q265*H265</f>
        <v>422.21148749999998</v>
      </c>
      <c r="S265" s="193">
        <v>0</v>
      </c>
      <c r="T265" s="194">
        <f>S265*H265</f>
        <v>0</v>
      </c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R265" s="195" t="s">
        <v>153</v>
      </c>
      <c r="AT265" s="195" t="s">
        <v>148</v>
      </c>
      <c r="AU265" s="195" t="s">
        <v>89</v>
      </c>
      <c r="AY265" s="15" t="s">
        <v>146</v>
      </c>
      <c r="BE265" s="196">
        <f>IF(N265="základní",J265,0)</f>
        <v>0</v>
      </c>
      <c r="BF265" s="196">
        <f>IF(N265="snížená",J265,0)</f>
        <v>0</v>
      </c>
      <c r="BG265" s="196">
        <f>IF(N265="zákl. přenesená",J265,0)</f>
        <v>0</v>
      </c>
      <c r="BH265" s="196">
        <f>IF(N265="sníž. přenesená",J265,0)</f>
        <v>0</v>
      </c>
      <c r="BI265" s="196">
        <f>IF(N265="nulová",J265,0)</f>
        <v>0</v>
      </c>
      <c r="BJ265" s="15" t="s">
        <v>87</v>
      </c>
      <c r="BK265" s="196">
        <f>ROUND(I265*H265,2)</f>
        <v>0</v>
      </c>
      <c r="BL265" s="15" t="s">
        <v>153</v>
      </c>
      <c r="BM265" s="195" t="s">
        <v>384</v>
      </c>
    </row>
    <row r="266" spans="1:65" s="2" customFormat="1" ht="19.2">
      <c r="A266" s="32"/>
      <c r="B266" s="33"/>
      <c r="C266" s="34"/>
      <c r="D266" s="197" t="s">
        <v>155</v>
      </c>
      <c r="E266" s="34"/>
      <c r="F266" s="198" t="s">
        <v>385</v>
      </c>
      <c r="G266" s="34"/>
      <c r="H266" s="34"/>
      <c r="I266" s="199"/>
      <c r="J266" s="34"/>
      <c r="K266" s="34"/>
      <c r="L266" s="37"/>
      <c r="M266" s="200"/>
      <c r="N266" s="201"/>
      <c r="O266" s="69"/>
      <c r="P266" s="69"/>
      <c r="Q266" s="69"/>
      <c r="R266" s="69"/>
      <c r="S266" s="69"/>
      <c r="T266" s="70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T266" s="15" t="s">
        <v>155</v>
      </c>
      <c r="AU266" s="15" t="s">
        <v>89</v>
      </c>
    </row>
    <row r="267" spans="1:65" s="13" customFormat="1" ht="20.399999999999999">
      <c r="B267" s="202"/>
      <c r="C267" s="203"/>
      <c r="D267" s="197" t="s">
        <v>157</v>
      </c>
      <c r="E267" s="204" t="s">
        <v>1</v>
      </c>
      <c r="F267" s="205" t="s">
        <v>386</v>
      </c>
      <c r="G267" s="203"/>
      <c r="H267" s="206">
        <v>82.204999999999998</v>
      </c>
      <c r="I267" s="207"/>
      <c r="J267" s="203"/>
      <c r="K267" s="203"/>
      <c r="L267" s="208"/>
      <c r="M267" s="209"/>
      <c r="N267" s="210"/>
      <c r="O267" s="210"/>
      <c r="P267" s="210"/>
      <c r="Q267" s="210"/>
      <c r="R267" s="210"/>
      <c r="S267" s="210"/>
      <c r="T267" s="211"/>
      <c r="AT267" s="212" t="s">
        <v>157</v>
      </c>
      <c r="AU267" s="212" t="s">
        <v>89</v>
      </c>
      <c r="AV267" s="13" t="s">
        <v>89</v>
      </c>
      <c r="AW267" s="13" t="s">
        <v>36</v>
      </c>
      <c r="AX267" s="13" t="s">
        <v>79</v>
      </c>
      <c r="AY267" s="212" t="s">
        <v>146</v>
      </c>
    </row>
    <row r="268" spans="1:65" s="13" customFormat="1" ht="20.399999999999999">
      <c r="B268" s="202"/>
      <c r="C268" s="203"/>
      <c r="D268" s="197" t="s">
        <v>157</v>
      </c>
      <c r="E268" s="204" t="s">
        <v>1</v>
      </c>
      <c r="F268" s="205" t="s">
        <v>387</v>
      </c>
      <c r="G268" s="203"/>
      <c r="H268" s="206">
        <v>63.503999999999998</v>
      </c>
      <c r="I268" s="207"/>
      <c r="J268" s="203"/>
      <c r="K268" s="203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157</v>
      </c>
      <c r="AU268" s="212" t="s">
        <v>89</v>
      </c>
      <c r="AV268" s="13" t="s">
        <v>89</v>
      </c>
      <c r="AW268" s="13" t="s">
        <v>36</v>
      </c>
      <c r="AX268" s="13" t="s">
        <v>79</v>
      </c>
      <c r="AY268" s="212" t="s">
        <v>146</v>
      </c>
    </row>
    <row r="269" spans="1:65" s="13" customFormat="1" ht="20.399999999999999">
      <c r="B269" s="202"/>
      <c r="C269" s="203"/>
      <c r="D269" s="197" t="s">
        <v>157</v>
      </c>
      <c r="E269" s="204" t="s">
        <v>1</v>
      </c>
      <c r="F269" s="205" t="s">
        <v>388</v>
      </c>
      <c r="G269" s="203"/>
      <c r="H269" s="206">
        <v>56.548000000000002</v>
      </c>
      <c r="I269" s="207"/>
      <c r="J269" s="203"/>
      <c r="K269" s="203"/>
      <c r="L269" s="208"/>
      <c r="M269" s="209"/>
      <c r="N269" s="210"/>
      <c r="O269" s="210"/>
      <c r="P269" s="210"/>
      <c r="Q269" s="210"/>
      <c r="R269" s="210"/>
      <c r="S269" s="210"/>
      <c r="T269" s="211"/>
      <c r="AT269" s="212" t="s">
        <v>157</v>
      </c>
      <c r="AU269" s="212" t="s">
        <v>89</v>
      </c>
      <c r="AV269" s="13" t="s">
        <v>89</v>
      </c>
      <c r="AW269" s="13" t="s">
        <v>36</v>
      </c>
      <c r="AX269" s="13" t="s">
        <v>79</v>
      </c>
      <c r="AY269" s="212" t="s">
        <v>146</v>
      </c>
    </row>
    <row r="270" spans="1:65" s="2" customFormat="1" ht="24.15" customHeight="1">
      <c r="A270" s="32"/>
      <c r="B270" s="33"/>
      <c r="C270" s="184" t="s">
        <v>389</v>
      </c>
      <c r="D270" s="184" t="s">
        <v>148</v>
      </c>
      <c r="E270" s="185" t="s">
        <v>390</v>
      </c>
      <c r="F270" s="186" t="s">
        <v>391</v>
      </c>
      <c r="G270" s="187" t="s">
        <v>161</v>
      </c>
      <c r="H270" s="188">
        <v>37.799999999999997</v>
      </c>
      <c r="I270" s="189"/>
      <c r="J270" s="190">
        <f>ROUND(I270*H270,2)</f>
        <v>0</v>
      </c>
      <c r="K270" s="186" t="s">
        <v>152</v>
      </c>
      <c r="L270" s="37"/>
      <c r="M270" s="191" t="s">
        <v>1</v>
      </c>
      <c r="N270" s="192" t="s">
        <v>44</v>
      </c>
      <c r="O270" s="69"/>
      <c r="P270" s="193">
        <f>O270*H270</f>
        <v>0</v>
      </c>
      <c r="Q270" s="193">
        <v>2.4340799999999998</v>
      </c>
      <c r="R270" s="193">
        <f>Q270*H270</f>
        <v>92.008223999999984</v>
      </c>
      <c r="S270" s="193">
        <v>0</v>
      </c>
      <c r="T270" s="194">
        <f>S270*H270</f>
        <v>0</v>
      </c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R270" s="195" t="s">
        <v>153</v>
      </c>
      <c r="AT270" s="195" t="s">
        <v>148</v>
      </c>
      <c r="AU270" s="195" t="s">
        <v>89</v>
      </c>
      <c r="AY270" s="15" t="s">
        <v>146</v>
      </c>
      <c r="BE270" s="196">
        <f>IF(N270="základní",J270,0)</f>
        <v>0</v>
      </c>
      <c r="BF270" s="196">
        <f>IF(N270="snížená",J270,0)</f>
        <v>0</v>
      </c>
      <c r="BG270" s="196">
        <f>IF(N270="zákl. přenesená",J270,0)</f>
        <v>0</v>
      </c>
      <c r="BH270" s="196">
        <f>IF(N270="sníž. přenesená",J270,0)</f>
        <v>0</v>
      </c>
      <c r="BI270" s="196">
        <f>IF(N270="nulová",J270,0)</f>
        <v>0</v>
      </c>
      <c r="BJ270" s="15" t="s">
        <v>87</v>
      </c>
      <c r="BK270" s="196">
        <f>ROUND(I270*H270,2)</f>
        <v>0</v>
      </c>
      <c r="BL270" s="15" t="s">
        <v>153</v>
      </c>
      <c r="BM270" s="195" t="s">
        <v>392</v>
      </c>
    </row>
    <row r="271" spans="1:65" s="2" customFormat="1" ht="28.8">
      <c r="A271" s="32"/>
      <c r="B271" s="33"/>
      <c r="C271" s="34"/>
      <c r="D271" s="197" t="s">
        <v>155</v>
      </c>
      <c r="E271" s="34"/>
      <c r="F271" s="198" t="s">
        <v>393</v>
      </c>
      <c r="G271" s="34"/>
      <c r="H271" s="34"/>
      <c r="I271" s="199"/>
      <c r="J271" s="34"/>
      <c r="K271" s="34"/>
      <c r="L271" s="37"/>
      <c r="M271" s="200"/>
      <c r="N271" s="201"/>
      <c r="O271" s="69"/>
      <c r="P271" s="69"/>
      <c r="Q271" s="69"/>
      <c r="R271" s="69"/>
      <c r="S271" s="69"/>
      <c r="T271" s="70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T271" s="15" t="s">
        <v>155</v>
      </c>
      <c r="AU271" s="15" t="s">
        <v>89</v>
      </c>
    </row>
    <row r="272" spans="1:65" s="13" customFormat="1" ht="10.199999999999999">
      <c r="B272" s="202"/>
      <c r="C272" s="203"/>
      <c r="D272" s="197" t="s">
        <v>157</v>
      </c>
      <c r="E272" s="204" t="s">
        <v>1</v>
      </c>
      <c r="F272" s="205" t="s">
        <v>394</v>
      </c>
      <c r="G272" s="203"/>
      <c r="H272" s="206">
        <v>37.799999999999997</v>
      </c>
      <c r="I272" s="207"/>
      <c r="J272" s="203"/>
      <c r="K272" s="203"/>
      <c r="L272" s="208"/>
      <c r="M272" s="209"/>
      <c r="N272" s="210"/>
      <c r="O272" s="210"/>
      <c r="P272" s="210"/>
      <c r="Q272" s="210"/>
      <c r="R272" s="210"/>
      <c r="S272" s="210"/>
      <c r="T272" s="211"/>
      <c r="AT272" s="212" t="s">
        <v>157</v>
      </c>
      <c r="AU272" s="212" t="s">
        <v>89</v>
      </c>
      <c r="AV272" s="13" t="s">
        <v>89</v>
      </c>
      <c r="AW272" s="13" t="s">
        <v>36</v>
      </c>
      <c r="AX272" s="13" t="s">
        <v>79</v>
      </c>
      <c r="AY272" s="212" t="s">
        <v>146</v>
      </c>
    </row>
    <row r="273" spans="1:65" s="2" customFormat="1" ht="24.15" customHeight="1">
      <c r="A273" s="32"/>
      <c r="B273" s="33"/>
      <c r="C273" s="184" t="s">
        <v>395</v>
      </c>
      <c r="D273" s="184" t="s">
        <v>148</v>
      </c>
      <c r="E273" s="185" t="s">
        <v>396</v>
      </c>
      <c r="F273" s="186" t="s">
        <v>397</v>
      </c>
      <c r="G273" s="187" t="s">
        <v>161</v>
      </c>
      <c r="H273" s="188">
        <v>225</v>
      </c>
      <c r="I273" s="189"/>
      <c r="J273" s="190">
        <f>ROUND(I273*H273,2)</f>
        <v>0</v>
      </c>
      <c r="K273" s="186" t="s">
        <v>1</v>
      </c>
      <c r="L273" s="37"/>
      <c r="M273" s="191" t="s">
        <v>1</v>
      </c>
      <c r="N273" s="192" t="s">
        <v>44</v>
      </c>
      <c r="O273" s="69"/>
      <c r="P273" s="193">
        <f>O273*H273</f>
        <v>0</v>
      </c>
      <c r="Q273" s="193">
        <v>2.4142999999999999</v>
      </c>
      <c r="R273" s="193">
        <f>Q273*H273</f>
        <v>543.21749999999997</v>
      </c>
      <c r="S273" s="193">
        <v>0</v>
      </c>
      <c r="T273" s="194">
        <f>S273*H273</f>
        <v>0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95" t="s">
        <v>153</v>
      </c>
      <c r="AT273" s="195" t="s">
        <v>148</v>
      </c>
      <c r="AU273" s="195" t="s">
        <v>89</v>
      </c>
      <c r="AY273" s="15" t="s">
        <v>146</v>
      </c>
      <c r="BE273" s="196">
        <f>IF(N273="základní",J273,0)</f>
        <v>0</v>
      </c>
      <c r="BF273" s="196">
        <f>IF(N273="snížená",J273,0)</f>
        <v>0</v>
      </c>
      <c r="BG273" s="196">
        <f>IF(N273="zákl. přenesená",J273,0)</f>
        <v>0</v>
      </c>
      <c r="BH273" s="196">
        <f>IF(N273="sníž. přenesená",J273,0)</f>
        <v>0</v>
      </c>
      <c r="BI273" s="196">
        <f>IF(N273="nulová",J273,0)</f>
        <v>0</v>
      </c>
      <c r="BJ273" s="15" t="s">
        <v>87</v>
      </c>
      <c r="BK273" s="196">
        <f>ROUND(I273*H273,2)</f>
        <v>0</v>
      </c>
      <c r="BL273" s="15" t="s">
        <v>153</v>
      </c>
      <c r="BM273" s="195" t="s">
        <v>398</v>
      </c>
    </row>
    <row r="274" spans="1:65" s="2" customFormat="1" ht="28.8">
      <c r="A274" s="32"/>
      <c r="B274" s="33"/>
      <c r="C274" s="34"/>
      <c r="D274" s="197" t="s">
        <v>155</v>
      </c>
      <c r="E274" s="34"/>
      <c r="F274" s="198" t="s">
        <v>399</v>
      </c>
      <c r="G274" s="34"/>
      <c r="H274" s="34"/>
      <c r="I274" s="199"/>
      <c r="J274" s="34"/>
      <c r="K274" s="34"/>
      <c r="L274" s="37"/>
      <c r="M274" s="200"/>
      <c r="N274" s="201"/>
      <c r="O274" s="69"/>
      <c r="P274" s="69"/>
      <c r="Q274" s="69"/>
      <c r="R274" s="69"/>
      <c r="S274" s="69"/>
      <c r="T274" s="70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T274" s="15" t="s">
        <v>155</v>
      </c>
      <c r="AU274" s="15" t="s">
        <v>89</v>
      </c>
    </row>
    <row r="275" spans="1:65" s="2" customFormat="1" ht="28.8">
      <c r="A275" s="32"/>
      <c r="B275" s="33"/>
      <c r="C275" s="34"/>
      <c r="D275" s="197" t="s">
        <v>230</v>
      </c>
      <c r="E275" s="34"/>
      <c r="F275" s="223" t="s">
        <v>400</v>
      </c>
      <c r="G275" s="34"/>
      <c r="H275" s="34"/>
      <c r="I275" s="199"/>
      <c r="J275" s="34"/>
      <c r="K275" s="34"/>
      <c r="L275" s="37"/>
      <c r="M275" s="200"/>
      <c r="N275" s="201"/>
      <c r="O275" s="69"/>
      <c r="P275" s="69"/>
      <c r="Q275" s="69"/>
      <c r="R275" s="69"/>
      <c r="S275" s="69"/>
      <c r="T275" s="70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T275" s="15" t="s">
        <v>230</v>
      </c>
      <c r="AU275" s="15" t="s">
        <v>89</v>
      </c>
    </row>
    <row r="276" spans="1:65" s="13" customFormat="1" ht="10.199999999999999">
      <c r="B276" s="202"/>
      <c r="C276" s="203"/>
      <c r="D276" s="197" t="s">
        <v>157</v>
      </c>
      <c r="E276" s="204" t="s">
        <v>1</v>
      </c>
      <c r="F276" s="205" t="s">
        <v>401</v>
      </c>
      <c r="G276" s="203"/>
      <c r="H276" s="206">
        <v>225</v>
      </c>
      <c r="I276" s="207"/>
      <c r="J276" s="203"/>
      <c r="K276" s="203"/>
      <c r="L276" s="208"/>
      <c r="M276" s="209"/>
      <c r="N276" s="210"/>
      <c r="O276" s="210"/>
      <c r="P276" s="210"/>
      <c r="Q276" s="210"/>
      <c r="R276" s="210"/>
      <c r="S276" s="210"/>
      <c r="T276" s="211"/>
      <c r="AT276" s="212" t="s">
        <v>157</v>
      </c>
      <c r="AU276" s="212" t="s">
        <v>89</v>
      </c>
      <c r="AV276" s="13" t="s">
        <v>89</v>
      </c>
      <c r="AW276" s="13" t="s">
        <v>36</v>
      </c>
      <c r="AX276" s="13" t="s">
        <v>79</v>
      </c>
      <c r="AY276" s="212" t="s">
        <v>146</v>
      </c>
    </row>
    <row r="277" spans="1:65" s="2" customFormat="1" ht="24.15" customHeight="1">
      <c r="A277" s="32"/>
      <c r="B277" s="33"/>
      <c r="C277" s="184" t="s">
        <v>402</v>
      </c>
      <c r="D277" s="184" t="s">
        <v>148</v>
      </c>
      <c r="E277" s="185" t="s">
        <v>403</v>
      </c>
      <c r="F277" s="186" t="s">
        <v>404</v>
      </c>
      <c r="G277" s="187" t="s">
        <v>151</v>
      </c>
      <c r="H277" s="188">
        <v>8.01</v>
      </c>
      <c r="I277" s="189"/>
      <c r="J277" s="190">
        <f>ROUND(I277*H277,2)</f>
        <v>0</v>
      </c>
      <c r="K277" s="186" t="s">
        <v>152</v>
      </c>
      <c r="L277" s="37"/>
      <c r="M277" s="191" t="s">
        <v>1</v>
      </c>
      <c r="N277" s="192" t="s">
        <v>44</v>
      </c>
      <c r="O277" s="69"/>
      <c r="P277" s="193">
        <f>O277*H277</f>
        <v>0</v>
      </c>
      <c r="Q277" s="193">
        <v>0.70140000000000002</v>
      </c>
      <c r="R277" s="193">
        <f>Q277*H277</f>
        <v>5.618214</v>
      </c>
      <c r="S277" s="193">
        <v>0</v>
      </c>
      <c r="T277" s="194">
        <f>S277*H277</f>
        <v>0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95" t="s">
        <v>153</v>
      </c>
      <c r="AT277" s="195" t="s">
        <v>148</v>
      </c>
      <c r="AU277" s="195" t="s">
        <v>89</v>
      </c>
      <c r="AY277" s="15" t="s">
        <v>146</v>
      </c>
      <c r="BE277" s="196">
        <f>IF(N277="základní",J277,0)</f>
        <v>0</v>
      </c>
      <c r="BF277" s="196">
        <f>IF(N277="snížená",J277,0)</f>
        <v>0</v>
      </c>
      <c r="BG277" s="196">
        <f>IF(N277="zákl. přenesená",J277,0)</f>
        <v>0</v>
      </c>
      <c r="BH277" s="196">
        <f>IF(N277="sníž. přenesená",J277,0)</f>
        <v>0</v>
      </c>
      <c r="BI277" s="196">
        <f>IF(N277="nulová",J277,0)</f>
        <v>0</v>
      </c>
      <c r="BJ277" s="15" t="s">
        <v>87</v>
      </c>
      <c r="BK277" s="196">
        <f>ROUND(I277*H277,2)</f>
        <v>0</v>
      </c>
      <c r="BL277" s="15" t="s">
        <v>153</v>
      </c>
      <c r="BM277" s="195" t="s">
        <v>405</v>
      </c>
    </row>
    <row r="278" spans="1:65" s="2" customFormat="1" ht="28.8">
      <c r="A278" s="32"/>
      <c r="B278" s="33"/>
      <c r="C278" s="34"/>
      <c r="D278" s="197" t="s">
        <v>155</v>
      </c>
      <c r="E278" s="34"/>
      <c r="F278" s="198" t="s">
        <v>406</v>
      </c>
      <c r="G278" s="34"/>
      <c r="H278" s="34"/>
      <c r="I278" s="199"/>
      <c r="J278" s="34"/>
      <c r="K278" s="34"/>
      <c r="L278" s="37"/>
      <c r="M278" s="200"/>
      <c r="N278" s="201"/>
      <c r="O278" s="69"/>
      <c r="P278" s="69"/>
      <c r="Q278" s="69"/>
      <c r="R278" s="69"/>
      <c r="S278" s="69"/>
      <c r="T278" s="70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T278" s="15" t="s">
        <v>155</v>
      </c>
      <c r="AU278" s="15" t="s">
        <v>89</v>
      </c>
    </row>
    <row r="279" spans="1:65" s="13" customFormat="1" ht="10.199999999999999">
      <c r="B279" s="202"/>
      <c r="C279" s="203"/>
      <c r="D279" s="197" t="s">
        <v>157</v>
      </c>
      <c r="E279" s="204" t="s">
        <v>1</v>
      </c>
      <c r="F279" s="205" t="s">
        <v>407</v>
      </c>
      <c r="G279" s="203"/>
      <c r="H279" s="206">
        <v>8.01</v>
      </c>
      <c r="I279" s="207"/>
      <c r="J279" s="203"/>
      <c r="K279" s="203"/>
      <c r="L279" s="208"/>
      <c r="M279" s="209"/>
      <c r="N279" s="210"/>
      <c r="O279" s="210"/>
      <c r="P279" s="210"/>
      <c r="Q279" s="210"/>
      <c r="R279" s="210"/>
      <c r="S279" s="210"/>
      <c r="T279" s="211"/>
      <c r="AT279" s="212" t="s">
        <v>157</v>
      </c>
      <c r="AU279" s="212" t="s">
        <v>89</v>
      </c>
      <c r="AV279" s="13" t="s">
        <v>89</v>
      </c>
      <c r="AW279" s="13" t="s">
        <v>36</v>
      </c>
      <c r="AX279" s="13" t="s">
        <v>87</v>
      </c>
      <c r="AY279" s="212" t="s">
        <v>146</v>
      </c>
    </row>
    <row r="280" spans="1:65" s="12" customFormat="1" ht="22.8" customHeight="1">
      <c r="B280" s="168"/>
      <c r="C280" s="169"/>
      <c r="D280" s="170" t="s">
        <v>78</v>
      </c>
      <c r="E280" s="182" t="s">
        <v>216</v>
      </c>
      <c r="F280" s="182" t="s">
        <v>408</v>
      </c>
      <c r="G280" s="169"/>
      <c r="H280" s="169"/>
      <c r="I280" s="172"/>
      <c r="J280" s="183">
        <f>BK280</f>
        <v>0</v>
      </c>
      <c r="K280" s="169"/>
      <c r="L280" s="174"/>
      <c r="M280" s="175"/>
      <c r="N280" s="176"/>
      <c r="O280" s="176"/>
      <c r="P280" s="177">
        <f>SUM(P281:P326)</f>
        <v>0</v>
      </c>
      <c r="Q280" s="176"/>
      <c r="R280" s="177">
        <f>SUM(R281:R326)</f>
        <v>17.140744799999997</v>
      </c>
      <c r="S280" s="176"/>
      <c r="T280" s="178">
        <f>SUM(T281:T326)</f>
        <v>0</v>
      </c>
      <c r="AR280" s="179" t="s">
        <v>87</v>
      </c>
      <c r="AT280" s="180" t="s">
        <v>78</v>
      </c>
      <c r="AU280" s="180" t="s">
        <v>87</v>
      </c>
      <c r="AY280" s="179" t="s">
        <v>146</v>
      </c>
      <c r="BK280" s="181">
        <f>SUM(BK281:BK326)</f>
        <v>0</v>
      </c>
    </row>
    <row r="281" spans="1:65" s="2" customFormat="1" ht="33" customHeight="1">
      <c r="A281" s="32"/>
      <c r="B281" s="33"/>
      <c r="C281" s="184" t="s">
        <v>409</v>
      </c>
      <c r="D281" s="184" t="s">
        <v>148</v>
      </c>
      <c r="E281" s="185" t="s">
        <v>410</v>
      </c>
      <c r="F281" s="186" t="s">
        <v>411</v>
      </c>
      <c r="G281" s="187" t="s">
        <v>412</v>
      </c>
      <c r="H281" s="188">
        <v>95.6</v>
      </c>
      <c r="I281" s="189"/>
      <c r="J281" s="190">
        <f>ROUND(I281*H281,2)</f>
        <v>0</v>
      </c>
      <c r="K281" s="186" t="s">
        <v>152</v>
      </c>
      <c r="L281" s="37"/>
      <c r="M281" s="191" t="s">
        <v>1</v>
      </c>
      <c r="N281" s="192" t="s">
        <v>44</v>
      </c>
      <c r="O281" s="69"/>
      <c r="P281" s="193">
        <f>O281*H281</f>
        <v>0</v>
      </c>
      <c r="Q281" s="193">
        <v>1.0000000000000001E-5</v>
      </c>
      <c r="R281" s="193">
        <f>Q281*H281</f>
        <v>9.5600000000000004E-4</v>
      </c>
      <c r="S281" s="193">
        <v>0</v>
      </c>
      <c r="T281" s="194">
        <f>S281*H281</f>
        <v>0</v>
      </c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R281" s="195" t="s">
        <v>153</v>
      </c>
      <c r="AT281" s="195" t="s">
        <v>148</v>
      </c>
      <c r="AU281" s="195" t="s">
        <v>89</v>
      </c>
      <c r="AY281" s="15" t="s">
        <v>146</v>
      </c>
      <c r="BE281" s="196">
        <f>IF(N281="základní",J281,0)</f>
        <v>0</v>
      </c>
      <c r="BF281" s="196">
        <f>IF(N281="snížená",J281,0)</f>
        <v>0</v>
      </c>
      <c r="BG281" s="196">
        <f>IF(N281="zákl. přenesená",J281,0)</f>
        <v>0</v>
      </c>
      <c r="BH281" s="196">
        <f>IF(N281="sníž. přenesená",J281,0)</f>
        <v>0</v>
      </c>
      <c r="BI281" s="196">
        <f>IF(N281="nulová",J281,0)</f>
        <v>0</v>
      </c>
      <c r="BJ281" s="15" t="s">
        <v>87</v>
      </c>
      <c r="BK281" s="196">
        <f>ROUND(I281*H281,2)</f>
        <v>0</v>
      </c>
      <c r="BL281" s="15" t="s">
        <v>153</v>
      </c>
      <c r="BM281" s="195" t="s">
        <v>413</v>
      </c>
    </row>
    <row r="282" spans="1:65" s="2" customFormat="1" ht="28.8">
      <c r="A282" s="32"/>
      <c r="B282" s="33"/>
      <c r="C282" s="34"/>
      <c r="D282" s="197" t="s">
        <v>155</v>
      </c>
      <c r="E282" s="34"/>
      <c r="F282" s="198" t="s">
        <v>414</v>
      </c>
      <c r="G282" s="34"/>
      <c r="H282" s="34"/>
      <c r="I282" s="199"/>
      <c r="J282" s="34"/>
      <c r="K282" s="34"/>
      <c r="L282" s="37"/>
      <c r="M282" s="200"/>
      <c r="N282" s="201"/>
      <c r="O282" s="69"/>
      <c r="P282" s="69"/>
      <c r="Q282" s="69"/>
      <c r="R282" s="69"/>
      <c r="S282" s="69"/>
      <c r="T282" s="70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T282" s="15" t="s">
        <v>155</v>
      </c>
      <c r="AU282" s="15" t="s">
        <v>89</v>
      </c>
    </row>
    <row r="283" spans="1:65" s="13" customFormat="1" ht="10.199999999999999">
      <c r="B283" s="202"/>
      <c r="C283" s="203"/>
      <c r="D283" s="197" t="s">
        <v>157</v>
      </c>
      <c r="E283" s="204" t="s">
        <v>1</v>
      </c>
      <c r="F283" s="205" t="s">
        <v>415</v>
      </c>
      <c r="G283" s="203"/>
      <c r="H283" s="206">
        <v>52</v>
      </c>
      <c r="I283" s="207"/>
      <c r="J283" s="203"/>
      <c r="K283" s="203"/>
      <c r="L283" s="208"/>
      <c r="M283" s="209"/>
      <c r="N283" s="210"/>
      <c r="O283" s="210"/>
      <c r="P283" s="210"/>
      <c r="Q283" s="210"/>
      <c r="R283" s="210"/>
      <c r="S283" s="210"/>
      <c r="T283" s="211"/>
      <c r="AT283" s="212" t="s">
        <v>157</v>
      </c>
      <c r="AU283" s="212" t="s">
        <v>89</v>
      </c>
      <c r="AV283" s="13" t="s">
        <v>89</v>
      </c>
      <c r="AW283" s="13" t="s">
        <v>36</v>
      </c>
      <c r="AX283" s="13" t="s">
        <v>79</v>
      </c>
      <c r="AY283" s="212" t="s">
        <v>146</v>
      </c>
    </row>
    <row r="284" spans="1:65" s="13" customFormat="1" ht="10.199999999999999">
      <c r="B284" s="202"/>
      <c r="C284" s="203"/>
      <c r="D284" s="197" t="s">
        <v>157</v>
      </c>
      <c r="E284" s="204" t="s">
        <v>1</v>
      </c>
      <c r="F284" s="205" t="s">
        <v>416</v>
      </c>
      <c r="G284" s="203"/>
      <c r="H284" s="206">
        <v>43.6</v>
      </c>
      <c r="I284" s="207"/>
      <c r="J284" s="203"/>
      <c r="K284" s="203"/>
      <c r="L284" s="208"/>
      <c r="M284" s="209"/>
      <c r="N284" s="210"/>
      <c r="O284" s="210"/>
      <c r="P284" s="210"/>
      <c r="Q284" s="210"/>
      <c r="R284" s="210"/>
      <c r="S284" s="210"/>
      <c r="T284" s="211"/>
      <c r="AT284" s="212" t="s">
        <v>157</v>
      </c>
      <c r="AU284" s="212" t="s">
        <v>89</v>
      </c>
      <c r="AV284" s="13" t="s">
        <v>89</v>
      </c>
      <c r="AW284" s="13" t="s">
        <v>36</v>
      </c>
      <c r="AX284" s="13" t="s">
        <v>79</v>
      </c>
      <c r="AY284" s="212" t="s">
        <v>146</v>
      </c>
    </row>
    <row r="285" spans="1:65" s="2" customFormat="1" ht="24.15" customHeight="1">
      <c r="A285" s="32"/>
      <c r="B285" s="33"/>
      <c r="C285" s="213" t="s">
        <v>417</v>
      </c>
      <c r="D285" s="213" t="s">
        <v>226</v>
      </c>
      <c r="E285" s="214" t="s">
        <v>418</v>
      </c>
      <c r="F285" s="215" t="s">
        <v>419</v>
      </c>
      <c r="G285" s="216" t="s">
        <v>412</v>
      </c>
      <c r="H285" s="217">
        <v>100.38</v>
      </c>
      <c r="I285" s="218"/>
      <c r="J285" s="219">
        <f>ROUND(I285*H285,2)</f>
        <v>0</v>
      </c>
      <c r="K285" s="215" t="s">
        <v>152</v>
      </c>
      <c r="L285" s="220"/>
      <c r="M285" s="221" t="s">
        <v>1</v>
      </c>
      <c r="N285" s="222" t="s">
        <v>44</v>
      </c>
      <c r="O285" s="69"/>
      <c r="P285" s="193">
        <f>O285*H285</f>
        <v>0</v>
      </c>
      <c r="Q285" s="193">
        <v>4.2599999999999999E-3</v>
      </c>
      <c r="R285" s="193">
        <f>Q285*H285</f>
        <v>0.42761879999999997</v>
      </c>
      <c r="S285" s="193">
        <v>0</v>
      </c>
      <c r="T285" s="194">
        <f>S285*H285</f>
        <v>0</v>
      </c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R285" s="195" t="s">
        <v>216</v>
      </c>
      <c r="AT285" s="195" t="s">
        <v>226</v>
      </c>
      <c r="AU285" s="195" t="s">
        <v>89</v>
      </c>
      <c r="AY285" s="15" t="s">
        <v>146</v>
      </c>
      <c r="BE285" s="196">
        <f>IF(N285="základní",J285,0)</f>
        <v>0</v>
      </c>
      <c r="BF285" s="196">
        <f>IF(N285="snížená",J285,0)</f>
        <v>0</v>
      </c>
      <c r="BG285" s="196">
        <f>IF(N285="zákl. přenesená",J285,0)</f>
        <v>0</v>
      </c>
      <c r="BH285" s="196">
        <f>IF(N285="sníž. přenesená",J285,0)</f>
        <v>0</v>
      </c>
      <c r="BI285" s="196">
        <f>IF(N285="nulová",J285,0)</f>
        <v>0</v>
      </c>
      <c r="BJ285" s="15" t="s">
        <v>87</v>
      </c>
      <c r="BK285" s="196">
        <f>ROUND(I285*H285,2)</f>
        <v>0</v>
      </c>
      <c r="BL285" s="15" t="s">
        <v>153</v>
      </c>
      <c r="BM285" s="195" t="s">
        <v>420</v>
      </c>
    </row>
    <row r="286" spans="1:65" s="2" customFormat="1" ht="19.2">
      <c r="A286" s="32"/>
      <c r="B286" s="33"/>
      <c r="C286" s="34"/>
      <c r="D286" s="197" t="s">
        <v>155</v>
      </c>
      <c r="E286" s="34"/>
      <c r="F286" s="198" t="s">
        <v>419</v>
      </c>
      <c r="G286" s="34"/>
      <c r="H286" s="34"/>
      <c r="I286" s="199"/>
      <c r="J286" s="34"/>
      <c r="K286" s="34"/>
      <c r="L286" s="37"/>
      <c r="M286" s="200"/>
      <c r="N286" s="201"/>
      <c r="O286" s="69"/>
      <c r="P286" s="69"/>
      <c r="Q286" s="69"/>
      <c r="R286" s="69"/>
      <c r="S286" s="69"/>
      <c r="T286" s="70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T286" s="15" t="s">
        <v>155</v>
      </c>
      <c r="AU286" s="15" t="s">
        <v>89</v>
      </c>
    </row>
    <row r="287" spans="1:65" s="13" customFormat="1" ht="10.199999999999999">
      <c r="B287" s="202"/>
      <c r="C287" s="203"/>
      <c r="D287" s="197" t="s">
        <v>157</v>
      </c>
      <c r="E287" s="203"/>
      <c r="F287" s="205" t="s">
        <v>421</v>
      </c>
      <c r="G287" s="203"/>
      <c r="H287" s="206">
        <v>100.38</v>
      </c>
      <c r="I287" s="207"/>
      <c r="J287" s="203"/>
      <c r="K287" s="203"/>
      <c r="L287" s="208"/>
      <c r="M287" s="209"/>
      <c r="N287" s="210"/>
      <c r="O287" s="210"/>
      <c r="P287" s="210"/>
      <c r="Q287" s="210"/>
      <c r="R287" s="210"/>
      <c r="S287" s="210"/>
      <c r="T287" s="211"/>
      <c r="AT287" s="212" t="s">
        <v>157</v>
      </c>
      <c r="AU287" s="212" t="s">
        <v>89</v>
      </c>
      <c r="AV287" s="13" t="s">
        <v>89</v>
      </c>
      <c r="AW287" s="13" t="s">
        <v>4</v>
      </c>
      <c r="AX287" s="13" t="s">
        <v>87</v>
      </c>
      <c r="AY287" s="212" t="s">
        <v>146</v>
      </c>
    </row>
    <row r="288" spans="1:65" s="2" customFormat="1" ht="21.75" customHeight="1">
      <c r="A288" s="32"/>
      <c r="B288" s="33"/>
      <c r="C288" s="184" t="s">
        <v>422</v>
      </c>
      <c r="D288" s="184" t="s">
        <v>148</v>
      </c>
      <c r="E288" s="185" t="s">
        <v>423</v>
      </c>
      <c r="F288" s="186" t="s">
        <v>424</v>
      </c>
      <c r="G288" s="187" t="s">
        <v>412</v>
      </c>
      <c r="H288" s="188">
        <v>95.6</v>
      </c>
      <c r="I288" s="189"/>
      <c r="J288" s="190">
        <f>ROUND(I288*H288,2)</f>
        <v>0</v>
      </c>
      <c r="K288" s="186" t="s">
        <v>1</v>
      </c>
      <c r="L288" s="37"/>
      <c r="M288" s="191" t="s">
        <v>1</v>
      </c>
      <c r="N288" s="192" t="s">
        <v>44</v>
      </c>
      <c r="O288" s="69"/>
      <c r="P288" s="193">
        <f>O288*H288</f>
        <v>0</v>
      </c>
      <c r="Q288" s="193">
        <v>0</v>
      </c>
      <c r="R288" s="193">
        <f>Q288*H288</f>
        <v>0</v>
      </c>
      <c r="S288" s="193">
        <v>0</v>
      </c>
      <c r="T288" s="194">
        <f>S288*H288</f>
        <v>0</v>
      </c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95" t="s">
        <v>153</v>
      </c>
      <c r="AT288" s="195" t="s">
        <v>148</v>
      </c>
      <c r="AU288" s="195" t="s">
        <v>89</v>
      </c>
      <c r="AY288" s="15" t="s">
        <v>146</v>
      </c>
      <c r="BE288" s="196">
        <f>IF(N288="základní",J288,0)</f>
        <v>0</v>
      </c>
      <c r="BF288" s="196">
        <f>IF(N288="snížená",J288,0)</f>
        <v>0</v>
      </c>
      <c r="BG288" s="196">
        <f>IF(N288="zákl. přenesená",J288,0)</f>
        <v>0</v>
      </c>
      <c r="BH288" s="196">
        <f>IF(N288="sníž. přenesená",J288,0)</f>
        <v>0</v>
      </c>
      <c r="BI288" s="196">
        <f>IF(N288="nulová",J288,0)</f>
        <v>0</v>
      </c>
      <c r="BJ288" s="15" t="s">
        <v>87</v>
      </c>
      <c r="BK288" s="196">
        <f>ROUND(I288*H288,2)</f>
        <v>0</v>
      </c>
      <c r="BL288" s="15" t="s">
        <v>153</v>
      </c>
      <c r="BM288" s="195" t="s">
        <v>425</v>
      </c>
    </row>
    <row r="289" spans="1:65" s="2" customFormat="1" ht="10.199999999999999">
      <c r="A289" s="32"/>
      <c r="B289" s="33"/>
      <c r="C289" s="34"/>
      <c r="D289" s="197" t="s">
        <v>155</v>
      </c>
      <c r="E289" s="34"/>
      <c r="F289" s="198" t="s">
        <v>424</v>
      </c>
      <c r="G289" s="34"/>
      <c r="H289" s="34"/>
      <c r="I289" s="199"/>
      <c r="J289" s="34"/>
      <c r="K289" s="34"/>
      <c r="L289" s="37"/>
      <c r="M289" s="200"/>
      <c r="N289" s="201"/>
      <c r="O289" s="69"/>
      <c r="P289" s="69"/>
      <c r="Q289" s="69"/>
      <c r="R289" s="69"/>
      <c r="S289" s="69"/>
      <c r="T289" s="70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T289" s="15" t="s">
        <v>155</v>
      </c>
      <c r="AU289" s="15" t="s">
        <v>89</v>
      </c>
    </row>
    <row r="290" spans="1:65" s="13" customFormat="1" ht="10.199999999999999">
      <c r="B290" s="202"/>
      <c r="C290" s="203"/>
      <c r="D290" s="197" t="s">
        <v>157</v>
      </c>
      <c r="E290" s="204" t="s">
        <v>1</v>
      </c>
      <c r="F290" s="205" t="s">
        <v>426</v>
      </c>
      <c r="G290" s="203"/>
      <c r="H290" s="206">
        <v>95.6</v>
      </c>
      <c r="I290" s="207"/>
      <c r="J290" s="203"/>
      <c r="K290" s="203"/>
      <c r="L290" s="208"/>
      <c r="M290" s="209"/>
      <c r="N290" s="210"/>
      <c r="O290" s="210"/>
      <c r="P290" s="210"/>
      <c r="Q290" s="210"/>
      <c r="R290" s="210"/>
      <c r="S290" s="210"/>
      <c r="T290" s="211"/>
      <c r="AT290" s="212" t="s">
        <v>157</v>
      </c>
      <c r="AU290" s="212" t="s">
        <v>89</v>
      </c>
      <c r="AV290" s="13" t="s">
        <v>89</v>
      </c>
      <c r="AW290" s="13" t="s">
        <v>36</v>
      </c>
      <c r="AX290" s="13" t="s">
        <v>87</v>
      </c>
      <c r="AY290" s="212" t="s">
        <v>146</v>
      </c>
    </row>
    <row r="291" spans="1:65" s="2" customFormat="1" ht="24.15" customHeight="1">
      <c r="A291" s="32"/>
      <c r="B291" s="33"/>
      <c r="C291" s="184" t="s">
        <v>427</v>
      </c>
      <c r="D291" s="184" t="s">
        <v>148</v>
      </c>
      <c r="E291" s="185" t="s">
        <v>428</v>
      </c>
      <c r="F291" s="186" t="s">
        <v>429</v>
      </c>
      <c r="G291" s="187" t="s">
        <v>430</v>
      </c>
      <c r="H291" s="188">
        <v>11</v>
      </c>
      <c r="I291" s="189"/>
      <c r="J291" s="190">
        <f>ROUND(I291*H291,2)</f>
        <v>0</v>
      </c>
      <c r="K291" s="186" t="s">
        <v>152</v>
      </c>
      <c r="L291" s="37"/>
      <c r="M291" s="191" t="s">
        <v>1</v>
      </c>
      <c r="N291" s="192" t="s">
        <v>44</v>
      </c>
      <c r="O291" s="69"/>
      <c r="P291" s="193">
        <f>O291*H291</f>
        <v>0</v>
      </c>
      <c r="Q291" s="193">
        <v>1.0189999999999999E-2</v>
      </c>
      <c r="R291" s="193">
        <f>Q291*H291</f>
        <v>0.11209</v>
      </c>
      <c r="S291" s="193">
        <v>0</v>
      </c>
      <c r="T291" s="194">
        <f>S291*H291</f>
        <v>0</v>
      </c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R291" s="195" t="s">
        <v>153</v>
      </c>
      <c r="AT291" s="195" t="s">
        <v>148</v>
      </c>
      <c r="AU291" s="195" t="s">
        <v>89</v>
      </c>
      <c r="AY291" s="15" t="s">
        <v>146</v>
      </c>
      <c r="BE291" s="196">
        <f>IF(N291="základní",J291,0)</f>
        <v>0</v>
      </c>
      <c r="BF291" s="196">
        <f>IF(N291="snížená",J291,0)</f>
        <v>0</v>
      </c>
      <c r="BG291" s="196">
        <f>IF(N291="zákl. přenesená",J291,0)</f>
        <v>0</v>
      </c>
      <c r="BH291" s="196">
        <f>IF(N291="sníž. přenesená",J291,0)</f>
        <v>0</v>
      </c>
      <c r="BI291" s="196">
        <f>IF(N291="nulová",J291,0)</f>
        <v>0</v>
      </c>
      <c r="BJ291" s="15" t="s">
        <v>87</v>
      </c>
      <c r="BK291" s="196">
        <f>ROUND(I291*H291,2)</f>
        <v>0</v>
      </c>
      <c r="BL291" s="15" t="s">
        <v>153</v>
      </c>
      <c r="BM291" s="195" t="s">
        <v>431</v>
      </c>
    </row>
    <row r="292" spans="1:65" s="2" customFormat="1" ht="19.2">
      <c r="A292" s="32"/>
      <c r="B292" s="33"/>
      <c r="C292" s="34"/>
      <c r="D292" s="197" t="s">
        <v>155</v>
      </c>
      <c r="E292" s="34"/>
      <c r="F292" s="198" t="s">
        <v>429</v>
      </c>
      <c r="G292" s="34"/>
      <c r="H292" s="34"/>
      <c r="I292" s="199"/>
      <c r="J292" s="34"/>
      <c r="K292" s="34"/>
      <c r="L292" s="37"/>
      <c r="M292" s="200"/>
      <c r="N292" s="201"/>
      <c r="O292" s="69"/>
      <c r="P292" s="69"/>
      <c r="Q292" s="69"/>
      <c r="R292" s="69"/>
      <c r="S292" s="69"/>
      <c r="T292" s="70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T292" s="15" t="s">
        <v>155</v>
      </c>
      <c r="AU292" s="15" t="s">
        <v>89</v>
      </c>
    </row>
    <row r="293" spans="1:65" s="13" customFormat="1" ht="10.199999999999999">
      <c r="B293" s="202"/>
      <c r="C293" s="203"/>
      <c r="D293" s="197" t="s">
        <v>157</v>
      </c>
      <c r="E293" s="204" t="s">
        <v>1</v>
      </c>
      <c r="F293" s="205" t="s">
        <v>432</v>
      </c>
      <c r="G293" s="203"/>
      <c r="H293" s="206">
        <v>11</v>
      </c>
      <c r="I293" s="207"/>
      <c r="J293" s="203"/>
      <c r="K293" s="203"/>
      <c r="L293" s="208"/>
      <c r="M293" s="209"/>
      <c r="N293" s="210"/>
      <c r="O293" s="210"/>
      <c r="P293" s="210"/>
      <c r="Q293" s="210"/>
      <c r="R293" s="210"/>
      <c r="S293" s="210"/>
      <c r="T293" s="211"/>
      <c r="AT293" s="212" t="s">
        <v>157</v>
      </c>
      <c r="AU293" s="212" t="s">
        <v>89</v>
      </c>
      <c r="AV293" s="13" t="s">
        <v>89</v>
      </c>
      <c r="AW293" s="13" t="s">
        <v>36</v>
      </c>
      <c r="AX293" s="13" t="s">
        <v>87</v>
      </c>
      <c r="AY293" s="212" t="s">
        <v>146</v>
      </c>
    </row>
    <row r="294" spans="1:65" s="2" customFormat="1" ht="16.5" customHeight="1">
      <c r="A294" s="32"/>
      <c r="B294" s="33"/>
      <c r="C294" s="213" t="s">
        <v>433</v>
      </c>
      <c r="D294" s="213" t="s">
        <v>226</v>
      </c>
      <c r="E294" s="214" t="s">
        <v>434</v>
      </c>
      <c r="F294" s="215" t="s">
        <v>435</v>
      </c>
      <c r="G294" s="216" t="s">
        <v>430</v>
      </c>
      <c r="H294" s="217">
        <v>6</v>
      </c>
      <c r="I294" s="218"/>
      <c r="J294" s="219">
        <f>ROUND(I294*H294,2)</f>
        <v>0</v>
      </c>
      <c r="K294" s="215" t="s">
        <v>1</v>
      </c>
      <c r="L294" s="220"/>
      <c r="M294" s="221" t="s">
        <v>1</v>
      </c>
      <c r="N294" s="222" t="s">
        <v>44</v>
      </c>
      <c r="O294" s="69"/>
      <c r="P294" s="193">
        <f>O294*H294</f>
        <v>0</v>
      </c>
      <c r="Q294" s="193">
        <v>1.0129999999999999</v>
      </c>
      <c r="R294" s="193">
        <f>Q294*H294</f>
        <v>6.0779999999999994</v>
      </c>
      <c r="S294" s="193">
        <v>0</v>
      </c>
      <c r="T294" s="194">
        <f>S294*H294</f>
        <v>0</v>
      </c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95" t="s">
        <v>216</v>
      </c>
      <c r="AT294" s="195" t="s">
        <v>226</v>
      </c>
      <c r="AU294" s="195" t="s">
        <v>89</v>
      </c>
      <c r="AY294" s="15" t="s">
        <v>146</v>
      </c>
      <c r="BE294" s="196">
        <f>IF(N294="základní",J294,0)</f>
        <v>0</v>
      </c>
      <c r="BF294" s="196">
        <f>IF(N294="snížená",J294,0)</f>
        <v>0</v>
      </c>
      <c r="BG294" s="196">
        <f>IF(N294="zákl. přenesená",J294,0)</f>
        <v>0</v>
      </c>
      <c r="BH294" s="196">
        <f>IF(N294="sníž. přenesená",J294,0)</f>
        <v>0</v>
      </c>
      <c r="BI294" s="196">
        <f>IF(N294="nulová",J294,0)</f>
        <v>0</v>
      </c>
      <c r="BJ294" s="15" t="s">
        <v>87</v>
      </c>
      <c r="BK294" s="196">
        <f>ROUND(I294*H294,2)</f>
        <v>0</v>
      </c>
      <c r="BL294" s="15" t="s">
        <v>153</v>
      </c>
      <c r="BM294" s="195" t="s">
        <v>436</v>
      </c>
    </row>
    <row r="295" spans="1:65" s="2" customFormat="1" ht="10.199999999999999">
      <c r="A295" s="32"/>
      <c r="B295" s="33"/>
      <c r="C295" s="34"/>
      <c r="D295" s="197" t="s">
        <v>155</v>
      </c>
      <c r="E295" s="34"/>
      <c r="F295" s="198" t="s">
        <v>435</v>
      </c>
      <c r="G295" s="34"/>
      <c r="H295" s="34"/>
      <c r="I295" s="199"/>
      <c r="J295" s="34"/>
      <c r="K295" s="34"/>
      <c r="L295" s="37"/>
      <c r="M295" s="200"/>
      <c r="N295" s="201"/>
      <c r="O295" s="69"/>
      <c r="P295" s="69"/>
      <c r="Q295" s="69"/>
      <c r="R295" s="69"/>
      <c r="S295" s="69"/>
      <c r="T295" s="70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T295" s="15" t="s">
        <v>155</v>
      </c>
      <c r="AU295" s="15" t="s">
        <v>89</v>
      </c>
    </row>
    <row r="296" spans="1:65" s="13" customFormat="1" ht="10.199999999999999">
      <c r="B296" s="202"/>
      <c r="C296" s="203"/>
      <c r="D296" s="197" t="s">
        <v>157</v>
      </c>
      <c r="E296" s="204" t="s">
        <v>1</v>
      </c>
      <c r="F296" s="205" t="s">
        <v>437</v>
      </c>
      <c r="G296" s="203"/>
      <c r="H296" s="206">
        <v>2</v>
      </c>
      <c r="I296" s="207"/>
      <c r="J296" s="203"/>
      <c r="K296" s="203"/>
      <c r="L296" s="208"/>
      <c r="M296" s="209"/>
      <c r="N296" s="210"/>
      <c r="O296" s="210"/>
      <c r="P296" s="210"/>
      <c r="Q296" s="210"/>
      <c r="R296" s="210"/>
      <c r="S296" s="210"/>
      <c r="T296" s="211"/>
      <c r="AT296" s="212" t="s">
        <v>157</v>
      </c>
      <c r="AU296" s="212" t="s">
        <v>89</v>
      </c>
      <c r="AV296" s="13" t="s">
        <v>89</v>
      </c>
      <c r="AW296" s="13" t="s">
        <v>36</v>
      </c>
      <c r="AX296" s="13" t="s">
        <v>79</v>
      </c>
      <c r="AY296" s="212" t="s">
        <v>146</v>
      </c>
    </row>
    <row r="297" spans="1:65" s="13" customFormat="1" ht="10.199999999999999">
      <c r="B297" s="202"/>
      <c r="C297" s="203"/>
      <c r="D297" s="197" t="s">
        <v>157</v>
      </c>
      <c r="E297" s="204" t="s">
        <v>1</v>
      </c>
      <c r="F297" s="205" t="s">
        <v>438</v>
      </c>
      <c r="G297" s="203"/>
      <c r="H297" s="206">
        <v>1</v>
      </c>
      <c r="I297" s="207"/>
      <c r="J297" s="203"/>
      <c r="K297" s="203"/>
      <c r="L297" s="208"/>
      <c r="M297" s="209"/>
      <c r="N297" s="210"/>
      <c r="O297" s="210"/>
      <c r="P297" s="210"/>
      <c r="Q297" s="210"/>
      <c r="R297" s="210"/>
      <c r="S297" s="210"/>
      <c r="T297" s="211"/>
      <c r="AT297" s="212" t="s">
        <v>157</v>
      </c>
      <c r="AU297" s="212" t="s">
        <v>89</v>
      </c>
      <c r="AV297" s="13" t="s">
        <v>89</v>
      </c>
      <c r="AW297" s="13" t="s">
        <v>36</v>
      </c>
      <c r="AX297" s="13" t="s">
        <v>79</v>
      </c>
      <c r="AY297" s="212" t="s">
        <v>146</v>
      </c>
    </row>
    <row r="298" spans="1:65" s="13" customFormat="1" ht="10.199999999999999">
      <c r="B298" s="202"/>
      <c r="C298" s="203"/>
      <c r="D298" s="197" t="s">
        <v>157</v>
      </c>
      <c r="E298" s="204" t="s">
        <v>1</v>
      </c>
      <c r="F298" s="205" t="s">
        <v>439</v>
      </c>
      <c r="G298" s="203"/>
      <c r="H298" s="206">
        <v>2</v>
      </c>
      <c r="I298" s="207"/>
      <c r="J298" s="203"/>
      <c r="K298" s="203"/>
      <c r="L298" s="208"/>
      <c r="M298" s="209"/>
      <c r="N298" s="210"/>
      <c r="O298" s="210"/>
      <c r="P298" s="210"/>
      <c r="Q298" s="210"/>
      <c r="R298" s="210"/>
      <c r="S298" s="210"/>
      <c r="T298" s="211"/>
      <c r="AT298" s="212" t="s">
        <v>157</v>
      </c>
      <c r="AU298" s="212" t="s">
        <v>89</v>
      </c>
      <c r="AV298" s="13" t="s">
        <v>89</v>
      </c>
      <c r="AW298" s="13" t="s">
        <v>36</v>
      </c>
      <c r="AX298" s="13" t="s">
        <v>79</v>
      </c>
      <c r="AY298" s="212" t="s">
        <v>146</v>
      </c>
    </row>
    <row r="299" spans="1:65" s="13" customFormat="1" ht="10.199999999999999">
      <c r="B299" s="202"/>
      <c r="C299" s="203"/>
      <c r="D299" s="197" t="s">
        <v>157</v>
      </c>
      <c r="E299" s="204" t="s">
        <v>1</v>
      </c>
      <c r="F299" s="205" t="s">
        <v>440</v>
      </c>
      <c r="G299" s="203"/>
      <c r="H299" s="206">
        <v>1</v>
      </c>
      <c r="I299" s="207"/>
      <c r="J299" s="203"/>
      <c r="K299" s="203"/>
      <c r="L299" s="208"/>
      <c r="M299" s="209"/>
      <c r="N299" s="210"/>
      <c r="O299" s="210"/>
      <c r="P299" s="210"/>
      <c r="Q299" s="210"/>
      <c r="R299" s="210"/>
      <c r="S299" s="210"/>
      <c r="T299" s="211"/>
      <c r="AT299" s="212" t="s">
        <v>157</v>
      </c>
      <c r="AU299" s="212" t="s">
        <v>89</v>
      </c>
      <c r="AV299" s="13" t="s">
        <v>89</v>
      </c>
      <c r="AW299" s="13" t="s">
        <v>36</v>
      </c>
      <c r="AX299" s="13" t="s">
        <v>79</v>
      </c>
      <c r="AY299" s="212" t="s">
        <v>146</v>
      </c>
    </row>
    <row r="300" spans="1:65" s="2" customFormat="1" ht="16.5" customHeight="1">
      <c r="A300" s="32"/>
      <c r="B300" s="33"/>
      <c r="C300" s="213" t="s">
        <v>441</v>
      </c>
      <c r="D300" s="213" t="s">
        <v>226</v>
      </c>
      <c r="E300" s="214" t="s">
        <v>442</v>
      </c>
      <c r="F300" s="215" t="s">
        <v>443</v>
      </c>
      <c r="G300" s="216" t="s">
        <v>430</v>
      </c>
      <c r="H300" s="217">
        <v>3</v>
      </c>
      <c r="I300" s="218"/>
      <c r="J300" s="219">
        <f>ROUND(I300*H300,2)</f>
        <v>0</v>
      </c>
      <c r="K300" s="215" t="s">
        <v>1</v>
      </c>
      <c r="L300" s="220"/>
      <c r="M300" s="221" t="s">
        <v>1</v>
      </c>
      <c r="N300" s="222" t="s">
        <v>44</v>
      </c>
      <c r="O300" s="69"/>
      <c r="P300" s="193">
        <f>O300*H300</f>
        <v>0</v>
      </c>
      <c r="Q300" s="193">
        <v>0.50600000000000001</v>
      </c>
      <c r="R300" s="193">
        <f>Q300*H300</f>
        <v>1.518</v>
      </c>
      <c r="S300" s="193">
        <v>0</v>
      </c>
      <c r="T300" s="194">
        <f>S300*H300</f>
        <v>0</v>
      </c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R300" s="195" t="s">
        <v>216</v>
      </c>
      <c r="AT300" s="195" t="s">
        <v>226</v>
      </c>
      <c r="AU300" s="195" t="s">
        <v>89</v>
      </c>
      <c r="AY300" s="15" t="s">
        <v>146</v>
      </c>
      <c r="BE300" s="196">
        <f>IF(N300="základní",J300,0)</f>
        <v>0</v>
      </c>
      <c r="BF300" s="196">
        <f>IF(N300="snížená",J300,0)</f>
        <v>0</v>
      </c>
      <c r="BG300" s="196">
        <f>IF(N300="zákl. přenesená",J300,0)</f>
        <v>0</v>
      </c>
      <c r="BH300" s="196">
        <f>IF(N300="sníž. přenesená",J300,0)</f>
        <v>0</v>
      </c>
      <c r="BI300" s="196">
        <f>IF(N300="nulová",J300,0)</f>
        <v>0</v>
      </c>
      <c r="BJ300" s="15" t="s">
        <v>87</v>
      </c>
      <c r="BK300" s="196">
        <f>ROUND(I300*H300,2)</f>
        <v>0</v>
      </c>
      <c r="BL300" s="15" t="s">
        <v>153</v>
      </c>
      <c r="BM300" s="195" t="s">
        <v>444</v>
      </c>
    </row>
    <row r="301" spans="1:65" s="2" customFormat="1" ht="10.199999999999999">
      <c r="A301" s="32"/>
      <c r="B301" s="33"/>
      <c r="C301" s="34"/>
      <c r="D301" s="197" t="s">
        <v>155</v>
      </c>
      <c r="E301" s="34"/>
      <c r="F301" s="198" t="s">
        <v>443</v>
      </c>
      <c r="G301" s="34"/>
      <c r="H301" s="34"/>
      <c r="I301" s="199"/>
      <c r="J301" s="34"/>
      <c r="K301" s="34"/>
      <c r="L301" s="37"/>
      <c r="M301" s="200"/>
      <c r="N301" s="201"/>
      <c r="O301" s="69"/>
      <c r="P301" s="69"/>
      <c r="Q301" s="69"/>
      <c r="R301" s="69"/>
      <c r="S301" s="69"/>
      <c r="T301" s="70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T301" s="15" t="s">
        <v>155</v>
      </c>
      <c r="AU301" s="15" t="s">
        <v>89</v>
      </c>
    </row>
    <row r="302" spans="1:65" s="13" customFormat="1" ht="10.199999999999999">
      <c r="B302" s="202"/>
      <c r="C302" s="203"/>
      <c r="D302" s="197" t="s">
        <v>157</v>
      </c>
      <c r="E302" s="204" t="s">
        <v>1</v>
      </c>
      <c r="F302" s="205" t="s">
        <v>445</v>
      </c>
      <c r="G302" s="203"/>
      <c r="H302" s="206">
        <v>1</v>
      </c>
      <c r="I302" s="207"/>
      <c r="J302" s="203"/>
      <c r="K302" s="203"/>
      <c r="L302" s="208"/>
      <c r="M302" s="209"/>
      <c r="N302" s="210"/>
      <c r="O302" s="210"/>
      <c r="P302" s="210"/>
      <c r="Q302" s="210"/>
      <c r="R302" s="210"/>
      <c r="S302" s="210"/>
      <c r="T302" s="211"/>
      <c r="AT302" s="212" t="s">
        <v>157</v>
      </c>
      <c r="AU302" s="212" t="s">
        <v>89</v>
      </c>
      <c r="AV302" s="13" t="s">
        <v>89</v>
      </c>
      <c r="AW302" s="13" t="s">
        <v>36</v>
      </c>
      <c r="AX302" s="13" t="s">
        <v>79</v>
      </c>
      <c r="AY302" s="212" t="s">
        <v>146</v>
      </c>
    </row>
    <row r="303" spans="1:65" s="13" customFormat="1" ht="10.199999999999999">
      <c r="B303" s="202"/>
      <c r="C303" s="203"/>
      <c r="D303" s="197" t="s">
        <v>157</v>
      </c>
      <c r="E303" s="204" t="s">
        <v>1</v>
      </c>
      <c r="F303" s="205" t="s">
        <v>446</v>
      </c>
      <c r="G303" s="203"/>
      <c r="H303" s="206">
        <v>1</v>
      </c>
      <c r="I303" s="207"/>
      <c r="J303" s="203"/>
      <c r="K303" s="203"/>
      <c r="L303" s="208"/>
      <c r="M303" s="209"/>
      <c r="N303" s="210"/>
      <c r="O303" s="210"/>
      <c r="P303" s="210"/>
      <c r="Q303" s="210"/>
      <c r="R303" s="210"/>
      <c r="S303" s="210"/>
      <c r="T303" s="211"/>
      <c r="AT303" s="212" t="s">
        <v>157</v>
      </c>
      <c r="AU303" s="212" t="s">
        <v>89</v>
      </c>
      <c r="AV303" s="13" t="s">
        <v>89</v>
      </c>
      <c r="AW303" s="13" t="s">
        <v>36</v>
      </c>
      <c r="AX303" s="13" t="s">
        <v>79</v>
      </c>
      <c r="AY303" s="212" t="s">
        <v>146</v>
      </c>
    </row>
    <row r="304" spans="1:65" s="13" customFormat="1" ht="10.199999999999999">
      <c r="B304" s="202"/>
      <c r="C304" s="203"/>
      <c r="D304" s="197" t="s">
        <v>157</v>
      </c>
      <c r="E304" s="204" t="s">
        <v>1</v>
      </c>
      <c r="F304" s="205" t="s">
        <v>440</v>
      </c>
      <c r="G304" s="203"/>
      <c r="H304" s="206">
        <v>1</v>
      </c>
      <c r="I304" s="207"/>
      <c r="J304" s="203"/>
      <c r="K304" s="203"/>
      <c r="L304" s="208"/>
      <c r="M304" s="209"/>
      <c r="N304" s="210"/>
      <c r="O304" s="210"/>
      <c r="P304" s="210"/>
      <c r="Q304" s="210"/>
      <c r="R304" s="210"/>
      <c r="S304" s="210"/>
      <c r="T304" s="211"/>
      <c r="AT304" s="212" t="s">
        <v>157</v>
      </c>
      <c r="AU304" s="212" t="s">
        <v>89</v>
      </c>
      <c r="AV304" s="13" t="s">
        <v>89</v>
      </c>
      <c r="AW304" s="13" t="s">
        <v>36</v>
      </c>
      <c r="AX304" s="13" t="s">
        <v>79</v>
      </c>
      <c r="AY304" s="212" t="s">
        <v>146</v>
      </c>
    </row>
    <row r="305" spans="1:65" s="2" customFormat="1" ht="16.5" customHeight="1">
      <c r="A305" s="32"/>
      <c r="B305" s="33"/>
      <c r="C305" s="213" t="s">
        <v>447</v>
      </c>
      <c r="D305" s="213" t="s">
        <v>226</v>
      </c>
      <c r="E305" s="214" t="s">
        <v>448</v>
      </c>
      <c r="F305" s="215" t="s">
        <v>449</v>
      </c>
      <c r="G305" s="216" t="s">
        <v>430</v>
      </c>
      <c r="H305" s="217">
        <v>2</v>
      </c>
      <c r="I305" s="218"/>
      <c r="J305" s="219">
        <f>ROUND(I305*H305,2)</f>
        <v>0</v>
      </c>
      <c r="K305" s="215" t="s">
        <v>1</v>
      </c>
      <c r="L305" s="220"/>
      <c r="M305" s="221" t="s">
        <v>1</v>
      </c>
      <c r="N305" s="222" t="s">
        <v>44</v>
      </c>
      <c r="O305" s="69"/>
      <c r="P305" s="193">
        <f>O305*H305</f>
        <v>0</v>
      </c>
      <c r="Q305" s="193">
        <v>0.254</v>
      </c>
      <c r="R305" s="193">
        <f>Q305*H305</f>
        <v>0.50800000000000001</v>
      </c>
      <c r="S305" s="193">
        <v>0</v>
      </c>
      <c r="T305" s="194">
        <f>S305*H305</f>
        <v>0</v>
      </c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R305" s="195" t="s">
        <v>216</v>
      </c>
      <c r="AT305" s="195" t="s">
        <v>226</v>
      </c>
      <c r="AU305" s="195" t="s">
        <v>89</v>
      </c>
      <c r="AY305" s="15" t="s">
        <v>146</v>
      </c>
      <c r="BE305" s="196">
        <f>IF(N305="základní",J305,0)</f>
        <v>0</v>
      </c>
      <c r="BF305" s="196">
        <f>IF(N305="snížená",J305,0)</f>
        <v>0</v>
      </c>
      <c r="BG305" s="196">
        <f>IF(N305="zákl. přenesená",J305,0)</f>
        <v>0</v>
      </c>
      <c r="BH305" s="196">
        <f>IF(N305="sníž. přenesená",J305,0)</f>
        <v>0</v>
      </c>
      <c r="BI305" s="196">
        <f>IF(N305="nulová",J305,0)</f>
        <v>0</v>
      </c>
      <c r="BJ305" s="15" t="s">
        <v>87</v>
      </c>
      <c r="BK305" s="196">
        <f>ROUND(I305*H305,2)</f>
        <v>0</v>
      </c>
      <c r="BL305" s="15" t="s">
        <v>153</v>
      </c>
      <c r="BM305" s="195" t="s">
        <v>450</v>
      </c>
    </row>
    <row r="306" spans="1:65" s="2" customFormat="1" ht="10.199999999999999">
      <c r="A306" s="32"/>
      <c r="B306" s="33"/>
      <c r="C306" s="34"/>
      <c r="D306" s="197" t="s">
        <v>155</v>
      </c>
      <c r="E306" s="34"/>
      <c r="F306" s="198" t="s">
        <v>449</v>
      </c>
      <c r="G306" s="34"/>
      <c r="H306" s="34"/>
      <c r="I306" s="199"/>
      <c r="J306" s="34"/>
      <c r="K306" s="34"/>
      <c r="L306" s="37"/>
      <c r="M306" s="200"/>
      <c r="N306" s="201"/>
      <c r="O306" s="69"/>
      <c r="P306" s="69"/>
      <c r="Q306" s="69"/>
      <c r="R306" s="69"/>
      <c r="S306" s="69"/>
      <c r="T306" s="70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T306" s="15" t="s">
        <v>155</v>
      </c>
      <c r="AU306" s="15" t="s">
        <v>89</v>
      </c>
    </row>
    <row r="307" spans="1:65" s="13" customFormat="1" ht="10.199999999999999">
      <c r="B307" s="202"/>
      <c r="C307" s="203"/>
      <c r="D307" s="197" t="s">
        <v>157</v>
      </c>
      <c r="E307" s="204" t="s">
        <v>1</v>
      </c>
      <c r="F307" s="205" t="s">
        <v>445</v>
      </c>
      <c r="G307" s="203"/>
      <c r="H307" s="206">
        <v>1</v>
      </c>
      <c r="I307" s="207"/>
      <c r="J307" s="203"/>
      <c r="K307" s="203"/>
      <c r="L307" s="208"/>
      <c r="M307" s="209"/>
      <c r="N307" s="210"/>
      <c r="O307" s="210"/>
      <c r="P307" s="210"/>
      <c r="Q307" s="210"/>
      <c r="R307" s="210"/>
      <c r="S307" s="210"/>
      <c r="T307" s="211"/>
      <c r="AT307" s="212" t="s">
        <v>157</v>
      </c>
      <c r="AU307" s="212" t="s">
        <v>89</v>
      </c>
      <c r="AV307" s="13" t="s">
        <v>89</v>
      </c>
      <c r="AW307" s="13" t="s">
        <v>36</v>
      </c>
      <c r="AX307" s="13" t="s">
        <v>79</v>
      </c>
      <c r="AY307" s="212" t="s">
        <v>146</v>
      </c>
    </row>
    <row r="308" spans="1:65" s="13" customFormat="1" ht="10.199999999999999">
      <c r="B308" s="202"/>
      <c r="C308" s="203"/>
      <c r="D308" s="197" t="s">
        <v>157</v>
      </c>
      <c r="E308" s="204" t="s">
        <v>1</v>
      </c>
      <c r="F308" s="205" t="s">
        <v>446</v>
      </c>
      <c r="G308" s="203"/>
      <c r="H308" s="206">
        <v>1</v>
      </c>
      <c r="I308" s="207"/>
      <c r="J308" s="203"/>
      <c r="K308" s="203"/>
      <c r="L308" s="208"/>
      <c r="M308" s="209"/>
      <c r="N308" s="210"/>
      <c r="O308" s="210"/>
      <c r="P308" s="210"/>
      <c r="Q308" s="210"/>
      <c r="R308" s="210"/>
      <c r="S308" s="210"/>
      <c r="T308" s="211"/>
      <c r="AT308" s="212" t="s">
        <v>157</v>
      </c>
      <c r="AU308" s="212" t="s">
        <v>89</v>
      </c>
      <c r="AV308" s="13" t="s">
        <v>89</v>
      </c>
      <c r="AW308" s="13" t="s">
        <v>36</v>
      </c>
      <c r="AX308" s="13" t="s">
        <v>79</v>
      </c>
      <c r="AY308" s="212" t="s">
        <v>146</v>
      </c>
    </row>
    <row r="309" spans="1:65" s="2" customFormat="1" ht="24.15" customHeight="1">
      <c r="A309" s="32"/>
      <c r="B309" s="33"/>
      <c r="C309" s="184" t="s">
        <v>451</v>
      </c>
      <c r="D309" s="184" t="s">
        <v>148</v>
      </c>
      <c r="E309" s="185" t="s">
        <v>452</v>
      </c>
      <c r="F309" s="186" t="s">
        <v>453</v>
      </c>
      <c r="G309" s="187" t="s">
        <v>430</v>
      </c>
      <c r="H309" s="188">
        <v>4</v>
      </c>
      <c r="I309" s="189"/>
      <c r="J309" s="190">
        <f>ROUND(I309*H309,2)</f>
        <v>0</v>
      </c>
      <c r="K309" s="186" t="s">
        <v>152</v>
      </c>
      <c r="L309" s="37"/>
      <c r="M309" s="191" t="s">
        <v>1</v>
      </c>
      <c r="N309" s="192" t="s">
        <v>44</v>
      </c>
      <c r="O309" s="69"/>
      <c r="P309" s="193">
        <f>O309*H309</f>
        <v>0</v>
      </c>
      <c r="Q309" s="193">
        <v>1.248E-2</v>
      </c>
      <c r="R309" s="193">
        <f>Q309*H309</f>
        <v>4.9919999999999999E-2</v>
      </c>
      <c r="S309" s="193">
        <v>0</v>
      </c>
      <c r="T309" s="194">
        <f>S309*H309</f>
        <v>0</v>
      </c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R309" s="195" t="s">
        <v>153</v>
      </c>
      <c r="AT309" s="195" t="s">
        <v>148</v>
      </c>
      <c r="AU309" s="195" t="s">
        <v>89</v>
      </c>
      <c r="AY309" s="15" t="s">
        <v>146</v>
      </c>
      <c r="BE309" s="196">
        <f>IF(N309="základní",J309,0)</f>
        <v>0</v>
      </c>
      <c r="BF309" s="196">
        <f>IF(N309="snížená",J309,0)</f>
        <v>0</v>
      </c>
      <c r="BG309" s="196">
        <f>IF(N309="zákl. přenesená",J309,0)</f>
        <v>0</v>
      </c>
      <c r="BH309" s="196">
        <f>IF(N309="sníž. přenesená",J309,0)</f>
        <v>0</v>
      </c>
      <c r="BI309" s="196">
        <f>IF(N309="nulová",J309,0)</f>
        <v>0</v>
      </c>
      <c r="BJ309" s="15" t="s">
        <v>87</v>
      </c>
      <c r="BK309" s="196">
        <f>ROUND(I309*H309,2)</f>
        <v>0</v>
      </c>
      <c r="BL309" s="15" t="s">
        <v>153</v>
      </c>
      <c r="BM309" s="195" t="s">
        <v>454</v>
      </c>
    </row>
    <row r="310" spans="1:65" s="2" customFormat="1" ht="19.2">
      <c r="A310" s="32"/>
      <c r="B310" s="33"/>
      <c r="C310" s="34"/>
      <c r="D310" s="197" t="s">
        <v>155</v>
      </c>
      <c r="E310" s="34"/>
      <c r="F310" s="198" t="s">
        <v>453</v>
      </c>
      <c r="G310" s="34"/>
      <c r="H310" s="34"/>
      <c r="I310" s="199"/>
      <c r="J310" s="34"/>
      <c r="K310" s="34"/>
      <c r="L310" s="37"/>
      <c r="M310" s="200"/>
      <c r="N310" s="201"/>
      <c r="O310" s="69"/>
      <c r="P310" s="69"/>
      <c r="Q310" s="69"/>
      <c r="R310" s="69"/>
      <c r="S310" s="69"/>
      <c r="T310" s="70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T310" s="15" t="s">
        <v>155</v>
      </c>
      <c r="AU310" s="15" t="s">
        <v>89</v>
      </c>
    </row>
    <row r="311" spans="1:65" s="13" customFormat="1" ht="10.199999999999999">
      <c r="B311" s="202"/>
      <c r="C311" s="203"/>
      <c r="D311" s="197" t="s">
        <v>157</v>
      </c>
      <c r="E311" s="204" t="s">
        <v>1</v>
      </c>
      <c r="F311" s="205" t="s">
        <v>455</v>
      </c>
      <c r="G311" s="203"/>
      <c r="H311" s="206">
        <v>4</v>
      </c>
      <c r="I311" s="207"/>
      <c r="J311" s="203"/>
      <c r="K311" s="203"/>
      <c r="L311" s="208"/>
      <c r="M311" s="209"/>
      <c r="N311" s="210"/>
      <c r="O311" s="210"/>
      <c r="P311" s="210"/>
      <c r="Q311" s="210"/>
      <c r="R311" s="210"/>
      <c r="S311" s="210"/>
      <c r="T311" s="211"/>
      <c r="AT311" s="212" t="s">
        <v>157</v>
      </c>
      <c r="AU311" s="212" t="s">
        <v>89</v>
      </c>
      <c r="AV311" s="13" t="s">
        <v>89</v>
      </c>
      <c r="AW311" s="13" t="s">
        <v>36</v>
      </c>
      <c r="AX311" s="13" t="s">
        <v>87</v>
      </c>
      <c r="AY311" s="212" t="s">
        <v>146</v>
      </c>
    </row>
    <row r="312" spans="1:65" s="2" customFormat="1" ht="16.5" customHeight="1">
      <c r="A312" s="32"/>
      <c r="B312" s="33"/>
      <c r="C312" s="213" t="s">
        <v>456</v>
      </c>
      <c r="D312" s="213" t="s">
        <v>226</v>
      </c>
      <c r="E312" s="214" t="s">
        <v>457</v>
      </c>
      <c r="F312" s="215" t="s">
        <v>458</v>
      </c>
      <c r="G312" s="216" t="s">
        <v>430</v>
      </c>
      <c r="H312" s="217">
        <v>4</v>
      </c>
      <c r="I312" s="218"/>
      <c r="J312" s="219">
        <f>ROUND(I312*H312,2)</f>
        <v>0</v>
      </c>
      <c r="K312" s="215" t="s">
        <v>1</v>
      </c>
      <c r="L312" s="220"/>
      <c r="M312" s="221" t="s">
        <v>1</v>
      </c>
      <c r="N312" s="222" t="s">
        <v>44</v>
      </c>
      <c r="O312" s="69"/>
      <c r="P312" s="193">
        <f>O312*H312</f>
        <v>0</v>
      </c>
      <c r="Q312" s="193">
        <v>0.56999999999999995</v>
      </c>
      <c r="R312" s="193">
        <f>Q312*H312</f>
        <v>2.2799999999999998</v>
      </c>
      <c r="S312" s="193">
        <v>0</v>
      </c>
      <c r="T312" s="194">
        <f>S312*H312</f>
        <v>0</v>
      </c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R312" s="195" t="s">
        <v>216</v>
      </c>
      <c r="AT312" s="195" t="s">
        <v>226</v>
      </c>
      <c r="AU312" s="195" t="s">
        <v>89</v>
      </c>
      <c r="AY312" s="15" t="s">
        <v>146</v>
      </c>
      <c r="BE312" s="196">
        <f>IF(N312="základní",J312,0)</f>
        <v>0</v>
      </c>
      <c r="BF312" s="196">
        <f>IF(N312="snížená",J312,0)</f>
        <v>0</v>
      </c>
      <c r="BG312" s="196">
        <f>IF(N312="zákl. přenesená",J312,0)</f>
        <v>0</v>
      </c>
      <c r="BH312" s="196">
        <f>IF(N312="sníž. přenesená",J312,0)</f>
        <v>0</v>
      </c>
      <c r="BI312" s="196">
        <f>IF(N312="nulová",J312,0)</f>
        <v>0</v>
      </c>
      <c r="BJ312" s="15" t="s">
        <v>87</v>
      </c>
      <c r="BK312" s="196">
        <f>ROUND(I312*H312,2)</f>
        <v>0</v>
      </c>
      <c r="BL312" s="15" t="s">
        <v>153</v>
      </c>
      <c r="BM312" s="195" t="s">
        <v>459</v>
      </c>
    </row>
    <row r="313" spans="1:65" s="2" customFormat="1" ht="10.199999999999999">
      <c r="A313" s="32"/>
      <c r="B313" s="33"/>
      <c r="C313" s="34"/>
      <c r="D313" s="197" t="s">
        <v>155</v>
      </c>
      <c r="E313" s="34"/>
      <c r="F313" s="198" t="s">
        <v>458</v>
      </c>
      <c r="G313" s="34"/>
      <c r="H313" s="34"/>
      <c r="I313" s="199"/>
      <c r="J313" s="34"/>
      <c r="K313" s="34"/>
      <c r="L313" s="37"/>
      <c r="M313" s="200"/>
      <c r="N313" s="201"/>
      <c r="O313" s="69"/>
      <c r="P313" s="69"/>
      <c r="Q313" s="69"/>
      <c r="R313" s="69"/>
      <c r="S313" s="69"/>
      <c r="T313" s="70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T313" s="15" t="s">
        <v>155</v>
      </c>
      <c r="AU313" s="15" t="s">
        <v>89</v>
      </c>
    </row>
    <row r="314" spans="1:65" s="13" customFormat="1" ht="10.199999999999999">
      <c r="B314" s="202"/>
      <c r="C314" s="203"/>
      <c r="D314" s="197" t="s">
        <v>157</v>
      </c>
      <c r="E314" s="204" t="s">
        <v>1</v>
      </c>
      <c r="F314" s="205" t="s">
        <v>455</v>
      </c>
      <c r="G314" s="203"/>
      <c r="H314" s="206">
        <v>4</v>
      </c>
      <c r="I314" s="207"/>
      <c r="J314" s="203"/>
      <c r="K314" s="203"/>
      <c r="L314" s="208"/>
      <c r="M314" s="209"/>
      <c r="N314" s="210"/>
      <c r="O314" s="210"/>
      <c r="P314" s="210"/>
      <c r="Q314" s="210"/>
      <c r="R314" s="210"/>
      <c r="S314" s="210"/>
      <c r="T314" s="211"/>
      <c r="AT314" s="212" t="s">
        <v>157</v>
      </c>
      <c r="AU314" s="212" t="s">
        <v>89</v>
      </c>
      <c r="AV314" s="13" t="s">
        <v>89</v>
      </c>
      <c r="AW314" s="13" t="s">
        <v>36</v>
      </c>
      <c r="AX314" s="13" t="s">
        <v>87</v>
      </c>
      <c r="AY314" s="212" t="s">
        <v>146</v>
      </c>
    </row>
    <row r="315" spans="1:65" s="2" customFormat="1" ht="24.15" customHeight="1">
      <c r="A315" s="32"/>
      <c r="B315" s="33"/>
      <c r="C315" s="184" t="s">
        <v>460</v>
      </c>
      <c r="D315" s="184" t="s">
        <v>148</v>
      </c>
      <c r="E315" s="185" t="s">
        <v>461</v>
      </c>
      <c r="F315" s="186" t="s">
        <v>462</v>
      </c>
      <c r="G315" s="187" t="s">
        <v>430</v>
      </c>
      <c r="H315" s="188">
        <v>4</v>
      </c>
      <c r="I315" s="189"/>
      <c r="J315" s="190">
        <f>ROUND(I315*H315,2)</f>
        <v>0</v>
      </c>
      <c r="K315" s="186" t="s">
        <v>152</v>
      </c>
      <c r="L315" s="37"/>
      <c r="M315" s="191" t="s">
        <v>1</v>
      </c>
      <c r="N315" s="192" t="s">
        <v>44</v>
      </c>
      <c r="O315" s="69"/>
      <c r="P315" s="193">
        <f>O315*H315</f>
        <v>0</v>
      </c>
      <c r="Q315" s="193">
        <v>2.8539999999999999E-2</v>
      </c>
      <c r="R315" s="193">
        <f>Q315*H315</f>
        <v>0.11416</v>
      </c>
      <c r="S315" s="193">
        <v>0</v>
      </c>
      <c r="T315" s="194">
        <f>S315*H315</f>
        <v>0</v>
      </c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R315" s="195" t="s">
        <v>153</v>
      </c>
      <c r="AT315" s="195" t="s">
        <v>148</v>
      </c>
      <c r="AU315" s="195" t="s">
        <v>89</v>
      </c>
      <c r="AY315" s="15" t="s">
        <v>146</v>
      </c>
      <c r="BE315" s="196">
        <f>IF(N315="základní",J315,0)</f>
        <v>0</v>
      </c>
      <c r="BF315" s="196">
        <f>IF(N315="snížená",J315,0)</f>
        <v>0</v>
      </c>
      <c r="BG315" s="196">
        <f>IF(N315="zákl. přenesená",J315,0)</f>
        <v>0</v>
      </c>
      <c r="BH315" s="196">
        <f>IF(N315="sníž. přenesená",J315,0)</f>
        <v>0</v>
      </c>
      <c r="BI315" s="196">
        <f>IF(N315="nulová",J315,0)</f>
        <v>0</v>
      </c>
      <c r="BJ315" s="15" t="s">
        <v>87</v>
      </c>
      <c r="BK315" s="196">
        <f>ROUND(I315*H315,2)</f>
        <v>0</v>
      </c>
      <c r="BL315" s="15" t="s">
        <v>153</v>
      </c>
      <c r="BM315" s="195" t="s">
        <v>463</v>
      </c>
    </row>
    <row r="316" spans="1:65" s="2" customFormat="1" ht="19.2">
      <c r="A316" s="32"/>
      <c r="B316" s="33"/>
      <c r="C316" s="34"/>
      <c r="D316" s="197" t="s">
        <v>155</v>
      </c>
      <c r="E316" s="34"/>
      <c r="F316" s="198" t="s">
        <v>462</v>
      </c>
      <c r="G316" s="34"/>
      <c r="H316" s="34"/>
      <c r="I316" s="199"/>
      <c r="J316" s="34"/>
      <c r="K316" s="34"/>
      <c r="L316" s="37"/>
      <c r="M316" s="200"/>
      <c r="N316" s="201"/>
      <c r="O316" s="69"/>
      <c r="P316" s="69"/>
      <c r="Q316" s="69"/>
      <c r="R316" s="69"/>
      <c r="S316" s="69"/>
      <c r="T316" s="70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T316" s="15" t="s">
        <v>155</v>
      </c>
      <c r="AU316" s="15" t="s">
        <v>89</v>
      </c>
    </row>
    <row r="317" spans="1:65" s="13" customFormat="1" ht="10.199999999999999">
      <c r="B317" s="202"/>
      <c r="C317" s="203"/>
      <c r="D317" s="197" t="s">
        <v>157</v>
      </c>
      <c r="E317" s="204" t="s">
        <v>1</v>
      </c>
      <c r="F317" s="205" t="s">
        <v>455</v>
      </c>
      <c r="G317" s="203"/>
      <c r="H317" s="206">
        <v>4</v>
      </c>
      <c r="I317" s="207"/>
      <c r="J317" s="203"/>
      <c r="K317" s="203"/>
      <c r="L317" s="208"/>
      <c r="M317" s="209"/>
      <c r="N317" s="210"/>
      <c r="O317" s="210"/>
      <c r="P317" s="210"/>
      <c r="Q317" s="210"/>
      <c r="R317" s="210"/>
      <c r="S317" s="210"/>
      <c r="T317" s="211"/>
      <c r="AT317" s="212" t="s">
        <v>157</v>
      </c>
      <c r="AU317" s="212" t="s">
        <v>89</v>
      </c>
      <c r="AV317" s="13" t="s">
        <v>89</v>
      </c>
      <c r="AW317" s="13" t="s">
        <v>36</v>
      </c>
      <c r="AX317" s="13" t="s">
        <v>87</v>
      </c>
      <c r="AY317" s="212" t="s">
        <v>146</v>
      </c>
    </row>
    <row r="318" spans="1:65" s="2" customFormat="1" ht="21.75" customHeight="1">
      <c r="A318" s="32"/>
      <c r="B318" s="33"/>
      <c r="C318" s="213" t="s">
        <v>464</v>
      </c>
      <c r="D318" s="213" t="s">
        <v>226</v>
      </c>
      <c r="E318" s="214" t="s">
        <v>465</v>
      </c>
      <c r="F318" s="215" t="s">
        <v>466</v>
      </c>
      <c r="G318" s="216" t="s">
        <v>430</v>
      </c>
      <c r="H318" s="217">
        <v>4</v>
      </c>
      <c r="I318" s="218"/>
      <c r="J318" s="219">
        <f>ROUND(I318*H318,2)</f>
        <v>0</v>
      </c>
      <c r="K318" s="215" t="s">
        <v>1</v>
      </c>
      <c r="L318" s="220"/>
      <c r="M318" s="221" t="s">
        <v>1</v>
      </c>
      <c r="N318" s="222" t="s">
        <v>44</v>
      </c>
      <c r="O318" s="69"/>
      <c r="P318" s="193">
        <f>O318*H318</f>
        <v>0</v>
      </c>
      <c r="Q318" s="193">
        <v>1.363</v>
      </c>
      <c r="R318" s="193">
        <f>Q318*H318</f>
        <v>5.452</v>
      </c>
      <c r="S318" s="193">
        <v>0</v>
      </c>
      <c r="T318" s="194">
        <f>S318*H318</f>
        <v>0</v>
      </c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R318" s="195" t="s">
        <v>216</v>
      </c>
      <c r="AT318" s="195" t="s">
        <v>226</v>
      </c>
      <c r="AU318" s="195" t="s">
        <v>89</v>
      </c>
      <c r="AY318" s="15" t="s">
        <v>146</v>
      </c>
      <c r="BE318" s="196">
        <f>IF(N318="základní",J318,0)</f>
        <v>0</v>
      </c>
      <c r="BF318" s="196">
        <f>IF(N318="snížená",J318,0)</f>
        <v>0</v>
      </c>
      <c r="BG318" s="196">
        <f>IF(N318="zákl. přenesená",J318,0)</f>
        <v>0</v>
      </c>
      <c r="BH318" s="196">
        <f>IF(N318="sníž. přenesená",J318,0)</f>
        <v>0</v>
      </c>
      <c r="BI318" s="196">
        <f>IF(N318="nulová",J318,0)</f>
        <v>0</v>
      </c>
      <c r="BJ318" s="15" t="s">
        <v>87</v>
      </c>
      <c r="BK318" s="196">
        <f>ROUND(I318*H318,2)</f>
        <v>0</v>
      </c>
      <c r="BL318" s="15" t="s">
        <v>153</v>
      </c>
      <c r="BM318" s="195" t="s">
        <v>467</v>
      </c>
    </row>
    <row r="319" spans="1:65" s="2" customFormat="1" ht="10.199999999999999">
      <c r="A319" s="32"/>
      <c r="B319" s="33"/>
      <c r="C319" s="34"/>
      <c r="D319" s="197" t="s">
        <v>155</v>
      </c>
      <c r="E319" s="34"/>
      <c r="F319" s="198" t="s">
        <v>466</v>
      </c>
      <c r="G319" s="34"/>
      <c r="H319" s="34"/>
      <c r="I319" s="199"/>
      <c r="J319" s="34"/>
      <c r="K319" s="34"/>
      <c r="L319" s="37"/>
      <c r="M319" s="200"/>
      <c r="N319" s="201"/>
      <c r="O319" s="69"/>
      <c r="P319" s="69"/>
      <c r="Q319" s="69"/>
      <c r="R319" s="69"/>
      <c r="S319" s="69"/>
      <c r="T319" s="70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T319" s="15" t="s">
        <v>155</v>
      </c>
      <c r="AU319" s="15" t="s">
        <v>89</v>
      </c>
    </row>
    <row r="320" spans="1:65" s="13" customFormat="1" ht="10.199999999999999">
      <c r="B320" s="202"/>
      <c r="C320" s="203"/>
      <c r="D320" s="197" t="s">
        <v>157</v>
      </c>
      <c r="E320" s="204" t="s">
        <v>1</v>
      </c>
      <c r="F320" s="205" t="s">
        <v>455</v>
      </c>
      <c r="G320" s="203"/>
      <c r="H320" s="206">
        <v>4</v>
      </c>
      <c r="I320" s="207"/>
      <c r="J320" s="203"/>
      <c r="K320" s="203"/>
      <c r="L320" s="208"/>
      <c r="M320" s="209"/>
      <c r="N320" s="210"/>
      <c r="O320" s="210"/>
      <c r="P320" s="210"/>
      <c r="Q320" s="210"/>
      <c r="R320" s="210"/>
      <c r="S320" s="210"/>
      <c r="T320" s="211"/>
      <c r="AT320" s="212" t="s">
        <v>157</v>
      </c>
      <c r="AU320" s="212" t="s">
        <v>89</v>
      </c>
      <c r="AV320" s="13" t="s">
        <v>89</v>
      </c>
      <c r="AW320" s="13" t="s">
        <v>36</v>
      </c>
      <c r="AX320" s="13" t="s">
        <v>87</v>
      </c>
      <c r="AY320" s="212" t="s">
        <v>146</v>
      </c>
    </row>
    <row r="321" spans="1:65" s="2" customFormat="1" ht="37.799999999999997" customHeight="1">
      <c r="A321" s="32"/>
      <c r="B321" s="33"/>
      <c r="C321" s="184" t="s">
        <v>468</v>
      </c>
      <c r="D321" s="184" t="s">
        <v>148</v>
      </c>
      <c r="E321" s="185" t="s">
        <v>469</v>
      </c>
      <c r="F321" s="186" t="s">
        <v>470</v>
      </c>
      <c r="G321" s="187" t="s">
        <v>430</v>
      </c>
      <c r="H321" s="188">
        <v>4</v>
      </c>
      <c r="I321" s="189"/>
      <c r="J321" s="190">
        <f>ROUND(I321*H321,2)</f>
        <v>0</v>
      </c>
      <c r="K321" s="186" t="s">
        <v>152</v>
      </c>
      <c r="L321" s="37"/>
      <c r="M321" s="191" t="s">
        <v>1</v>
      </c>
      <c r="N321" s="192" t="s">
        <v>44</v>
      </c>
      <c r="O321" s="69"/>
      <c r="P321" s="193">
        <f>O321*H321</f>
        <v>0</v>
      </c>
      <c r="Q321" s="193">
        <v>0.09</v>
      </c>
      <c r="R321" s="193">
        <f>Q321*H321</f>
        <v>0.36</v>
      </c>
      <c r="S321" s="193">
        <v>0</v>
      </c>
      <c r="T321" s="194">
        <f>S321*H321</f>
        <v>0</v>
      </c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R321" s="195" t="s">
        <v>153</v>
      </c>
      <c r="AT321" s="195" t="s">
        <v>148</v>
      </c>
      <c r="AU321" s="195" t="s">
        <v>89</v>
      </c>
      <c r="AY321" s="15" t="s">
        <v>146</v>
      </c>
      <c r="BE321" s="196">
        <f>IF(N321="základní",J321,0)</f>
        <v>0</v>
      </c>
      <c r="BF321" s="196">
        <f>IF(N321="snížená",J321,0)</f>
        <v>0</v>
      </c>
      <c r="BG321" s="196">
        <f>IF(N321="zákl. přenesená",J321,0)</f>
        <v>0</v>
      </c>
      <c r="BH321" s="196">
        <f>IF(N321="sníž. přenesená",J321,0)</f>
        <v>0</v>
      </c>
      <c r="BI321" s="196">
        <f>IF(N321="nulová",J321,0)</f>
        <v>0</v>
      </c>
      <c r="BJ321" s="15" t="s">
        <v>87</v>
      </c>
      <c r="BK321" s="196">
        <f>ROUND(I321*H321,2)</f>
        <v>0</v>
      </c>
      <c r="BL321" s="15" t="s">
        <v>153</v>
      </c>
      <c r="BM321" s="195" t="s">
        <v>471</v>
      </c>
    </row>
    <row r="322" spans="1:65" s="2" customFormat="1" ht="19.2">
      <c r="A322" s="32"/>
      <c r="B322" s="33"/>
      <c r="C322" s="34"/>
      <c r="D322" s="197" t="s">
        <v>155</v>
      </c>
      <c r="E322" s="34"/>
      <c r="F322" s="198" t="s">
        <v>472</v>
      </c>
      <c r="G322" s="34"/>
      <c r="H322" s="34"/>
      <c r="I322" s="199"/>
      <c r="J322" s="34"/>
      <c r="K322" s="34"/>
      <c r="L322" s="37"/>
      <c r="M322" s="200"/>
      <c r="N322" s="201"/>
      <c r="O322" s="69"/>
      <c r="P322" s="69"/>
      <c r="Q322" s="69"/>
      <c r="R322" s="69"/>
      <c r="S322" s="69"/>
      <c r="T322" s="70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T322" s="15" t="s">
        <v>155</v>
      </c>
      <c r="AU322" s="15" t="s">
        <v>89</v>
      </c>
    </row>
    <row r="323" spans="1:65" s="13" customFormat="1" ht="10.199999999999999">
      <c r="B323" s="202"/>
      <c r="C323" s="203"/>
      <c r="D323" s="197" t="s">
        <v>157</v>
      </c>
      <c r="E323" s="204" t="s">
        <v>1</v>
      </c>
      <c r="F323" s="205" t="s">
        <v>455</v>
      </c>
      <c r="G323" s="203"/>
      <c r="H323" s="206">
        <v>4</v>
      </c>
      <c r="I323" s="207"/>
      <c r="J323" s="203"/>
      <c r="K323" s="203"/>
      <c r="L323" s="208"/>
      <c r="M323" s="209"/>
      <c r="N323" s="210"/>
      <c r="O323" s="210"/>
      <c r="P323" s="210"/>
      <c r="Q323" s="210"/>
      <c r="R323" s="210"/>
      <c r="S323" s="210"/>
      <c r="T323" s="211"/>
      <c r="AT323" s="212" t="s">
        <v>157</v>
      </c>
      <c r="AU323" s="212" t="s">
        <v>89</v>
      </c>
      <c r="AV323" s="13" t="s">
        <v>89</v>
      </c>
      <c r="AW323" s="13" t="s">
        <v>36</v>
      </c>
      <c r="AX323" s="13" t="s">
        <v>87</v>
      </c>
      <c r="AY323" s="212" t="s">
        <v>146</v>
      </c>
    </row>
    <row r="324" spans="1:65" s="2" customFormat="1" ht="21.75" customHeight="1">
      <c r="A324" s="32"/>
      <c r="B324" s="33"/>
      <c r="C324" s="213" t="s">
        <v>473</v>
      </c>
      <c r="D324" s="213" t="s">
        <v>226</v>
      </c>
      <c r="E324" s="214" t="s">
        <v>474</v>
      </c>
      <c r="F324" s="215" t="s">
        <v>475</v>
      </c>
      <c r="G324" s="216" t="s">
        <v>430</v>
      </c>
      <c r="H324" s="217">
        <v>4</v>
      </c>
      <c r="I324" s="218"/>
      <c r="J324" s="219">
        <f>ROUND(I324*H324,2)</f>
        <v>0</v>
      </c>
      <c r="K324" s="215" t="s">
        <v>152</v>
      </c>
      <c r="L324" s="220"/>
      <c r="M324" s="221" t="s">
        <v>1</v>
      </c>
      <c r="N324" s="222" t="s">
        <v>44</v>
      </c>
      <c r="O324" s="69"/>
      <c r="P324" s="193">
        <f>O324*H324</f>
        <v>0</v>
      </c>
      <c r="Q324" s="193">
        <v>0.06</v>
      </c>
      <c r="R324" s="193">
        <f>Q324*H324</f>
        <v>0.24</v>
      </c>
      <c r="S324" s="193">
        <v>0</v>
      </c>
      <c r="T324" s="194">
        <f>S324*H324</f>
        <v>0</v>
      </c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R324" s="195" t="s">
        <v>216</v>
      </c>
      <c r="AT324" s="195" t="s">
        <v>226</v>
      </c>
      <c r="AU324" s="195" t="s">
        <v>89</v>
      </c>
      <c r="AY324" s="15" t="s">
        <v>146</v>
      </c>
      <c r="BE324" s="196">
        <f>IF(N324="základní",J324,0)</f>
        <v>0</v>
      </c>
      <c r="BF324" s="196">
        <f>IF(N324="snížená",J324,0)</f>
        <v>0</v>
      </c>
      <c r="BG324" s="196">
        <f>IF(N324="zákl. přenesená",J324,0)</f>
        <v>0</v>
      </c>
      <c r="BH324" s="196">
        <f>IF(N324="sníž. přenesená",J324,0)</f>
        <v>0</v>
      </c>
      <c r="BI324" s="196">
        <f>IF(N324="nulová",J324,0)</f>
        <v>0</v>
      </c>
      <c r="BJ324" s="15" t="s">
        <v>87</v>
      </c>
      <c r="BK324" s="196">
        <f>ROUND(I324*H324,2)</f>
        <v>0</v>
      </c>
      <c r="BL324" s="15" t="s">
        <v>153</v>
      </c>
      <c r="BM324" s="195" t="s">
        <v>476</v>
      </c>
    </row>
    <row r="325" spans="1:65" s="2" customFormat="1" ht="10.199999999999999">
      <c r="A325" s="32"/>
      <c r="B325" s="33"/>
      <c r="C325" s="34"/>
      <c r="D325" s="197" t="s">
        <v>155</v>
      </c>
      <c r="E325" s="34"/>
      <c r="F325" s="198" t="s">
        <v>475</v>
      </c>
      <c r="G325" s="34"/>
      <c r="H325" s="34"/>
      <c r="I325" s="199"/>
      <c r="J325" s="34"/>
      <c r="K325" s="34"/>
      <c r="L325" s="37"/>
      <c r="M325" s="200"/>
      <c r="N325" s="201"/>
      <c r="O325" s="69"/>
      <c r="P325" s="69"/>
      <c r="Q325" s="69"/>
      <c r="R325" s="69"/>
      <c r="S325" s="69"/>
      <c r="T325" s="70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T325" s="15" t="s">
        <v>155</v>
      </c>
      <c r="AU325" s="15" t="s">
        <v>89</v>
      </c>
    </row>
    <row r="326" spans="1:65" s="13" customFormat="1" ht="10.199999999999999">
      <c r="B326" s="202"/>
      <c r="C326" s="203"/>
      <c r="D326" s="197" t="s">
        <v>157</v>
      </c>
      <c r="E326" s="204" t="s">
        <v>1</v>
      </c>
      <c r="F326" s="205" t="s">
        <v>477</v>
      </c>
      <c r="G326" s="203"/>
      <c r="H326" s="206">
        <v>4</v>
      </c>
      <c r="I326" s="207"/>
      <c r="J326" s="203"/>
      <c r="K326" s="203"/>
      <c r="L326" s="208"/>
      <c r="M326" s="209"/>
      <c r="N326" s="210"/>
      <c r="O326" s="210"/>
      <c r="P326" s="210"/>
      <c r="Q326" s="210"/>
      <c r="R326" s="210"/>
      <c r="S326" s="210"/>
      <c r="T326" s="211"/>
      <c r="AT326" s="212" t="s">
        <v>157</v>
      </c>
      <c r="AU326" s="212" t="s">
        <v>89</v>
      </c>
      <c r="AV326" s="13" t="s">
        <v>89</v>
      </c>
      <c r="AW326" s="13" t="s">
        <v>36</v>
      </c>
      <c r="AX326" s="13" t="s">
        <v>87</v>
      </c>
      <c r="AY326" s="212" t="s">
        <v>146</v>
      </c>
    </row>
    <row r="327" spans="1:65" s="12" customFormat="1" ht="22.8" customHeight="1">
      <c r="B327" s="168"/>
      <c r="C327" s="169"/>
      <c r="D327" s="170" t="s">
        <v>78</v>
      </c>
      <c r="E327" s="182" t="s">
        <v>225</v>
      </c>
      <c r="F327" s="182" t="s">
        <v>478</v>
      </c>
      <c r="G327" s="169"/>
      <c r="H327" s="169"/>
      <c r="I327" s="172"/>
      <c r="J327" s="183">
        <f>BK327</f>
        <v>0</v>
      </c>
      <c r="K327" s="169"/>
      <c r="L327" s="174"/>
      <c r="M327" s="175"/>
      <c r="N327" s="176"/>
      <c r="O327" s="176"/>
      <c r="P327" s="177">
        <f>SUM(P328:P330)</f>
        <v>0</v>
      </c>
      <c r="Q327" s="176"/>
      <c r="R327" s="177">
        <f>SUM(R328:R330)</f>
        <v>0.20995369999999999</v>
      </c>
      <c r="S327" s="176"/>
      <c r="T327" s="178">
        <f>SUM(T328:T330)</f>
        <v>0</v>
      </c>
      <c r="AR327" s="179" t="s">
        <v>87</v>
      </c>
      <c r="AT327" s="180" t="s">
        <v>78</v>
      </c>
      <c r="AU327" s="180" t="s">
        <v>87</v>
      </c>
      <c r="AY327" s="179" t="s">
        <v>146</v>
      </c>
      <c r="BK327" s="181">
        <f>SUM(BK328:BK330)</f>
        <v>0</v>
      </c>
    </row>
    <row r="328" spans="1:65" s="2" customFormat="1" ht="24.15" customHeight="1">
      <c r="A328" s="32"/>
      <c r="B328" s="33"/>
      <c r="C328" s="184" t="s">
        <v>479</v>
      </c>
      <c r="D328" s="184" t="s">
        <v>148</v>
      </c>
      <c r="E328" s="185" t="s">
        <v>480</v>
      </c>
      <c r="F328" s="186" t="s">
        <v>481</v>
      </c>
      <c r="G328" s="187" t="s">
        <v>151</v>
      </c>
      <c r="H328" s="188">
        <v>446.71</v>
      </c>
      <c r="I328" s="189"/>
      <c r="J328" s="190">
        <f>ROUND(I328*H328,2)</f>
        <v>0</v>
      </c>
      <c r="K328" s="186" t="s">
        <v>152</v>
      </c>
      <c r="L328" s="37"/>
      <c r="M328" s="191" t="s">
        <v>1</v>
      </c>
      <c r="N328" s="192" t="s">
        <v>44</v>
      </c>
      <c r="O328" s="69"/>
      <c r="P328" s="193">
        <f>O328*H328</f>
        <v>0</v>
      </c>
      <c r="Q328" s="193">
        <v>4.6999999999999999E-4</v>
      </c>
      <c r="R328" s="193">
        <f>Q328*H328</f>
        <v>0.20995369999999999</v>
      </c>
      <c r="S328" s="193">
        <v>0</v>
      </c>
      <c r="T328" s="194">
        <f>S328*H328</f>
        <v>0</v>
      </c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R328" s="195" t="s">
        <v>153</v>
      </c>
      <c r="AT328" s="195" t="s">
        <v>148</v>
      </c>
      <c r="AU328" s="195" t="s">
        <v>89</v>
      </c>
      <c r="AY328" s="15" t="s">
        <v>146</v>
      </c>
      <c r="BE328" s="196">
        <f>IF(N328="základní",J328,0)</f>
        <v>0</v>
      </c>
      <c r="BF328" s="196">
        <f>IF(N328="snížená",J328,0)</f>
        <v>0</v>
      </c>
      <c r="BG328" s="196">
        <f>IF(N328="zákl. přenesená",J328,0)</f>
        <v>0</v>
      </c>
      <c r="BH328" s="196">
        <f>IF(N328="sníž. přenesená",J328,0)</f>
        <v>0</v>
      </c>
      <c r="BI328" s="196">
        <f>IF(N328="nulová",J328,0)</f>
        <v>0</v>
      </c>
      <c r="BJ328" s="15" t="s">
        <v>87</v>
      </c>
      <c r="BK328" s="196">
        <f>ROUND(I328*H328,2)</f>
        <v>0</v>
      </c>
      <c r="BL328" s="15" t="s">
        <v>153</v>
      </c>
      <c r="BM328" s="195" t="s">
        <v>482</v>
      </c>
    </row>
    <row r="329" spans="1:65" s="2" customFormat="1" ht="19.2">
      <c r="A329" s="32"/>
      <c r="B329" s="33"/>
      <c r="C329" s="34"/>
      <c r="D329" s="197" t="s">
        <v>155</v>
      </c>
      <c r="E329" s="34"/>
      <c r="F329" s="198" t="s">
        <v>483</v>
      </c>
      <c r="G329" s="34"/>
      <c r="H329" s="34"/>
      <c r="I329" s="199"/>
      <c r="J329" s="34"/>
      <c r="K329" s="34"/>
      <c r="L329" s="37"/>
      <c r="M329" s="200"/>
      <c r="N329" s="201"/>
      <c r="O329" s="69"/>
      <c r="P329" s="69"/>
      <c r="Q329" s="69"/>
      <c r="R329" s="69"/>
      <c r="S329" s="69"/>
      <c r="T329" s="70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T329" s="15" t="s">
        <v>155</v>
      </c>
      <c r="AU329" s="15" t="s">
        <v>89</v>
      </c>
    </row>
    <row r="330" spans="1:65" s="13" customFormat="1" ht="10.199999999999999">
      <c r="B330" s="202"/>
      <c r="C330" s="203"/>
      <c r="D330" s="197" t="s">
        <v>157</v>
      </c>
      <c r="E330" s="204" t="s">
        <v>1</v>
      </c>
      <c r="F330" s="205" t="s">
        <v>484</v>
      </c>
      <c r="G330" s="203"/>
      <c r="H330" s="206">
        <v>446.71</v>
      </c>
      <c r="I330" s="207"/>
      <c r="J330" s="203"/>
      <c r="K330" s="203"/>
      <c r="L330" s="208"/>
      <c r="M330" s="209"/>
      <c r="N330" s="210"/>
      <c r="O330" s="210"/>
      <c r="P330" s="210"/>
      <c r="Q330" s="210"/>
      <c r="R330" s="210"/>
      <c r="S330" s="210"/>
      <c r="T330" s="211"/>
      <c r="AT330" s="212" t="s">
        <v>157</v>
      </c>
      <c r="AU330" s="212" t="s">
        <v>89</v>
      </c>
      <c r="AV330" s="13" t="s">
        <v>89</v>
      </c>
      <c r="AW330" s="13" t="s">
        <v>36</v>
      </c>
      <c r="AX330" s="13" t="s">
        <v>87</v>
      </c>
      <c r="AY330" s="212" t="s">
        <v>146</v>
      </c>
    </row>
    <row r="331" spans="1:65" s="12" customFormat="1" ht="22.8" customHeight="1">
      <c r="B331" s="168"/>
      <c r="C331" s="169"/>
      <c r="D331" s="170" t="s">
        <v>78</v>
      </c>
      <c r="E331" s="182" t="s">
        <v>485</v>
      </c>
      <c r="F331" s="182" t="s">
        <v>486</v>
      </c>
      <c r="G331" s="169"/>
      <c r="H331" s="169"/>
      <c r="I331" s="172"/>
      <c r="J331" s="183">
        <f>BK331</f>
        <v>0</v>
      </c>
      <c r="K331" s="169"/>
      <c r="L331" s="174"/>
      <c r="M331" s="175"/>
      <c r="N331" s="176"/>
      <c r="O331" s="176"/>
      <c r="P331" s="177">
        <f>SUM(P332:P333)</f>
        <v>0</v>
      </c>
      <c r="Q331" s="176"/>
      <c r="R331" s="177">
        <f>SUM(R332:R333)</f>
        <v>0</v>
      </c>
      <c r="S331" s="176"/>
      <c r="T331" s="178">
        <f>SUM(T332:T333)</f>
        <v>0</v>
      </c>
      <c r="AR331" s="179" t="s">
        <v>87</v>
      </c>
      <c r="AT331" s="180" t="s">
        <v>78</v>
      </c>
      <c r="AU331" s="180" t="s">
        <v>87</v>
      </c>
      <c r="AY331" s="179" t="s">
        <v>146</v>
      </c>
      <c r="BK331" s="181">
        <f>SUM(BK332:BK333)</f>
        <v>0</v>
      </c>
    </row>
    <row r="332" spans="1:65" s="2" customFormat="1" ht="24.15" customHeight="1">
      <c r="A332" s="32"/>
      <c r="B332" s="33"/>
      <c r="C332" s="184" t="s">
        <v>487</v>
      </c>
      <c r="D332" s="184" t="s">
        <v>148</v>
      </c>
      <c r="E332" s="185" t="s">
        <v>488</v>
      </c>
      <c r="F332" s="186" t="s">
        <v>489</v>
      </c>
      <c r="G332" s="187" t="s">
        <v>241</v>
      </c>
      <c r="H332" s="188">
        <v>1752.114</v>
      </c>
      <c r="I332" s="189"/>
      <c r="J332" s="190">
        <f>ROUND(I332*H332,2)</f>
        <v>0</v>
      </c>
      <c r="K332" s="186" t="s">
        <v>152</v>
      </c>
      <c r="L332" s="37"/>
      <c r="M332" s="191" t="s">
        <v>1</v>
      </c>
      <c r="N332" s="192" t="s">
        <v>44</v>
      </c>
      <c r="O332" s="69"/>
      <c r="P332" s="193">
        <f>O332*H332</f>
        <v>0</v>
      </c>
      <c r="Q332" s="193">
        <v>0</v>
      </c>
      <c r="R332" s="193">
        <f>Q332*H332</f>
        <v>0</v>
      </c>
      <c r="S332" s="193">
        <v>0</v>
      </c>
      <c r="T332" s="194">
        <f>S332*H332</f>
        <v>0</v>
      </c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R332" s="195" t="s">
        <v>153</v>
      </c>
      <c r="AT332" s="195" t="s">
        <v>148</v>
      </c>
      <c r="AU332" s="195" t="s">
        <v>89</v>
      </c>
      <c r="AY332" s="15" t="s">
        <v>146</v>
      </c>
      <c r="BE332" s="196">
        <f>IF(N332="základní",J332,0)</f>
        <v>0</v>
      </c>
      <c r="BF332" s="196">
        <f>IF(N332="snížená",J332,0)</f>
        <v>0</v>
      </c>
      <c r="BG332" s="196">
        <f>IF(N332="zákl. přenesená",J332,0)</f>
        <v>0</v>
      </c>
      <c r="BH332" s="196">
        <f>IF(N332="sníž. přenesená",J332,0)</f>
        <v>0</v>
      </c>
      <c r="BI332" s="196">
        <f>IF(N332="nulová",J332,0)</f>
        <v>0</v>
      </c>
      <c r="BJ332" s="15" t="s">
        <v>87</v>
      </c>
      <c r="BK332" s="196">
        <f>ROUND(I332*H332,2)</f>
        <v>0</v>
      </c>
      <c r="BL332" s="15" t="s">
        <v>153</v>
      </c>
      <c r="BM332" s="195" t="s">
        <v>490</v>
      </c>
    </row>
    <row r="333" spans="1:65" s="2" customFormat="1" ht="19.2">
      <c r="A333" s="32"/>
      <c r="B333" s="33"/>
      <c r="C333" s="34"/>
      <c r="D333" s="197" t="s">
        <v>155</v>
      </c>
      <c r="E333" s="34"/>
      <c r="F333" s="198" t="s">
        <v>491</v>
      </c>
      <c r="G333" s="34"/>
      <c r="H333" s="34"/>
      <c r="I333" s="199"/>
      <c r="J333" s="34"/>
      <c r="K333" s="34"/>
      <c r="L333" s="37"/>
      <c r="M333" s="200"/>
      <c r="N333" s="201"/>
      <c r="O333" s="69"/>
      <c r="P333" s="69"/>
      <c r="Q333" s="69"/>
      <c r="R333" s="69"/>
      <c r="S333" s="69"/>
      <c r="T333" s="70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T333" s="15" t="s">
        <v>155</v>
      </c>
      <c r="AU333" s="15" t="s">
        <v>89</v>
      </c>
    </row>
    <row r="334" spans="1:65" s="12" customFormat="1" ht="25.95" customHeight="1">
      <c r="B334" s="168"/>
      <c r="C334" s="169"/>
      <c r="D334" s="170" t="s">
        <v>78</v>
      </c>
      <c r="E334" s="171" t="s">
        <v>492</v>
      </c>
      <c r="F334" s="171" t="s">
        <v>493</v>
      </c>
      <c r="G334" s="169"/>
      <c r="H334" s="169"/>
      <c r="I334" s="172"/>
      <c r="J334" s="173">
        <f>BK334</f>
        <v>0</v>
      </c>
      <c r="K334" s="169"/>
      <c r="L334" s="174"/>
      <c r="M334" s="175"/>
      <c r="N334" s="176"/>
      <c r="O334" s="176"/>
      <c r="P334" s="177">
        <f>P335</f>
        <v>0</v>
      </c>
      <c r="Q334" s="176"/>
      <c r="R334" s="177">
        <f>R335</f>
        <v>0.48377340000000002</v>
      </c>
      <c r="S334" s="176"/>
      <c r="T334" s="178">
        <f>T335</f>
        <v>0</v>
      </c>
      <c r="AR334" s="179" t="s">
        <v>89</v>
      </c>
      <c r="AT334" s="180" t="s">
        <v>78</v>
      </c>
      <c r="AU334" s="180" t="s">
        <v>79</v>
      </c>
      <c r="AY334" s="179" t="s">
        <v>146</v>
      </c>
      <c r="BK334" s="181">
        <f>BK335</f>
        <v>0</v>
      </c>
    </row>
    <row r="335" spans="1:65" s="12" customFormat="1" ht="22.8" customHeight="1">
      <c r="B335" s="168"/>
      <c r="C335" s="169"/>
      <c r="D335" s="170" t="s">
        <v>78</v>
      </c>
      <c r="E335" s="182" t="s">
        <v>494</v>
      </c>
      <c r="F335" s="182" t="s">
        <v>495</v>
      </c>
      <c r="G335" s="169"/>
      <c r="H335" s="169"/>
      <c r="I335" s="172"/>
      <c r="J335" s="183">
        <f>BK335</f>
        <v>0</v>
      </c>
      <c r="K335" s="169"/>
      <c r="L335" s="174"/>
      <c r="M335" s="175"/>
      <c r="N335" s="176"/>
      <c r="O335" s="176"/>
      <c r="P335" s="177">
        <f>SUM(P336:P362)</f>
        <v>0</v>
      </c>
      <c r="Q335" s="176"/>
      <c r="R335" s="177">
        <f>SUM(R336:R362)</f>
        <v>0.48377340000000002</v>
      </c>
      <c r="S335" s="176"/>
      <c r="T335" s="178">
        <f>SUM(T336:T362)</f>
        <v>0</v>
      </c>
      <c r="AR335" s="179" t="s">
        <v>89</v>
      </c>
      <c r="AT335" s="180" t="s">
        <v>78</v>
      </c>
      <c r="AU335" s="180" t="s">
        <v>87</v>
      </c>
      <c r="AY335" s="179" t="s">
        <v>146</v>
      </c>
      <c r="BK335" s="181">
        <f>SUM(BK336:BK362)</f>
        <v>0</v>
      </c>
    </row>
    <row r="336" spans="1:65" s="2" customFormat="1" ht="24.15" customHeight="1">
      <c r="A336" s="32"/>
      <c r="B336" s="33"/>
      <c r="C336" s="184" t="s">
        <v>496</v>
      </c>
      <c r="D336" s="184" t="s">
        <v>148</v>
      </c>
      <c r="E336" s="185" t="s">
        <v>497</v>
      </c>
      <c r="F336" s="186" t="s">
        <v>498</v>
      </c>
      <c r="G336" s="187" t="s">
        <v>412</v>
      </c>
      <c r="H336" s="188">
        <v>8.2200000000000006</v>
      </c>
      <c r="I336" s="189"/>
      <c r="J336" s="190">
        <f>ROUND(I336*H336,2)</f>
        <v>0</v>
      </c>
      <c r="K336" s="186" t="s">
        <v>152</v>
      </c>
      <c r="L336" s="37"/>
      <c r="M336" s="191" t="s">
        <v>1</v>
      </c>
      <c r="N336" s="192" t="s">
        <v>44</v>
      </c>
      <c r="O336" s="69"/>
      <c r="P336" s="193">
        <f>O336*H336</f>
        <v>0</v>
      </c>
      <c r="Q336" s="193">
        <v>7.2000000000000005E-4</v>
      </c>
      <c r="R336" s="193">
        <f>Q336*H336</f>
        <v>5.9184000000000007E-3</v>
      </c>
      <c r="S336" s="193">
        <v>0</v>
      </c>
      <c r="T336" s="194">
        <f>S336*H336</f>
        <v>0</v>
      </c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R336" s="195" t="s">
        <v>271</v>
      </c>
      <c r="AT336" s="195" t="s">
        <v>148</v>
      </c>
      <c r="AU336" s="195" t="s">
        <v>89</v>
      </c>
      <c r="AY336" s="15" t="s">
        <v>146</v>
      </c>
      <c r="BE336" s="196">
        <f>IF(N336="základní",J336,0)</f>
        <v>0</v>
      </c>
      <c r="BF336" s="196">
        <f>IF(N336="snížená",J336,0)</f>
        <v>0</v>
      </c>
      <c r="BG336" s="196">
        <f>IF(N336="zákl. přenesená",J336,0)</f>
        <v>0</v>
      </c>
      <c r="BH336" s="196">
        <f>IF(N336="sníž. přenesená",J336,0)</f>
        <v>0</v>
      </c>
      <c r="BI336" s="196">
        <f>IF(N336="nulová",J336,0)</f>
        <v>0</v>
      </c>
      <c r="BJ336" s="15" t="s">
        <v>87</v>
      </c>
      <c r="BK336" s="196">
        <f>ROUND(I336*H336,2)</f>
        <v>0</v>
      </c>
      <c r="BL336" s="15" t="s">
        <v>271</v>
      </c>
      <c r="BM336" s="195" t="s">
        <v>499</v>
      </c>
    </row>
    <row r="337" spans="1:65" s="2" customFormat="1" ht="19.2">
      <c r="A337" s="32"/>
      <c r="B337" s="33"/>
      <c r="C337" s="34"/>
      <c r="D337" s="197" t="s">
        <v>155</v>
      </c>
      <c r="E337" s="34"/>
      <c r="F337" s="198" t="s">
        <v>500</v>
      </c>
      <c r="G337" s="34"/>
      <c r="H337" s="34"/>
      <c r="I337" s="199"/>
      <c r="J337" s="34"/>
      <c r="K337" s="34"/>
      <c r="L337" s="37"/>
      <c r="M337" s="200"/>
      <c r="N337" s="201"/>
      <c r="O337" s="69"/>
      <c r="P337" s="69"/>
      <c r="Q337" s="69"/>
      <c r="R337" s="69"/>
      <c r="S337" s="69"/>
      <c r="T337" s="70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T337" s="15" t="s">
        <v>155</v>
      </c>
      <c r="AU337" s="15" t="s">
        <v>89</v>
      </c>
    </row>
    <row r="338" spans="1:65" s="13" customFormat="1" ht="10.199999999999999">
      <c r="B338" s="202"/>
      <c r="C338" s="203"/>
      <c r="D338" s="197" t="s">
        <v>157</v>
      </c>
      <c r="E338" s="204" t="s">
        <v>1</v>
      </c>
      <c r="F338" s="205" t="s">
        <v>501</v>
      </c>
      <c r="G338" s="203"/>
      <c r="H338" s="206">
        <v>8.2200000000000006</v>
      </c>
      <c r="I338" s="207"/>
      <c r="J338" s="203"/>
      <c r="K338" s="203"/>
      <c r="L338" s="208"/>
      <c r="M338" s="209"/>
      <c r="N338" s="210"/>
      <c r="O338" s="210"/>
      <c r="P338" s="210"/>
      <c r="Q338" s="210"/>
      <c r="R338" s="210"/>
      <c r="S338" s="210"/>
      <c r="T338" s="211"/>
      <c r="AT338" s="212" t="s">
        <v>157</v>
      </c>
      <c r="AU338" s="212" t="s">
        <v>89</v>
      </c>
      <c r="AV338" s="13" t="s">
        <v>89</v>
      </c>
      <c r="AW338" s="13" t="s">
        <v>36</v>
      </c>
      <c r="AX338" s="13" t="s">
        <v>87</v>
      </c>
      <c r="AY338" s="212" t="s">
        <v>146</v>
      </c>
    </row>
    <row r="339" spans="1:65" s="2" customFormat="1" ht="21.75" customHeight="1">
      <c r="A339" s="32"/>
      <c r="B339" s="33"/>
      <c r="C339" s="213" t="s">
        <v>502</v>
      </c>
      <c r="D339" s="213" t="s">
        <v>226</v>
      </c>
      <c r="E339" s="214" t="s">
        <v>503</v>
      </c>
      <c r="F339" s="215" t="s">
        <v>504</v>
      </c>
      <c r="G339" s="216" t="s">
        <v>241</v>
      </c>
      <c r="H339" s="217">
        <v>1.9E-2</v>
      </c>
      <c r="I339" s="218"/>
      <c r="J339" s="219">
        <f>ROUND(I339*H339,2)</f>
        <v>0</v>
      </c>
      <c r="K339" s="215" t="s">
        <v>152</v>
      </c>
      <c r="L339" s="220"/>
      <c r="M339" s="221" t="s">
        <v>1</v>
      </c>
      <c r="N339" s="222" t="s">
        <v>44</v>
      </c>
      <c r="O339" s="69"/>
      <c r="P339" s="193">
        <f>O339*H339</f>
        <v>0</v>
      </c>
      <c r="Q339" s="193">
        <v>1</v>
      </c>
      <c r="R339" s="193">
        <f>Q339*H339</f>
        <v>1.9E-2</v>
      </c>
      <c r="S339" s="193">
        <v>0</v>
      </c>
      <c r="T339" s="194">
        <f>S339*H339</f>
        <v>0</v>
      </c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R339" s="195" t="s">
        <v>369</v>
      </c>
      <c r="AT339" s="195" t="s">
        <v>226</v>
      </c>
      <c r="AU339" s="195" t="s">
        <v>89</v>
      </c>
      <c r="AY339" s="15" t="s">
        <v>146</v>
      </c>
      <c r="BE339" s="196">
        <f>IF(N339="základní",J339,0)</f>
        <v>0</v>
      </c>
      <c r="BF339" s="196">
        <f>IF(N339="snížená",J339,0)</f>
        <v>0</v>
      </c>
      <c r="BG339" s="196">
        <f>IF(N339="zákl. přenesená",J339,0)</f>
        <v>0</v>
      </c>
      <c r="BH339" s="196">
        <f>IF(N339="sníž. přenesená",J339,0)</f>
        <v>0</v>
      </c>
      <c r="BI339" s="196">
        <f>IF(N339="nulová",J339,0)</f>
        <v>0</v>
      </c>
      <c r="BJ339" s="15" t="s">
        <v>87</v>
      </c>
      <c r="BK339" s="196">
        <f>ROUND(I339*H339,2)</f>
        <v>0</v>
      </c>
      <c r="BL339" s="15" t="s">
        <v>271</v>
      </c>
      <c r="BM339" s="195" t="s">
        <v>505</v>
      </c>
    </row>
    <row r="340" spans="1:65" s="2" customFormat="1" ht="10.199999999999999">
      <c r="A340" s="32"/>
      <c r="B340" s="33"/>
      <c r="C340" s="34"/>
      <c r="D340" s="197" t="s">
        <v>155</v>
      </c>
      <c r="E340" s="34"/>
      <c r="F340" s="198" t="s">
        <v>504</v>
      </c>
      <c r="G340" s="34"/>
      <c r="H340" s="34"/>
      <c r="I340" s="199"/>
      <c r="J340" s="34"/>
      <c r="K340" s="34"/>
      <c r="L340" s="37"/>
      <c r="M340" s="200"/>
      <c r="N340" s="201"/>
      <c r="O340" s="69"/>
      <c r="P340" s="69"/>
      <c r="Q340" s="69"/>
      <c r="R340" s="69"/>
      <c r="S340" s="69"/>
      <c r="T340" s="70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T340" s="15" t="s">
        <v>155</v>
      </c>
      <c r="AU340" s="15" t="s">
        <v>89</v>
      </c>
    </row>
    <row r="341" spans="1:65" s="2" customFormat="1" ht="19.2">
      <c r="A341" s="32"/>
      <c r="B341" s="33"/>
      <c r="C341" s="34"/>
      <c r="D341" s="197" t="s">
        <v>230</v>
      </c>
      <c r="E341" s="34"/>
      <c r="F341" s="223" t="s">
        <v>506</v>
      </c>
      <c r="G341" s="34"/>
      <c r="H341" s="34"/>
      <c r="I341" s="199"/>
      <c r="J341" s="34"/>
      <c r="K341" s="34"/>
      <c r="L341" s="37"/>
      <c r="M341" s="200"/>
      <c r="N341" s="201"/>
      <c r="O341" s="69"/>
      <c r="P341" s="69"/>
      <c r="Q341" s="69"/>
      <c r="R341" s="69"/>
      <c r="S341" s="69"/>
      <c r="T341" s="70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T341" s="15" t="s">
        <v>230</v>
      </c>
      <c r="AU341" s="15" t="s">
        <v>89</v>
      </c>
    </row>
    <row r="342" spans="1:65" s="13" customFormat="1" ht="10.199999999999999">
      <c r="B342" s="202"/>
      <c r="C342" s="203"/>
      <c r="D342" s="197" t="s">
        <v>157</v>
      </c>
      <c r="E342" s="204" t="s">
        <v>1</v>
      </c>
      <c r="F342" s="205" t="s">
        <v>507</v>
      </c>
      <c r="G342" s="203"/>
      <c r="H342" s="206">
        <v>1.9E-2</v>
      </c>
      <c r="I342" s="207"/>
      <c r="J342" s="203"/>
      <c r="K342" s="203"/>
      <c r="L342" s="208"/>
      <c r="M342" s="209"/>
      <c r="N342" s="210"/>
      <c r="O342" s="210"/>
      <c r="P342" s="210"/>
      <c r="Q342" s="210"/>
      <c r="R342" s="210"/>
      <c r="S342" s="210"/>
      <c r="T342" s="211"/>
      <c r="AT342" s="212" t="s">
        <v>157</v>
      </c>
      <c r="AU342" s="212" t="s">
        <v>89</v>
      </c>
      <c r="AV342" s="13" t="s">
        <v>89</v>
      </c>
      <c r="AW342" s="13" t="s">
        <v>36</v>
      </c>
      <c r="AX342" s="13" t="s">
        <v>87</v>
      </c>
      <c r="AY342" s="212" t="s">
        <v>146</v>
      </c>
    </row>
    <row r="343" spans="1:65" s="2" customFormat="1" ht="24.15" customHeight="1">
      <c r="A343" s="32"/>
      <c r="B343" s="33"/>
      <c r="C343" s="213" t="s">
        <v>508</v>
      </c>
      <c r="D343" s="213" t="s">
        <v>226</v>
      </c>
      <c r="E343" s="214" t="s">
        <v>509</v>
      </c>
      <c r="F343" s="215" t="s">
        <v>510</v>
      </c>
      <c r="G343" s="216" t="s">
        <v>412</v>
      </c>
      <c r="H343" s="217">
        <v>47.7</v>
      </c>
      <c r="I343" s="218"/>
      <c r="J343" s="219">
        <f>ROUND(I343*H343,2)</f>
        <v>0</v>
      </c>
      <c r="K343" s="215" t="s">
        <v>152</v>
      </c>
      <c r="L343" s="220"/>
      <c r="M343" s="221" t="s">
        <v>1</v>
      </c>
      <c r="N343" s="222" t="s">
        <v>44</v>
      </c>
      <c r="O343" s="69"/>
      <c r="P343" s="193">
        <f>O343*H343</f>
        <v>0</v>
      </c>
      <c r="Q343" s="193">
        <v>1.15E-3</v>
      </c>
      <c r="R343" s="193">
        <f>Q343*H343</f>
        <v>5.4855000000000001E-2</v>
      </c>
      <c r="S343" s="193">
        <v>0</v>
      </c>
      <c r="T343" s="194">
        <f>S343*H343</f>
        <v>0</v>
      </c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R343" s="195" t="s">
        <v>369</v>
      </c>
      <c r="AT343" s="195" t="s">
        <v>226</v>
      </c>
      <c r="AU343" s="195" t="s">
        <v>89</v>
      </c>
      <c r="AY343" s="15" t="s">
        <v>146</v>
      </c>
      <c r="BE343" s="196">
        <f>IF(N343="základní",J343,0)</f>
        <v>0</v>
      </c>
      <c r="BF343" s="196">
        <f>IF(N343="snížená",J343,0)</f>
        <v>0</v>
      </c>
      <c r="BG343" s="196">
        <f>IF(N343="zákl. přenesená",J343,0)</f>
        <v>0</v>
      </c>
      <c r="BH343" s="196">
        <f>IF(N343="sníž. přenesená",J343,0)</f>
        <v>0</v>
      </c>
      <c r="BI343" s="196">
        <f>IF(N343="nulová",J343,0)</f>
        <v>0</v>
      </c>
      <c r="BJ343" s="15" t="s">
        <v>87</v>
      </c>
      <c r="BK343" s="196">
        <f>ROUND(I343*H343,2)</f>
        <v>0</v>
      </c>
      <c r="BL343" s="15" t="s">
        <v>271</v>
      </c>
      <c r="BM343" s="195" t="s">
        <v>511</v>
      </c>
    </row>
    <row r="344" spans="1:65" s="2" customFormat="1" ht="10.199999999999999">
      <c r="A344" s="32"/>
      <c r="B344" s="33"/>
      <c r="C344" s="34"/>
      <c r="D344" s="197" t="s">
        <v>155</v>
      </c>
      <c r="E344" s="34"/>
      <c r="F344" s="198" t="s">
        <v>510</v>
      </c>
      <c r="G344" s="34"/>
      <c r="H344" s="34"/>
      <c r="I344" s="199"/>
      <c r="J344" s="34"/>
      <c r="K344" s="34"/>
      <c r="L344" s="37"/>
      <c r="M344" s="200"/>
      <c r="N344" s="201"/>
      <c r="O344" s="69"/>
      <c r="P344" s="69"/>
      <c r="Q344" s="69"/>
      <c r="R344" s="69"/>
      <c r="S344" s="69"/>
      <c r="T344" s="70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T344" s="15" t="s">
        <v>155</v>
      </c>
      <c r="AU344" s="15" t="s">
        <v>89</v>
      </c>
    </row>
    <row r="345" spans="1:65" s="13" customFormat="1" ht="10.199999999999999">
      <c r="B345" s="202"/>
      <c r="C345" s="203"/>
      <c r="D345" s="197" t="s">
        <v>157</v>
      </c>
      <c r="E345" s="204" t="s">
        <v>1</v>
      </c>
      <c r="F345" s="205" t="s">
        <v>512</v>
      </c>
      <c r="G345" s="203"/>
      <c r="H345" s="206">
        <v>47.7</v>
      </c>
      <c r="I345" s="207"/>
      <c r="J345" s="203"/>
      <c r="K345" s="203"/>
      <c r="L345" s="208"/>
      <c r="M345" s="209"/>
      <c r="N345" s="210"/>
      <c r="O345" s="210"/>
      <c r="P345" s="210"/>
      <c r="Q345" s="210"/>
      <c r="R345" s="210"/>
      <c r="S345" s="210"/>
      <c r="T345" s="211"/>
      <c r="AT345" s="212" t="s">
        <v>157</v>
      </c>
      <c r="AU345" s="212" t="s">
        <v>89</v>
      </c>
      <c r="AV345" s="13" t="s">
        <v>89</v>
      </c>
      <c r="AW345" s="13" t="s">
        <v>36</v>
      </c>
      <c r="AX345" s="13" t="s">
        <v>87</v>
      </c>
      <c r="AY345" s="212" t="s">
        <v>146</v>
      </c>
    </row>
    <row r="346" spans="1:65" s="2" customFormat="1" ht="24.15" customHeight="1">
      <c r="A346" s="32"/>
      <c r="B346" s="33"/>
      <c r="C346" s="213" t="s">
        <v>513</v>
      </c>
      <c r="D346" s="213" t="s">
        <v>226</v>
      </c>
      <c r="E346" s="214" t="s">
        <v>514</v>
      </c>
      <c r="F346" s="215" t="s">
        <v>515</v>
      </c>
      <c r="G346" s="216" t="s">
        <v>241</v>
      </c>
      <c r="H346" s="217">
        <v>2E-3</v>
      </c>
      <c r="I346" s="218"/>
      <c r="J346" s="219">
        <f>ROUND(I346*H346,2)</f>
        <v>0</v>
      </c>
      <c r="K346" s="215" t="s">
        <v>152</v>
      </c>
      <c r="L346" s="220"/>
      <c r="M346" s="221" t="s">
        <v>1</v>
      </c>
      <c r="N346" s="222" t="s">
        <v>44</v>
      </c>
      <c r="O346" s="69"/>
      <c r="P346" s="193">
        <f>O346*H346</f>
        <v>0</v>
      </c>
      <c r="Q346" s="193">
        <v>1</v>
      </c>
      <c r="R346" s="193">
        <f>Q346*H346</f>
        <v>2E-3</v>
      </c>
      <c r="S346" s="193">
        <v>0</v>
      </c>
      <c r="T346" s="194">
        <f>S346*H346</f>
        <v>0</v>
      </c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R346" s="195" t="s">
        <v>369</v>
      </c>
      <c r="AT346" s="195" t="s">
        <v>226</v>
      </c>
      <c r="AU346" s="195" t="s">
        <v>89</v>
      </c>
      <c r="AY346" s="15" t="s">
        <v>146</v>
      </c>
      <c r="BE346" s="196">
        <f>IF(N346="základní",J346,0)</f>
        <v>0</v>
      </c>
      <c r="BF346" s="196">
        <f>IF(N346="snížená",J346,0)</f>
        <v>0</v>
      </c>
      <c r="BG346" s="196">
        <f>IF(N346="zákl. přenesená",J346,0)</f>
        <v>0</v>
      </c>
      <c r="BH346" s="196">
        <f>IF(N346="sníž. přenesená",J346,0)</f>
        <v>0</v>
      </c>
      <c r="BI346" s="196">
        <f>IF(N346="nulová",J346,0)</f>
        <v>0</v>
      </c>
      <c r="BJ346" s="15" t="s">
        <v>87</v>
      </c>
      <c r="BK346" s="196">
        <f>ROUND(I346*H346,2)</f>
        <v>0</v>
      </c>
      <c r="BL346" s="15" t="s">
        <v>271</v>
      </c>
      <c r="BM346" s="195" t="s">
        <v>516</v>
      </c>
    </row>
    <row r="347" spans="1:65" s="2" customFormat="1" ht="19.2">
      <c r="A347" s="32"/>
      <c r="B347" s="33"/>
      <c r="C347" s="34"/>
      <c r="D347" s="197" t="s">
        <v>155</v>
      </c>
      <c r="E347" s="34"/>
      <c r="F347" s="198" t="s">
        <v>515</v>
      </c>
      <c r="G347" s="34"/>
      <c r="H347" s="34"/>
      <c r="I347" s="199"/>
      <c r="J347" s="34"/>
      <c r="K347" s="34"/>
      <c r="L347" s="37"/>
      <c r="M347" s="200"/>
      <c r="N347" s="201"/>
      <c r="O347" s="69"/>
      <c r="P347" s="69"/>
      <c r="Q347" s="69"/>
      <c r="R347" s="69"/>
      <c r="S347" s="69"/>
      <c r="T347" s="70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T347" s="15" t="s">
        <v>155</v>
      </c>
      <c r="AU347" s="15" t="s">
        <v>89</v>
      </c>
    </row>
    <row r="348" spans="1:65" s="2" customFormat="1" ht="19.2">
      <c r="A348" s="32"/>
      <c r="B348" s="33"/>
      <c r="C348" s="34"/>
      <c r="D348" s="197" t="s">
        <v>230</v>
      </c>
      <c r="E348" s="34"/>
      <c r="F348" s="223" t="s">
        <v>517</v>
      </c>
      <c r="G348" s="34"/>
      <c r="H348" s="34"/>
      <c r="I348" s="199"/>
      <c r="J348" s="34"/>
      <c r="K348" s="34"/>
      <c r="L348" s="37"/>
      <c r="M348" s="200"/>
      <c r="N348" s="201"/>
      <c r="O348" s="69"/>
      <c r="P348" s="69"/>
      <c r="Q348" s="69"/>
      <c r="R348" s="69"/>
      <c r="S348" s="69"/>
      <c r="T348" s="70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T348" s="15" t="s">
        <v>230</v>
      </c>
      <c r="AU348" s="15" t="s">
        <v>89</v>
      </c>
    </row>
    <row r="349" spans="1:65" s="13" customFormat="1" ht="10.199999999999999">
      <c r="B349" s="202"/>
      <c r="C349" s="203"/>
      <c r="D349" s="197" t="s">
        <v>157</v>
      </c>
      <c r="E349" s="204" t="s">
        <v>1</v>
      </c>
      <c r="F349" s="205" t="s">
        <v>518</v>
      </c>
      <c r="G349" s="203"/>
      <c r="H349" s="206">
        <v>2E-3</v>
      </c>
      <c r="I349" s="207"/>
      <c r="J349" s="203"/>
      <c r="K349" s="203"/>
      <c r="L349" s="208"/>
      <c r="M349" s="209"/>
      <c r="N349" s="210"/>
      <c r="O349" s="210"/>
      <c r="P349" s="210"/>
      <c r="Q349" s="210"/>
      <c r="R349" s="210"/>
      <c r="S349" s="210"/>
      <c r="T349" s="211"/>
      <c r="AT349" s="212" t="s">
        <v>157</v>
      </c>
      <c r="AU349" s="212" t="s">
        <v>89</v>
      </c>
      <c r="AV349" s="13" t="s">
        <v>89</v>
      </c>
      <c r="AW349" s="13" t="s">
        <v>36</v>
      </c>
      <c r="AX349" s="13" t="s">
        <v>87</v>
      </c>
      <c r="AY349" s="212" t="s">
        <v>146</v>
      </c>
    </row>
    <row r="350" spans="1:65" s="2" customFormat="1" ht="24.15" customHeight="1">
      <c r="A350" s="32"/>
      <c r="B350" s="33"/>
      <c r="C350" s="213" t="s">
        <v>519</v>
      </c>
      <c r="D350" s="213" t="s">
        <v>226</v>
      </c>
      <c r="E350" s="214" t="s">
        <v>520</v>
      </c>
      <c r="F350" s="215" t="s">
        <v>521</v>
      </c>
      <c r="G350" s="216" t="s">
        <v>241</v>
      </c>
      <c r="H350" s="217">
        <v>0.123</v>
      </c>
      <c r="I350" s="218"/>
      <c r="J350" s="219">
        <f>ROUND(I350*H350,2)</f>
        <v>0</v>
      </c>
      <c r="K350" s="215" t="s">
        <v>152</v>
      </c>
      <c r="L350" s="220"/>
      <c r="M350" s="221" t="s">
        <v>1</v>
      </c>
      <c r="N350" s="222" t="s">
        <v>44</v>
      </c>
      <c r="O350" s="69"/>
      <c r="P350" s="193">
        <f>O350*H350</f>
        <v>0</v>
      </c>
      <c r="Q350" s="193">
        <v>1</v>
      </c>
      <c r="R350" s="193">
        <f>Q350*H350</f>
        <v>0.123</v>
      </c>
      <c r="S350" s="193">
        <v>0</v>
      </c>
      <c r="T350" s="194">
        <f>S350*H350</f>
        <v>0</v>
      </c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R350" s="195" t="s">
        <v>369</v>
      </c>
      <c r="AT350" s="195" t="s">
        <v>226</v>
      </c>
      <c r="AU350" s="195" t="s">
        <v>89</v>
      </c>
      <c r="AY350" s="15" t="s">
        <v>146</v>
      </c>
      <c r="BE350" s="196">
        <f>IF(N350="základní",J350,0)</f>
        <v>0</v>
      </c>
      <c r="BF350" s="196">
        <f>IF(N350="snížená",J350,0)</f>
        <v>0</v>
      </c>
      <c r="BG350" s="196">
        <f>IF(N350="zákl. přenesená",J350,0)</f>
        <v>0</v>
      </c>
      <c r="BH350" s="196">
        <f>IF(N350="sníž. přenesená",J350,0)</f>
        <v>0</v>
      </c>
      <c r="BI350" s="196">
        <f>IF(N350="nulová",J350,0)</f>
        <v>0</v>
      </c>
      <c r="BJ350" s="15" t="s">
        <v>87</v>
      </c>
      <c r="BK350" s="196">
        <f>ROUND(I350*H350,2)</f>
        <v>0</v>
      </c>
      <c r="BL350" s="15" t="s">
        <v>271</v>
      </c>
      <c r="BM350" s="195" t="s">
        <v>522</v>
      </c>
    </row>
    <row r="351" spans="1:65" s="2" customFormat="1" ht="19.2">
      <c r="A351" s="32"/>
      <c r="B351" s="33"/>
      <c r="C351" s="34"/>
      <c r="D351" s="197" t="s">
        <v>155</v>
      </c>
      <c r="E351" s="34"/>
      <c r="F351" s="198" t="s">
        <v>521</v>
      </c>
      <c r="G351" s="34"/>
      <c r="H351" s="34"/>
      <c r="I351" s="199"/>
      <c r="J351" s="34"/>
      <c r="K351" s="34"/>
      <c r="L351" s="37"/>
      <c r="M351" s="200"/>
      <c r="N351" s="201"/>
      <c r="O351" s="69"/>
      <c r="P351" s="69"/>
      <c r="Q351" s="69"/>
      <c r="R351" s="69"/>
      <c r="S351" s="69"/>
      <c r="T351" s="70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T351" s="15" t="s">
        <v>155</v>
      </c>
      <c r="AU351" s="15" t="s">
        <v>89</v>
      </c>
    </row>
    <row r="352" spans="1:65" s="2" customFormat="1" ht="19.2">
      <c r="A352" s="32"/>
      <c r="B352" s="33"/>
      <c r="C352" s="34"/>
      <c r="D352" s="197" t="s">
        <v>230</v>
      </c>
      <c r="E352" s="34"/>
      <c r="F352" s="223" t="s">
        <v>523</v>
      </c>
      <c r="G352" s="34"/>
      <c r="H352" s="34"/>
      <c r="I352" s="199"/>
      <c r="J352" s="34"/>
      <c r="K352" s="34"/>
      <c r="L352" s="37"/>
      <c r="M352" s="200"/>
      <c r="N352" s="201"/>
      <c r="O352" s="69"/>
      <c r="P352" s="69"/>
      <c r="Q352" s="69"/>
      <c r="R352" s="69"/>
      <c r="S352" s="69"/>
      <c r="T352" s="70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T352" s="15" t="s">
        <v>230</v>
      </c>
      <c r="AU352" s="15" t="s">
        <v>89</v>
      </c>
    </row>
    <row r="353" spans="1:65" s="13" customFormat="1" ht="10.199999999999999">
      <c r="B353" s="202"/>
      <c r="C353" s="203"/>
      <c r="D353" s="197" t="s">
        <v>157</v>
      </c>
      <c r="E353" s="204" t="s">
        <v>1</v>
      </c>
      <c r="F353" s="205" t="s">
        <v>524</v>
      </c>
      <c r="G353" s="203"/>
      <c r="H353" s="206">
        <v>0.123</v>
      </c>
      <c r="I353" s="207"/>
      <c r="J353" s="203"/>
      <c r="K353" s="203"/>
      <c r="L353" s="208"/>
      <c r="M353" s="209"/>
      <c r="N353" s="210"/>
      <c r="O353" s="210"/>
      <c r="P353" s="210"/>
      <c r="Q353" s="210"/>
      <c r="R353" s="210"/>
      <c r="S353" s="210"/>
      <c r="T353" s="211"/>
      <c r="AT353" s="212" t="s">
        <v>157</v>
      </c>
      <c r="AU353" s="212" t="s">
        <v>89</v>
      </c>
      <c r="AV353" s="13" t="s">
        <v>89</v>
      </c>
      <c r="AW353" s="13" t="s">
        <v>36</v>
      </c>
      <c r="AX353" s="13" t="s">
        <v>87</v>
      </c>
      <c r="AY353" s="212" t="s">
        <v>146</v>
      </c>
    </row>
    <row r="354" spans="1:65" s="2" customFormat="1" ht="21.75" customHeight="1">
      <c r="A354" s="32"/>
      <c r="B354" s="33"/>
      <c r="C354" s="184" t="s">
        <v>525</v>
      </c>
      <c r="D354" s="184" t="s">
        <v>148</v>
      </c>
      <c r="E354" s="185" t="s">
        <v>526</v>
      </c>
      <c r="F354" s="186" t="s">
        <v>527</v>
      </c>
      <c r="G354" s="187" t="s">
        <v>285</v>
      </c>
      <c r="H354" s="188">
        <v>199</v>
      </c>
      <c r="I354" s="189"/>
      <c r="J354" s="190">
        <f>ROUND(I354*H354,2)</f>
        <v>0</v>
      </c>
      <c r="K354" s="186" t="s">
        <v>1</v>
      </c>
      <c r="L354" s="37"/>
      <c r="M354" s="191" t="s">
        <v>1</v>
      </c>
      <c r="N354" s="192" t="s">
        <v>44</v>
      </c>
      <c r="O354" s="69"/>
      <c r="P354" s="193">
        <f>O354*H354</f>
        <v>0</v>
      </c>
      <c r="Q354" s="193">
        <v>1E-3</v>
      </c>
      <c r="R354" s="193">
        <f>Q354*H354</f>
        <v>0.19900000000000001</v>
      </c>
      <c r="S354" s="193">
        <v>0</v>
      </c>
      <c r="T354" s="194">
        <f>S354*H354</f>
        <v>0</v>
      </c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R354" s="195" t="s">
        <v>271</v>
      </c>
      <c r="AT354" s="195" t="s">
        <v>148</v>
      </c>
      <c r="AU354" s="195" t="s">
        <v>89</v>
      </c>
      <c r="AY354" s="15" t="s">
        <v>146</v>
      </c>
      <c r="BE354" s="196">
        <f>IF(N354="základní",J354,0)</f>
        <v>0</v>
      </c>
      <c r="BF354" s="196">
        <f>IF(N354="snížená",J354,0)</f>
        <v>0</v>
      </c>
      <c r="BG354" s="196">
        <f>IF(N354="zákl. přenesená",J354,0)</f>
        <v>0</v>
      </c>
      <c r="BH354" s="196">
        <f>IF(N354="sníž. přenesená",J354,0)</f>
        <v>0</v>
      </c>
      <c r="BI354" s="196">
        <f>IF(N354="nulová",J354,0)</f>
        <v>0</v>
      </c>
      <c r="BJ354" s="15" t="s">
        <v>87</v>
      </c>
      <c r="BK354" s="196">
        <f>ROUND(I354*H354,2)</f>
        <v>0</v>
      </c>
      <c r="BL354" s="15" t="s">
        <v>271</v>
      </c>
      <c r="BM354" s="195" t="s">
        <v>528</v>
      </c>
    </row>
    <row r="355" spans="1:65" s="2" customFormat="1" ht="10.199999999999999">
      <c r="A355" s="32"/>
      <c r="B355" s="33"/>
      <c r="C355" s="34"/>
      <c r="D355" s="197" t="s">
        <v>155</v>
      </c>
      <c r="E355" s="34"/>
      <c r="F355" s="198" t="s">
        <v>527</v>
      </c>
      <c r="G355" s="34"/>
      <c r="H355" s="34"/>
      <c r="I355" s="199"/>
      <c r="J355" s="34"/>
      <c r="K355" s="34"/>
      <c r="L355" s="37"/>
      <c r="M355" s="200"/>
      <c r="N355" s="201"/>
      <c r="O355" s="69"/>
      <c r="P355" s="69"/>
      <c r="Q355" s="69"/>
      <c r="R355" s="69"/>
      <c r="S355" s="69"/>
      <c r="T355" s="70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T355" s="15" t="s">
        <v>155</v>
      </c>
      <c r="AU355" s="15" t="s">
        <v>89</v>
      </c>
    </row>
    <row r="356" spans="1:65" s="2" customFormat="1" ht="19.2">
      <c r="A356" s="32"/>
      <c r="B356" s="33"/>
      <c r="C356" s="34"/>
      <c r="D356" s="197" t="s">
        <v>230</v>
      </c>
      <c r="E356" s="34"/>
      <c r="F356" s="223" t="s">
        <v>529</v>
      </c>
      <c r="G356" s="34"/>
      <c r="H356" s="34"/>
      <c r="I356" s="199"/>
      <c r="J356" s="34"/>
      <c r="K356" s="34"/>
      <c r="L356" s="37"/>
      <c r="M356" s="200"/>
      <c r="N356" s="201"/>
      <c r="O356" s="69"/>
      <c r="P356" s="69"/>
      <c r="Q356" s="69"/>
      <c r="R356" s="69"/>
      <c r="S356" s="69"/>
      <c r="T356" s="70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T356" s="15" t="s">
        <v>230</v>
      </c>
      <c r="AU356" s="15" t="s">
        <v>89</v>
      </c>
    </row>
    <row r="357" spans="1:65" s="13" customFormat="1" ht="10.199999999999999">
      <c r="B357" s="202"/>
      <c r="C357" s="203"/>
      <c r="D357" s="197" t="s">
        <v>157</v>
      </c>
      <c r="E357" s="204" t="s">
        <v>1</v>
      </c>
      <c r="F357" s="205" t="s">
        <v>530</v>
      </c>
      <c r="G357" s="203"/>
      <c r="H357" s="206">
        <v>199</v>
      </c>
      <c r="I357" s="207"/>
      <c r="J357" s="203"/>
      <c r="K357" s="203"/>
      <c r="L357" s="208"/>
      <c r="M357" s="209"/>
      <c r="N357" s="210"/>
      <c r="O357" s="210"/>
      <c r="P357" s="210"/>
      <c r="Q357" s="210"/>
      <c r="R357" s="210"/>
      <c r="S357" s="210"/>
      <c r="T357" s="211"/>
      <c r="AT357" s="212" t="s">
        <v>157</v>
      </c>
      <c r="AU357" s="212" t="s">
        <v>89</v>
      </c>
      <c r="AV357" s="13" t="s">
        <v>89</v>
      </c>
      <c r="AW357" s="13" t="s">
        <v>36</v>
      </c>
      <c r="AX357" s="13" t="s">
        <v>79</v>
      </c>
      <c r="AY357" s="212" t="s">
        <v>146</v>
      </c>
    </row>
    <row r="358" spans="1:65" s="2" customFormat="1" ht="24.15" customHeight="1">
      <c r="A358" s="32"/>
      <c r="B358" s="33"/>
      <c r="C358" s="184" t="s">
        <v>531</v>
      </c>
      <c r="D358" s="184" t="s">
        <v>148</v>
      </c>
      <c r="E358" s="185" t="s">
        <v>532</v>
      </c>
      <c r="F358" s="186" t="s">
        <v>533</v>
      </c>
      <c r="G358" s="187" t="s">
        <v>430</v>
      </c>
      <c r="H358" s="188">
        <v>2</v>
      </c>
      <c r="I358" s="189"/>
      <c r="J358" s="190">
        <f>ROUND(I358*H358,2)</f>
        <v>0</v>
      </c>
      <c r="K358" s="186" t="s">
        <v>1</v>
      </c>
      <c r="L358" s="37"/>
      <c r="M358" s="191" t="s">
        <v>1</v>
      </c>
      <c r="N358" s="192" t="s">
        <v>44</v>
      </c>
      <c r="O358" s="69"/>
      <c r="P358" s="193">
        <f>O358*H358</f>
        <v>0</v>
      </c>
      <c r="Q358" s="193">
        <v>0.04</v>
      </c>
      <c r="R358" s="193">
        <f>Q358*H358</f>
        <v>0.08</v>
      </c>
      <c r="S358" s="193">
        <v>0</v>
      </c>
      <c r="T358" s="194">
        <f>S358*H358</f>
        <v>0</v>
      </c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R358" s="195" t="s">
        <v>271</v>
      </c>
      <c r="AT358" s="195" t="s">
        <v>148</v>
      </c>
      <c r="AU358" s="195" t="s">
        <v>89</v>
      </c>
      <c r="AY358" s="15" t="s">
        <v>146</v>
      </c>
      <c r="BE358" s="196">
        <f>IF(N358="základní",J358,0)</f>
        <v>0</v>
      </c>
      <c r="BF358" s="196">
        <f>IF(N358="snížená",J358,0)</f>
        <v>0</v>
      </c>
      <c r="BG358" s="196">
        <f>IF(N358="zákl. přenesená",J358,0)</f>
        <v>0</v>
      </c>
      <c r="BH358" s="196">
        <f>IF(N358="sníž. přenesená",J358,0)</f>
        <v>0</v>
      </c>
      <c r="BI358" s="196">
        <f>IF(N358="nulová",J358,0)</f>
        <v>0</v>
      </c>
      <c r="BJ358" s="15" t="s">
        <v>87</v>
      </c>
      <c r="BK358" s="196">
        <f>ROUND(I358*H358,2)</f>
        <v>0</v>
      </c>
      <c r="BL358" s="15" t="s">
        <v>271</v>
      </c>
      <c r="BM358" s="195" t="s">
        <v>534</v>
      </c>
    </row>
    <row r="359" spans="1:65" s="2" customFormat="1" ht="19.2">
      <c r="A359" s="32"/>
      <c r="B359" s="33"/>
      <c r="C359" s="34"/>
      <c r="D359" s="197" t="s">
        <v>155</v>
      </c>
      <c r="E359" s="34"/>
      <c r="F359" s="198" t="s">
        <v>533</v>
      </c>
      <c r="G359" s="34"/>
      <c r="H359" s="34"/>
      <c r="I359" s="199"/>
      <c r="J359" s="34"/>
      <c r="K359" s="34"/>
      <c r="L359" s="37"/>
      <c r="M359" s="200"/>
      <c r="N359" s="201"/>
      <c r="O359" s="69"/>
      <c r="P359" s="69"/>
      <c r="Q359" s="69"/>
      <c r="R359" s="69"/>
      <c r="S359" s="69"/>
      <c r="T359" s="70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T359" s="15" t="s">
        <v>155</v>
      </c>
      <c r="AU359" s="15" t="s">
        <v>89</v>
      </c>
    </row>
    <row r="360" spans="1:65" s="2" customFormat="1" ht="19.2">
      <c r="A360" s="32"/>
      <c r="B360" s="33"/>
      <c r="C360" s="34"/>
      <c r="D360" s="197" t="s">
        <v>230</v>
      </c>
      <c r="E360" s="34"/>
      <c r="F360" s="223" t="s">
        <v>535</v>
      </c>
      <c r="G360" s="34"/>
      <c r="H360" s="34"/>
      <c r="I360" s="199"/>
      <c r="J360" s="34"/>
      <c r="K360" s="34"/>
      <c r="L360" s="37"/>
      <c r="M360" s="200"/>
      <c r="N360" s="201"/>
      <c r="O360" s="69"/>
      <c r="P360" s="69"/>
      <c r="Q360" s="69"/>
      <c r="R360" s="69"/>
      <c r="S360" s="69"/>
      <c r="T360" s="70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T360" s="15" t="s">
        <v>230</v>
      </c>
      <c r="AU360" s="15" t="s">
        <v>89</v>
      </c>
    </row>
    <row r="361" spans="1:65" s="2" customFormat="1" ht="24.15" customHeight="1">
      <c r="A361" s="32"/>
      <c r="B361" s="33"/>
      <c r="C361" s="184" t="s">
        <v>536</v>
      </c>
      <c r="D361" s="184" t="s">
        <v>148</v>
      </c>
      <c r="E361" s="185" t="s">
        <v>537</v>
      </c>
      <c r="F361" s="186" t="s">
        <v>538</v>
      </c>
      <c r="G361" s="187" t="s">
        <v>241</v>
      </c>
      <c r="H361" s="188">
        <v>0.48399999999999999</v>
      </c>
      <c r="I361" s="189"/>
      <c r="J361" s="190">
        <f>ROUND(I361*H361,2)</f>
        <v>0</v>
      </c>
      <c r="K361" s="186" t="s">
        <v>152</v>
      </c>
      <c r="L361" s="37"/>
      <c r="M361" s="191" t="s">
        <v>1</v>
      </c>
      <c r="N361" s="192" t="s">
        <v>44</v>
      </c>
      <c r="O361" s="69"/>
      <c r="P361" s="193">
        <f>O361*H361</f>
        <v>0</v>
      </c>
      <c r="Q361" s="193">
        <v>0</v>
      </c>
      <c r="R361" s="193">
        <f>Q361*H361</f>
        <v>0</v>
      </c>
      <c r="S361" s="193">
        <v>0</v>
      </c>
      <c r="T361" s="194">
        <f>S361*H361</f>
        <v>0</v>
      </c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R361" s="195" t="s">
        <v>271</v>
      </c>
      <c r="AT361" s="195" t="s">
        <v>148</v>
      </c>
      <c r="AU361" s="195" t="s">
        <v>89</v>
      </c>
      <c r="AY361" s="15" t="s">
        <v>146</v>
      </c>
      <c r="BE361" s="196">
        <f>IF(N361="základní",J361,0)</f>
        <v>0</v>
      </c>
      <c r="BF361" s="196">
        <f>IF(N361="snížená",J361,0)</f>
        <v>0</v>
      </c>
      <c r="BG361" s="196">
        <f>IF(N361="zákl. přenesená",J361,0)</f>
        <v>0</v>
      </c>
      <c r="BH361" s="196">
        <f>IF(N361="sníž. přenesená",J361,0)</f>
        <v>0</v>
      </c>
      <c r="BI361" s="196">
        <f>IF(N361="nulová",J361,0)</f>
        <v>0</v>
      </c>
      <c r="BJ361" s="15" t="s">
        <v>87</v>
      </c>
      <c r="BK361" s="196">
        <f>ROUND(I361*H361,2)</f>
        <v>0</v>
      </c>
      <c r="BL361" s="15" t="s">
        <v>271</v>
      </c>
      <c r="BM361" s="195" t="s">
        <v>539</v>
      </c>
    </row>
    <row r="362" spans="1:65" s="2" customFormat="1" ht="28.8">
      <c r="A362" s="32"/>
      <c r="B362" s="33"/>
      <c r="C362" s="34"/>
      <c r="D362" s="197" t="s">
        <v>155</v>
      </c>
      <c r="E362" s="34"/>
      <c r="F362" s="198" t="s">
        <v>540</v>
      </c>
      <c r="G362" s="34"/>
      <c r="H362" s="34"/>
      <c r="I362" s="199"/>
      <c r="J362" s="34"/>
      <c r="K362" s="34"/>
      <c r="L362" s="37"/>
      <c r="M362" s="224"/>
      <c r="N362" s="225"/>
      <c r="O362" s="226"/>
      <c r="P362" s="226"/>
      <c r="Q362" s="226"/>
      <c r="R362" s="226"/>
      <c r="S362" s="226"/>
      <c r="T362" s="227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T362" s="15" t="s">
        <v>155</v>
      </c>
      <c r="AU362" s="15" t="s">
        <v>89</v>
      </c>
    </row>
    <row r="363" spans="1:65" s="2" customFormat="1" ht="6.9" customHeight="1">
      <c r="A363" s="32"/>
      <c r="B363" s="52"/>
      <c r="C363" s="53"/>
      <c r="D363" s="53"/>
      <c r="E363" s="53"/>
      <c r="F363" s="53"/>
      <c r="G363" s="53"/>
      <c r="H363" s="53"/>
      <c r="I363" s="53"/>
      <c r="J363" s="53"/>
      <c r="K363" s="53"/>
      <c r="L363" s="37"/>
      <c r="M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</row>
  </sheetData>
  <sheetProtection algorithmName="SHA-512" hashValue="v6nX9QI34lH3wN9hFzJbfRiLeDdpaVpqTFb9PGlnkGtpB6VxwdYXGe1eubt1vHW47/RmFdrV0Jh5YyLb2EWp5A==" saltValue="YTDo8UQUu8Z7ZHD/flOU2G722kycYsfWkehQcQM7nhMsyH/m/enT+RfsuscKE1TheuPG0DTZzJH/ZbK9l4HcPA==" spinCount="100000" sheet="1" objects="1" scenarios="1" formatColumns="0" formatRows="0" autoFilter="0"/>
  <autoFilter ref="C124:K362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426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5" t="s">
        <v>92</v>
      </c>
    </row>
    <row r="3" spans="1:46" s="1" customFormat="1" ht="6.9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89</v>
      </c>
    </row>
    <row r="4" spans="1:46" s="1" customFormat="1" ht="24.9" customHeight="1">
      <c r="B4" s="18"/>
      <c r="D4" s="108" t="s">
        <v>114</v>
      </c>
      <c r="L4" s="18"/>
      <c r="M4" s="109" t="s">
        <v>10</v>
      </c>
      <c r="AT4" s="15" t="s">
        <v>4</v>
      </c>
    </row>
    <row r="5" spans="1:46" s="1" customFormat="1" ht="6.9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69" t="str">
        <f>'Rekapitulace stavby'!K6</f>
        <v>VN Šišma - rekonstrukce a těžba nánosů</v>
      </c>
      <c r="F7" s="270"/>
      <c r="G7" s="270"/>
      <c r="H7" s="270"/>
      <c r="L7" s="18"/>
    </row>
    <row r="8" spans="1:46" s="2" customFormat="1" ht="12" customHeight="1">
      <c r="A8" s="32"/>
      <c r="B8" s="37"/>
      <c r="C8" s="32"/>
      <c r="D8" s="110" t="s">
        <v>115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30" customHeight="1">
      <c r="A9" s="32"/>
      <c r="B9" s="37"/>
      <c r="C9" s="32"/>
      <c r="D9" s="32"/>
      <c r="E9" s="271" t="s">
        <v>541</v>
      </c>
      <c r="F9" s="272"/>
      <c r="G9" s="272"/>
      <c r="H9" s="272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0.199999999999999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3. 10. 2025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">
        <v>26</v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">
        <v>27</v>
      </c>
      <c r="F15" s="32"/>
      <c r="G15" s="32"/>
      <c r="H15" s="32"/>
      <c r="I15" s="110" t="s">
        <v>28</v>
      </c>
      <c r="J15" s="111" t="s">
        <v>29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30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3" t="str">
        <f>'Rekapitulace stavby'!E14</f>
        <v>Vyplň údaj</v>
      </c>
      <c r="F18" s="274"/>
      <c r="G18" s="274"/>
      <c r="H18" s="274"/>
      <c r="I18" s="110" t="s">
        <v>28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32</v>
      </c>
      <c r="E20" s="32"/>
      <c r="F20" s="32"/>
      <c r="G20" s="32"/>
      <c r="H20" s="32"/>
      <c r="I20" s="110" t="s">
        <v>25</v>
      </c>
      <c r="J20" s="111" t="s">
        <v>33</v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">
        <v>34</v>
      </c>
      <c r="F21" s="32"/>
      <c r="G21" s="32"/>
      <c r="H21" s="32"/>
      <c r="I21" s="110" t="s">
        <v>28</v>
      </c>
      <c r="J21" s="111" t="s">
        <v>35</v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37</v>
      </c>
      <c r="E23" s="32"/>
      <c r="F23" s="32"/>
      <c r="G23" s="32"/>
      <c r="H23" s="32"/>
      <c r="I23" s="110" t="s">
        <v>25</v>
      </c>
      <c r="J23" s="111" t="s">
        <v>33</v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">
        <v>34</v>
      </c>
      <c r="F24" s="32"/>
      <c r="G24" s="32"/>
      <c r="H24" s="32"/>
      <c r="I24" s="110" t="s">
        <v>28</v>
      </c>
      <c r="J24" s="111" t="s">
        <v>35</v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38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5" t="s">
        <v>1</v>
      </c>
      <c r="F27" s="275"/>
      <c r="G27" s="275"/>
      <c r="H27" s="275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39</v>
      </c>
      <c r="E30" s="32"/>
      <c r="F30" s="32"/>
      <c r="G30" s="32"/>
      <c r="H30" s="32"/>
      <c r="I30" s="32"/>
      <c r="J30" s="118">
        <f>ROUND(J128,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7"/>
      <c r="C32" s="32"/>
      <c r="D32" s="32"/>
      <c r="E32" s="32"/>
      <c r="F32" s="119" t="s">
        <v>41</v>
      </c>
      <c r="G32" s="32"/>
      <c r="H32" s="32"/>
      <c r="I32" s="119" t="s">
        <v>40</v>
      </c>
      <c r="J32" s="119" t="s">
        <v>42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7"/>
      <c r="C33" s="32"/>
      <c r="D33" s="120" t="s">
        <v>43</v>
      </c>
      <c r="E33" s="110" t="s">
        <v>44</v>
      </c>
      <c r="F33" s="121">
        <f>ROUND((SUM(BE128:BE425)),  2)</f>
        <v>0</v>
      </c>
      <c r="G33" s="32"/>
      <c r="H33" s="32"/>
      <c r="I33" s="122">
        <v>0.21</v>
      </c>
      <c r="J33" s="121">
        <f>ROUND(((SUM(BE128:BE425))*I33),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7"/>
      <c r="C34" s="32"/>
      <c r="D34" s="32"/>
      <c r="E34" s="110" t="s">
        <v>45</v>
      </c>
      <c r="F34" s="121">
        <f>ROUND((SUM(BF128:BF425)),  2)</f>
        <v>0</v>
      </c>
      <c r="G34" s="32"/>
      <c r="H34" s="32"/>
      <c r="I34" s="122">
        <v>0.12</v>
      </c>
      <c r="J34" s="121">
        <f>ROUND(((SUM(BF128:BF425))*I34),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7"/>
      <c r="C35" s="32"/>
      <c r="D35" s="32"/>
      <c r="E35" s="110" t="s">
        <v>46</v>
      </c>
      <c r="F35" s="121">
        <f>ROUND((SUM(BG128:BG425)),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7"/>
      <c r="C36" s="32"/>
      <c r="D36" s="32"/>
      <c r="E36" s="110" t="s">
        <v>47</v>
      </c>
      <c r="F36" s="121">
        <f>ROUND((SUM(BH128:BH425)),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7"/>
      <c r="C37" s="32"/>
      <c r="D37" s="32"/>
      <c r="E37" s="110" t="s">
        <v>48</v>
      </c>
      <c r="F37" s="121">
        <f>ROUND((SUM(BI128:BI425)),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49</v>
      </c>
      <c r="E39" s="125"/>
      <c r="F39" s="125"/>
      <c r="G39" s="126" t="s">
        <v>50</v>
      </c>
      <c r="H39" s="127" t="s">
        <v>51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18"/>
      <c r="L41" s="18"/>
    </row>
    <row r="42" spans="1:31" s="1" customFormat="1" ht="14.4" customHeight="1">
      <c r="B42" s="18"/>
      <c r="L42" s="18"/>
    </row>
    <row r="43" spans="1:31" s="1" customFormat="1" ht="14.4" customHeight="1">
      <c r="B43" s="18"/>
      <c r="L43" s="18"/>
    </row>
    <row r="44" spans="1:31" s="1" customFormat="1" ht="14.4" customHeight="1">
      <c r="B44" s="18"/>
      <c r="L44" s="18"/>
    </row>
    <row r="45" spans="1:31" s="1" customFormat="1" ht="14.4" customHeight="1">
      <c r="B45" s="18"/>
      <c r="L45" s="18"/>
    </row>
    <row r="46" spans="1:31" s="1" customFormat="1" ht="14.4" customHeight="1">
      <c r="B46" s="18"/>
      <c r="L46" s="18"/>
    </row>
    <row r="47" spans="1:31" s="1" customFormat="1" ht="14.4" customHeight="1">
      <c r="B47" s="18"/>
      <c r="L47" s="18"/>
    </row>
    <row r="48" spans="1:31" s="1" customFormat="1" ht="14.4" customHeight="1">
      <c r="B48" s="18"/>
      <c r="L48" s="18"/>
    </row>
    <row r="49" spans="1:31" s="1" customFormat="1" ht="14.4" customHeight="1">
      <c r="B49" s="18"/>
      <c r="L49" s="18"/>
    </row>
    <row r="50" spans="1:31" s="2" customFormat="1" ht="14.4" customHeight="1">
      <c r="B50" s="49"/>
      <c r="D50" s="130" t="s">
        <v>52</v>
      </c>
      <c r="E50" s="131"/>
      <c r="F50" s="131"/>
      <c r="G50" s="130" t="s">
        <v>53</v>
      </c>
      <c r="H50" s="131"/>
      <c r="I50" s="131"/>
      <c r="J50" s="131"/>
      <c r="K50" s="131"/>
      <c r="L50" s="49"/>
    </row>
    <row r="51" spans="1:31" ht="10.199999999999999">
      <c r="B51" s="18"/>
      <c r="L51" s="18"/>
    </row>
    <row r="52" spans="1:31" ht="10.199999999999999">
      <c r="B52" s="18"/>
      <c r="L52" s="18"/>
    </row>
    <row r="53" spans="1:31" ht="10.199999999999999">
      <c r="B53" s="18"/>
      <c r="L53" s="18"/>
    </row>
    <row r="54" spans="1:31" ht="10.199999999999999">
      <c r="B54" s="18"/>
      <c r="L54" s="18"/>
    </row>
    <row r="55" spans="1:31" ht="10.199999999999999">
      <c r="B55" s="18"/>
      <c r="L55" s="18"/>
    </row>
    <row r="56" spans="1:31" ht="10.199999999999999">
      <c r="B56" s="18"/>
      <c r="L56" s="18"/>
    </row>
    <row r="57" spans="1:31" ht="10.199999999999999">
      <c r="B57" s="18"/>
      <c r="L57" s="18"/>
    </row>
    <row r="58" spans="1:31" ht="10.199999999999999">
      <c r="B58" s="18"/>
      <c r="L58" s="18"/>
    </row>
    <row r="59" spans="1:31" ht="10.199999999999999">
      <c r="B59" s="18"/>
      <c r="L59" s="18"/>
    </row>
    <row r="60" spans="1:31" ht="10.199999999999999">
      <c r="B60" s="18"/>
      <c r="L60" s="18"/>
    </row>
    <row r="61" spans="1:31" s="2" customFormat="1" ht="13.2">
      <c r="A61" s="32"/>
      <c r="B61" s="37"/>
      <c r="C61" s="32"/>
      <c r="D61" s="132" t="s">
        <v>54</v>
      </c>
      <c r="E61" s="133"/>
      <c r="F61" s="134" t="s">
        <v>55</v>
      </c>
      <c r="G61" s="132" t="s">
        <v>54</v>
      </c>
      <c r="H61" s="133"/>
      <c r="I61" s="133"/>
      <c r="J61" s="135" t="s">
        <v>55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.199999999999999">
      <c r="B62" s="18"/>
      <c r="L62" s="18"/>
    </row>
    <row r="63" spans="1:31" ht="10.199999999999999">
      <c r="B63" s="18"/>
      <c r="L63" s="18"/>
    </row>
    <row r="64" spans="1:31" ht="10.199999999999999">
      <c r="B64" s="18"/>
      <c r="L64" s="18"/>
    </row>
    <row r="65" spans="1:31" s="2" customFormat="1" ht="13.2">
      <c r="A65" s="32"/>
      <c r="B65" s="37"/>
      <c r="C65" s="32"/>
      <c r="D65" s="130" t="s">
        <v>56</v>
      </c>
      <c r="E65" s="136"/>
      <c r="F65" s="136"/>
      <c r="G65" s="130" t="s">
        <v>57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.199999999999999">
      <c r="B66" s="18"/>
      <c r="L66" s="18"/>
    </row>
    <row r="67" spans="1:31" ht="10.199999999999999">
      <c r="B67" s="18"/>
      <c r="L67" s="18"/>
    </row>
    <row r="68" spans="1:31" ht="10.199999999999999">
      <c r="B68" s="18"/>
      <c r="L68" s="18"/>
    </row>
    <row r="69" spans="1:31" ht="10.199999999999999">
      <c r="B69" s="18"/>
      <c r="L69" s="18"/>
    </row>
    <row r="70" spans="1:31" ht="10.199999999999999">
      <c r="B70" s="18"/>
      <c r="L70" s="18"/>
    </row>
    <row r="71" spans="1:31" ht="10.199999999999999">
      <c r="B71" s="18"/>
      <c r="L71" s="18"/>
    </row>
    <row r="72" spans="1:31" ht="10.199999999999999">
      <c r="B72" s="18"/>
      <c r="L72" s="18"/>
    </row>
    <row r="73" spans="1:31" ht="10.199999999999999">
      <c r="B73" s="18"/>
      <c r="L73" s="18"/>
    </row>
    <row r="74" spans="1:31" ht="10.199999999999999">
      <c r="B74" s="18"/>
      <c r="L74" s="18"/>
    </row>
    <row r="75" spans="1:31" ht="10.199999999999999">
      <c r="B75" s="18"/>
      <c r="L75" s="18"/>
    </row>
    <row r="76" spans="1:31" s="2" customFormat="1" ht="13.2">
      <c r="A76" s="32"/>
      <c r="B76" s="37"/>
      <c r="C76" s="32"/>
      <c r="D76" s="132" t="s">
        <v>54</v>
      </c>
      <c r="E76" s="133"/>
      <c r="F76" s="134" t="s">
        <v>55</v>
      </c>
      <c r="G76" s="132" t="s">
        <v>54</v>
      </c>
      <c r="H76" s="133"/>
      <c r="I76" s="133"/>
      <c r="J76" s="135" t="s">
        <v>55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117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76" t="str">
        <f>E7</f>
        <v>VN Šišma - rekonstrukce a těžba nánosů</v>
      </c>
      <c r="F85" s="277"/>
      <c r="G85" s="277"/>
      <c r="H85" s="277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115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30" customHeight="1">
      <c r="A87" s="32"/>
      <c r="B87" s="33"/>
      <c r="C87" s="34"/>
      <c r="D87" s="34"/>
      <c r="E87" s="228" t="str">
        <f>E9</f>
        <v>3436_02 - SO 02  Úprava spodní výpusti vč. odpadního koryta</v>
      </c>
      <c r="F87" s="278"/>
      <c r="G87" s="278"/>
      <c r="H87" s="278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k.ú. Šišma</v>
      </c>
      <c r="G89" s="34"/>
      <c r="H89" s="34"/>
      <c r="I89" s="27" t="s">
        <v>22</v>
      </c>
      <c r="J89" s="64" t="str">
        <f>IF(J12="","",J12)</f>
        <v>3. 10. 2025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65" customHeight="1">
      <c r="A91" s="32"/>
      <c r="B91" s="33"/>
      <c r="C91" s="27" t="s">
        <v>24</v>
      </c>
      <c r="D91" s="34"/>
      <c r="E91" s="34"/>
      <c r="F91" s="25" t="str">
        <f>E15</f>
        <v>Povodí Moravy, s.p.</v>
      </c>
      <c r="G91" s="34"/>
      <c r="H91" s="34"/>
      <c r="I91" s="27" t="s">
        <v>32</v>
      </c>
      <c r="J91" s="30" t="str">
        <f>E21</f>
        <v>VODNÍ DÍLA - TBD a.s.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65" customHeight="1">
      <c r="A92" s="32"/>
      <c r="B92" s="33"/>
      <c r="C92" s="27" t="s">
        <v>30</v>
      </c>
      <c r="D92" s="34"/>
      <c r="E92" s="34"/>
      <c r="F92" s="25" t="str">
        <f>IF(E18="","",E18)</f>
        <v>Vyplň údaj</v>
      </c>
      <c r="G92" s="34"/>
      <c r="H92" s="34"/>
      <c r="I92" s="27" t="s">
        <v>37</v>
      </c>
      <c r="J92" s="30" t="str">
        <f>E24</f>
        <v>VODNÍ DÍLA - TBD a.s.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118</v>
      </c>
      <c r="D94" s="142"/>
      <c r="E94" s="142"/>
      <c r="F94" s="142"/>
      <c r="G94" s="142"/>
      <c r="H94" s="142"/>
      <c r="I94" s="142"/>
      <c r="J94" s="143" t="s">
        <v>119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44" t="s">
        <v>120</v>
      </c>
      <c r="D96" s="34"/>
      <c r="E96" s="34"/>
      <c r="F96" s="34"/>
      <c r="G96" s="34"/>
      <c r="H96" s="34"/>
      <c r="I96" s="34"/>
      <c r="J96" s="82">
        <f>J128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121</v>
      </c>
    </row>
    <row r="97" spans="1:31" s="9" customFormat="1" ht="24.9" customHeight="1">
      <c r="B97" s="145"/>
      <c r="C97" s="146"/>
      <c r="D97" s="147" t="s">
        <v>122</v>
      </c>
      <c r="E97" s="148"/>
      <c r="F97" s="148"/>
      <c r="G97" s="148"/>
      <c r="H97" s="148"/>
      <c r="I97" s="148"/>
      <c r="J97" s="149">
        <f>J129</f>
        <v>0</v>
      </c>
      <c r="K97" s="146"/>
      <c r="L97" s="150"/>
    </row>
    <row r="98" spans="1:31" s="10" customFormat="1" ht="19.95" customHeight="1">
      <c r="B98" s="151"/>
      <c r="C98" s="152"/>
      <c r="D98" s="153" t="s">
        <v>123</v>
      </c>
      <c r="E98" s="154"/>
      <c r="F98" s="154"/>
      <c r="G98" s="154"/>
      <c r="H98" s="154"/>
      <c r="I98" s="154"/>
      <c r="J98" s="155">
        <f>J130</f>
        <v>0</v>
      </c>
      <c r="K98" s="152"/>
      <c r="L98" s="156"/>
    </row>
    <row r="99" spans="1:31" s="10" customFormat="1" ht="19.95" customHeight="1">
      <c r="B99" s="151"/>
      <c r="C99" s="152"/>
      <c r="D99" s="153" t="s">
        <v>542</v>
      </c>
      <c r="E99" s="154"/>
      <c r="F99" s="154"/>
      <c r="G99" s="154"/>
      <c r="H99" s="154"/>
      <c r="I99" s="154"/>
      <c r="J99" s="155">
        <f>J193</f>
        <v>0</v>
      </c>
      <c r="K99" s="152"/>
      <c r="L99" s="156"/>
    </row>
    <row r="100" spans="1:31" s="10" customFormat="1" ht="19.95" customHeight="1">
      <c r="B100" s="151"/>
      <c r="C100" s="152"/>
      <c r="D100" s="153" t="s">
        <v>125</v>
      </c>
      <c r="E100" s="154"/>
      <c r="F100" s="154"/>
      <c r="G100" s="154"/>
      <c r="H100" s="154"/>
      <c r="I100" s="154"/>
      <c r="J100" s="155">
        <f>J243</f>
        <v>0</v>
      </c>
      <c r="K100" s="152"/>
      <c r="L100" s="156"/>
    </row>
    <row r="101" spans="1:31" s="10" customFormat="1" ht="19.95" customHeight="1">
      <c r="B101" s="151"/>
      <c r="C101" s="152"/>
      <c r="D101" s="153" t="s">
        <v>126</v>
      </c>
      <c r="E101" s="154"/>
      <c r="F101" s="154"/>
      <c r="G101" s="154"/>
      <c r="H101" s="154"/>
      <c r="I101" s="154"/>
      <c r="J101" s="155">
        <f>J289</f>
        <v>0</v>
      </c>
      <c r="K101" s="152"/>
      <c r="L101" s="156"/>
    </row>
    <row r="102" spans="1:31" s="10" customFormat="1" ht="19.95" customHeight="1">
      <c r="B102" s="151"/>
      <c r="C102" s="152"/>
      <c r="D102" s="153" t="s">
        <v>127</v>
      </c>
      <c r="E102" s="154"/>
      <c r="F102" s="154"/>
      <c r="G102" s="154"/>
      <c r="H102" s="154"/>
      <c r="I102" s="154"/>
      <c r="J102" s="155">
        <f>J320</f>
        <v>0</v>
      </c>
      <c r="K102" s="152"/>
      <c r="L102" s="156"/>
    </row>
    <row r="103" spans="1:31" s="10" customFormat="1" ht="19.95" customHeight="1">
      <c r="B103" s="151"/>
      <c r="C103" s="152"/>
      <c r="D103" s="153" t="s">
        <v>543</v>
      </c>
      <c r="E103" s="154"/>
      <c r="F103" s="154"/>
      <c r="G103" s="154"/>
      <c r="H103" s="154"/>
      <c r="I103" s="154"/>
      <c r="J103" s="155">
        <f>J344</f>
        <v>0</v>
      </c>
      <c r="K103" s="152"/>
      <c r="L103" s="156"/>
    </row>
    <row r="104" spans="1:31" s="10" customFormat="1" ht="19.95" customHeight="1">
      <c r="B104" s="151"/>
      <c r="C104" s="152"/>
      <c r="D104" s="153" t="s">
        <v>128</v>
      </c>
      <c r="E104" s="154"/>
      <c r="F104" s="154"/>
      <c r="G104" s="154"/>
      <c r="H104" s="154"/>
      <c r="I104" s="154"/>
      <c r="J104" s="155">
        <f>J354</f>
        <v>0</v>
      </c>
      <c r="K104" s="152"/>
      <c r="L104" s="156"/>
    </row>
    <row r="105" spans="1:31" s="9" customFormat="1" ht="24.9" customHeight="1">
      <c r="B105" s="145"/>
      <c r="C105" s="146"/>
      <c r="D105" s="147" t="s">
        <v>129</v>
      </c>
      <c r="E105" s="148"/>
      <c r="F105" s="148"/>
      <c r="G105" s="148"/>
      <c r="H105" s="148"/>
      <c r="I105" s="148"/>
      <c r="J105" s="149">
        <f>J357</f>
        <v>0</v>
      </c>
      <c r="K105" s="146"/>
      <c r="L105" s="150"/>
    </row>
    <row r="106" spans="1:31" s="10" customFormat="1" ht="19.95" customHeight="1">
      <c r="B106" s="151"/>
      <c r="C106" s="152"/>
      <c r="D106" s="153" t="s">
        <v>130</v>
      </c>
      <c r="E106" s="154"/>
      <c r="F106" s="154"/>
      <c r="G106" s="154"/>
      <c r="H106" s="154"/>
      <c r="I106" s="154"/>
      <c r="J106" s="155">
        <f>J358</f>
        <v>0</v>
      </c>
      <c r="K106" s="152"/>
      <c r="L106" s="156"/>
    </row>
    <row r="107" spans="1:31" s="9" customFormat="1" ht="24.9" customHeight="1">
      <c r="B107" s="145"/>
      <c r="C107" s="146"/>
      <c r="D107" s="147" t="s">
        <v>544</v>
      </c>
      <c r="E107" s="148"/>
      <c r="F107" s="148"/>
      <c r="G107" s="148"/>
      <c r="H107" s="148"/>
      <c r="I107" s="148"/>
      <c r="J107" s="149">
        <f>J416</f>
        <v>0</v>
      </c>
      <c r="K107" s="146"/>
      <c r="L107" s="150"/>
    </row>
    <row r="108" spans="1:31" s="10" customFormat="1" ht="19.95" customHeight="1">
      <c r="B108" s="151"/>
      <c r="C108" s="152"/>
      <c r="D108" s="153" t="s">
        <v>545</v>
      </c>
      <c r="E108" s="154"/>
      <c r="F108" s="154"/>
      <c r="G108" s="154"/>
      <c r="H108" s="154"/>
      <c r="I108" s="154"/>
      <c r="J108" s="155">
        <f>J417</f>
        <v>0</v>
      </c>
      <c r="K108" s="152"/>
      <c r="L108" s="156"/>
    </row>
    <row r="109" spans="1:31" s="2" customFormat="1" ht="21.75" customHeight="1">
      <c r="A109" s="32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" customHeight="1">
      <c r="A110" s="32"/>
      <c r="B110" s="52"/>
      <c r="C110" s="53"/>
      <c r="D110" s="53"/>
      <c r="E110" s="53"/>
      <c r="F110" s="53"/>
      <c r="G110" s="53"/>
      <c r="H110" s="53"/>
      <c r="I110" s="53"/>
      <c r="J110" s="53"/>
      <c r="K110" s="53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4" spans="1:63" s="2" customFormat="1" ht="6.9" customHeight="1">
      <c r="A114" s="32"/>
      <c r="B114" s="54"/>
      <c r="C114" s="55"/>
      <c r="D114" s="55"/>
      <c r="E114" s="55"/>
      <c r="F114" s="55"/>
      <c r="G114" s="55"/>
      <c r="H114" s="55"/>
      <c r="I114" s="55"/>
      <c r="J114" s="55"/>
      <c r="K114" s="55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24.9" customHeight="1">
      <c r="A115" s="32"/>
      <c r="B115" s="33"/>
      <c r="C115" s="21" t="s">
        <v>131</v>
      </c>
      <c r="D115" s="34"/>
      <c r="E115" s="34"/>
      <c r="F115" s="34"/>
      <c r="G115" s="34"/>
      <c r="H115" s="34"/>
      <c r="I115" s="34"/>
      <c r="J115" s="34"/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6.9" customHeight="1">
      <c r="A116" s="32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>
      <c r="A117" s="32"/>
      <c r="B117" s="33"/>
      <c r="C117" s="27" t="s">
        <v>16</v>
      </c>
      <c r="D117" s="34"/>
      <c r="E117" s="34"/>
      <c r="F117" s="34"/>
      <c r="G117" s="34"/>
      <c r="H117" s="34"/>
      <c r="I117" s="34"/>
      <c r="J117" s="34"/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>
      <c r="A118" s="32"/>
      <c r="B118" s="33"/>
      <c r="C118" s="34"/>
      <c r="D118" s="34"/>
      <c r="E118" s="276" t="str">
        <f>E7</f>
        <v>VN Šišma - rekonstrukce a těžba nánosů</v>
      </c>
      <c r="F118" s="277"/>
      <c r="G118" s="277"/>
      <c r="H118" s="277"/>
      <c r="I118" s="34"/>
      <c r="J118" s="34"/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115</v>
      </c>
      <c r="D119" s="34"/>
      <c r="E119" s="34"/>
      <c r="F119" s="34"/>
      <c r="G119" s="34"/>
      <c r="H119" s="34"/>
      <c r="I119" s="34"/>
      <c r="J119" s="34"/>
      <c r="K119" s="34"/>
      <c r="L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30" customHeight="1">
      <c r="A120" s="32"/>
      <c r="B120" s="33"/>
      <c r="C120" s="34"/>
      <c r="D120" s="34"/>
      <c r="E120" s="228" t="str">
        <f>E9</f>
        <v>3436_02 - SO 02  Úprava spodní výpusti vč. odpadního koryta</v>
      </c>
      <c r="F120" s="278"/>
      <c r="G120" s="278"/>
      <c r="H120" s="278"/>
      <c r="I120" s="34"/>
      <c r="J120" s="34"/>
      <c r="K120" s="34"/>
      <c r="L120" s="49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" customHeight="1">
      <c r="A121" s="32"/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49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>
      <c r="A122" s="32"/>
      <c r="B122" s="33"/>
      <c r="C122" s="27" t="s">
        <v>20</v>
      </c>
      <c r="D122" s="34"/>
      <c r="E122" s="34"/>
      <c r="F122" s="25" t="str">
        <f>F12</f>
        <v>k.ú. Šišma</v>
      </c>
      <c r="G122" s="34"/>
      <c r="H122" s="34"/>
      <c r="I122" s="27" t="s">
        <v>22</v>
      </c>
      <c r="J122" s="64" t="str">
        <f>IF(J12="","",J12)</f>
        <v>3. 10. 2025</v>
      </c>
      <c r="K122" s="34"/>
      <c r="L122" s="49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6.9" customHeight="1">
      <c r="A123" s="32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49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25.65" customHeight="1">
      <c r="A124" s="32"/>
      <c r="B124" s="33"/>
      <c r="C124" s="27" t="s">
        <v>24</v>
      </c>
      <c r="D124" s="34"/>
      <c r="E124" s="34"/>
      <c r="F124" s="25" t="str">
        <f>E15</f>
        <v>Povodí Moravy, s.p.</v>
      </c>
      <c r="G124" s="34"/>
      <c r="H124" s="34"/>
      <c r="I124" s="27" t="s">
        <v>32</v>
      </c>
      <c r="J124" s="30" t="str">
        <f>E21</f>
        <v>VODNÍ DÍLA - TBD a.s.</v>
      </c>
      <c r="K124" s="34"/>
      <c r="L124" s="49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25.65" customHeight="1">
      <c r="A125" s="32"/>
      <c r="B125" s="33"/>
      <c r="C125" s="27" t="s">
        <v>30</v>
      </c>
      <c r="D125" s="34"/>
      <c r="E125" s="34"/>
      <c r="F125" s="25" t="str">
        <f>IF(E18="","",E18)</f>
        <v>Vyplň údaj</v>
      </c>
      <c r="G125" s="34"/>
      <c r="H125" s="34"/>
      <c r="I125" s="27" t="s">
        <v>37</v>
      </c>
      <c r="J125" s="30" t="str">
        <f>E24</f>
        <v>VODNÍ DÍLA - TBD a.s.</v>
      </c>
      <c r="K125" s="34"/>
      <c r="L125" s="49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35" customHeight="1">
      <c r="A126" s="32"/>
      <c r="B126" s="33"/>
      <c r="C126" s="34"/>
      <c r="D126" s="34"/>
      <c r="E126" s="34"/>
      <c r="F126" s="34"/>
      <c r="G126" s="34"/>
      <c r="H126" s="34"/>
      <c r="I126" s="34"/>
      <c r="J126" s="34"/>
      <c r="K126" s="34"/>
      <c r="L126" s="49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>
      <c r="A127" s="157"/>
      <c r="B127" s="158"/>
      <c r="C127" s="159" t="s">
        <v>132</v>
      </c>
      <c r="D127" s="160" t="s">
        <v>64</v>
      </c>
      <c r="E127" s="160" t="s">
        <v>60</v>
      </c>
      <c r="F127" s="160" t="s">
        <v>61</v>
      </c>
      <c r="G127" s="160" t="s">
        <v>133</v>
      </c>
      <c r="H127" s="160" t="s">
        <v>134</v>
      </c>
      <c r="I127" s="160" t="s">
        <v>135</v>
      </c>
      <c r="J127" s="160" t="s">
        <v>119</v>
      </c>
      <c r="K127" s="161" t="s">
        <v>136</v>
      </c>
      <c r="L127" s="162"/>
      <c r="M127" s="73" t="s">
        <v>1</v>
      </c>
      <c r="N127" s="74" t="s">
        <v>43</v>
      </c>
      <c r="O127" s="74" t="s">
        <v>137</v>
      </c>
      <c r="P127" s="74" t="s">
        <v>138</v>
      </c>
      <c r="Q127" s="74" t="s">
        <v>139</v>
      </c>
      <c r="R127" s="74" t="s">
        <v>140</v>
      </c>
      <c r="S127" s="74" t="s">
        <v>141</v>
      </c>
      <c r="T127" s="75" t="s">
        <v>142</v>
      </c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57"/>
    </row>
    <row r="128" spans="1:63" s="2" customFormat="1" ht="22.8" customHeight="1">
      <c r="A128" s="32"/>
      <c r="B128" s="33"/>
      <c r="C128" s="80" t="s">
        <v>143</v>
      </c>
      <c r="D128" s="34"/>
      <c r="E128" s="34"/>
      <c r="F128" s="34"/>
      <c r="G128" s="34"/>
      <c r="H128" s="34"/>
      <c r="I128" s="34"/>
      <c r="J128" s="163">
        <f>BK128</f>
        <v>0</v>
      </c>
      <c r="K128" s="34"/>
      <c r="L128" s="37"/>
      <c r="M128" s="76"/>
      <c r="N128" s="164"/>
      <c r="O128" s="77"/>
      <c r="P128" s="165">
        <f>P129+P357+P416</f>
        <v>0</v>
      </c>
      <c r="Q128" s="77"/>
      <c r="R128" s="165">
        <f>R129+R357+R416</f>
        <v>305.98652756000001</v>
      </c>
      <c r="S128" s="77"/>
      <c r="T128" s="166">
        <f>T129+T357+T416</f>
        <v>94.190200000000004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5" t="s">
        <v>78</v>
      </c>
      <c r="AU128" s="15" t="s">
        <v>121</v>
      </c>
      <c r="BK128" s="167">
        <f>BK129+BK357+BK416</f>
        <v>0</v>
      </c>
    </row>
    <row r="129" spans="1:65" s="12" customFormat="1" ht="25.95" customHeight="1">
      <c r="B129" s="168"/>
      <c r="C129" s="169"/>
      <c r="D129" s="170" t="s">
        <v>78</v>
      </c>
      <c r="E129" s="171" t="s">
        <v>144</v>
      </c>
      <c r="F129" s="171" t="s">
        <v>145</v>
      </c>
      <c r="G129" s="169"/>
      <c r="H129" s="169"/>
      <c r="I129" s="172"/>
      <c r="J129" s="173">
        <f>BK129</f>
        <v>0</v>
      </c>
      <c r="K129" s="169"/>
      <c r="L129" s="174"/>
      <c r="M129" s="175"/>
      <c r="N129" s="176"/>
      <c r="O129" s="176"/>
      <c r="P129" s="177">
        <f>P130+P193+P243+P289+P320+P344+P354</f>
        <v>0</v>
      </c>
      <c r="Q129" s="176"/>
      <c r="R129" s="177">
        <f>R130+R193+R243+R289+R320+R344+R354</f>
        <v>303.15187115999998</v>
      </c>
      <c r="S129" s="176"/>
      <c r="T129" s="178">
        <f>T130+T193+T243+T289+T320+T344+T354</f>
        <v>94.190200000000004</v>
      </c>
      <c r="AR129" s="179" t="s">
        <v>87</v>
      </c>
      <c r="AT129" s="180" t="s">
        <v>78</v>
      </c>
      <c r="AU129" s="180" t="s">
        <v>79</v>
      </c>
      <c r="AY129" s="179" t="s">
        <v>146</v>
      </c>
      <c r="BK129" s="181">
        <f>BK130+BK193+BK243+BK289+BK320+BK344+BK354</f>
        <v>0</v>
      </c>
    </row>
    <row r="130" spans="1:65" s="12" customFormat="1" ht="22.8" customHeight="1">
      <c r="B130" s="168"/>
      <c r="C130" s="169"/>
      <c r="D130" s="170" t="s">
        <v>78</v>
      </c>
      <c r="E130" s="182" t="s">
        <v>87</v>
      </c>
      <c r="F130" s="182" t="s">
        <v>147</v>
      </c>
      <c r="G130" s="169"/>
      <c r="H130" s="169"/>
      <c r="I130" s="172"/>
      <c r="J130" s="183">
        <f>BK130</f>
        <v>0</v>
      </c>
      <c r="K130" s="169"/>
      <c r="L130" s="174"/>
      <c r="M130" s="175"/>
      <c r="N130" s="176"/>
      <c r="O130" s="176"/>
      <c r="P130" s="177">
        <f>SUM(P131:P192)</f>
        <v>0</v>
      </c>
      <c r="Q130" s="176"/>
      <c r="R130" s="177">
        <f>SUM(R131:R192)</f>
        <v>6.8021500000000001</v>
      </c>
      <c r="S130" s="176"/>
      <c r="T130" s="178">
        <f>SUM(T131:T192)</f>
        <v>0</v>
      </c>
      <c r="AR130" s="179" t="s">
        <v>87</v>
      </c>
      <c r="AT130" s="180" t="s">
        <v>78</v>
      </c>
      <c r="AU130" s="180" t="s">
        <v>87</v>
      </c>
      <c r="AY130" s="179" t="s">
        <v>146</v>
      </c>
      <c r="BK130" s="181">
        <f>SUM(BK131:BK192)</f>
        <v>0</v>
      </c>
    </row>
    <row r="131" spans="1:65" s="2" customFormat="1" ht="24.15" customHeight="1">
      <c r="A131" s="32"/>
      <c r="B131" s="33"/>
      <c r="C131" s="184" t="s">
        <v>87</v>
      </c>
      <c r="D131" s="184" t="s">
        <v>148</v>
      </c>
      <c r="E131" s="185" t="s">
        <v>546</v>
      </c>
      <c r="F131" s="186" t="s">
        <v>547</v>
      </c>
      <c r="G131" s="187" t="s">
        <v>151</v>
      </c>
      <c r="H131" s="188">
        <v>43.09</v>
      </c>
      <c r="I131" s="189"/>
      <c r="J131" s="190">
        <f>ROUND(I131*H131,2)</f>
        <v>0</v>
      </c>
      <c r="K131" s="186" t="s">
        <v>152</v>
      </c>
      <c r="L131" s="37"/>
      <c r="M131" s="191" t="s">
        <v>1</v>
      </c>
      <c r="N131" s="192" t="s">
        <v>44</v>
      </c>
      <c r="O131" s="69"/>
      <c r="P131" s="193">
        <f>O131*H131</f>
        <v>0</v>
      </c>
      <c r="Q131" s="193">
        <v>0</v>
      </c>
      <c r="R131" s="193">
        <f>Q131*H131</f>
        <v>0</v>
      </c>
      <c r="S131" s="193">
        <v>0</v>
      </c>
      <c r="T131" s="194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95" t="s">
        <v>153</v>
      </c>
      <c r="AT131" s="195" t="s">
        <v>148</v>
      </c>
      <c r="AU131" s="195" t="s">
        <v>89</v>
      </c>
      <c r="AY131" s="15" t="s">
        <v>146</v>
      </c>
      <c r="BE131" s="196">
        <f>IF(N131="základní",J131,0)</f>
        <v>0</v>
      </c>
      <c r="BF131" s="196">
        <f>IF(N131="snížená",J131,0)</f>
        <v>0</v>
      </c>
      <c r="BG131" s="196">
        <f>IF(N131="zákl. přenesená",J131,0)</f>
        <v>0</v>
      </c>
      <c r="BH131" s="196">
        <f>IF(N131="sníž. přenesená",J131,0)</f>
        <v>0</v>
      </c>
      <c r="BI131" s="196">
        <f>IF(N131="nulová",J131,0)</f>
        <v>0</v>
      </c>
      <c r="BJ131" s="15" t="s">
        <v>87</v>
      </c>
      <c r="BK131" s="196">
        <f>ROUND(I131*H131,2)</f>
        <v>0</v>
      </c>
      <c r="BL131" s="15" t="s">
        <v>153</v>
      </c>
      <c r="BM131" s="195" t="s">
        <v>548</v>
      </c>
    </row>
    <row r="132" spans="1:65" s="2" customFormat="1" ht="19.2">
      <c r="A132" s="32"/>
      <c r="B132" s="33"/>
      <c r="C132" s="34"/>
      <c r="D132" s="197" t="s">
        <v>155</v>
      </c>
      <c r="E132" s="34"/>
      <c r="F132" s="198" t="s">
        <v>549</v>
      </c>
      <c r="G132" s="34"/>
      <c r="H132" s="34"/>
      <c r="I132" s="199"/>
      <c r="J132" s="34"/>
      <c r="K132" s="34"/>
      <c r="L132" s="37"/>
      <c r="M132" s="200"/>
      <c r="N132" s="201"/>
      <c r="O132" s="69"/>
      <c r="P132" s="69"/>
      <c r="Q132" s="69"/>
      <c r="R132" s="69"/>
      <c r="S132" s="69"/>
      <c r="T132" s="70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5" t="s">
        <v>155</v>
      </c>
      <c r="AU132" s="15" t="s">
        <v>89</v>
      </c>
    </row>
    <row r="133" spans="1:65" s="13" customFormat="1" ht="10.199999999999999">
      <c r="B133" s="202"/>
      <c r="C133" s="203"/>
      <c r="D133" s="197" t="s">
        <v>157</v>
      </c>
      <c r="E133" s="204" t="s">
        <v>1</v>
      </c>
      <c r="F133" s="205" t="s">
        <v>550</v>
      </c>
      <c r="G133" s="203"/>
      <c r="H133" s="206">
        <v>43.09</v>
      </c>
      <c r="I133" s="207"/>
      <c r="J133" s="203"/>
      <c r="K133" s="203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157</v>
      </c>
      <c r="AU133" s="212" t="s">
        <v>89</v>
      </c>
      <c r="AV133" s="13" t="s">
        <v>89</v>
      </c>
      <c r="AW133" s="13" t="s">
        <v>36</v>
      </c>
      <c r="AX133" s="13" t="s">
        <v>87</v>
      </c>
      <c r="AY133" s="212" t="s">
        <v>146</v>
      </c>
    </row>
    <row r="134" spans="1:65" s="2" customFormat="1" ht="33" customHeight="1">
      <c r="A134" s="32"/>
      <c r="B134" s="33"/>
      <c r="C134" s="184" t="s">
        <v>89</v>
      </c>
      <c r="D134" s="184" t="s">
        <v>148</v>
      </c>
      <c r="E134" s="185" t="s">
        <v>551</v>
      </c>
      <c r="F134" s="186" t="s">
        <v>552</v>
      </c>
      <c r="G134" s="187" t="s">
        <v>161</v>
      </c>
      <c r="H134" s="188">
        <v>120.49</v>
      </c>
      <c r="I134" s="189"/>
      <c r="J134" s="190">
        <f>ROUND(I134*H134,2)</f>
        <v>0</v>
      </c>
      <c r="K134" s="186" t="s">
        <v>152</v>
      </c>
      <c r="L134" s="37"/>
      <c r="M134" s="191" t="s">
        <v>1</v>
      </c>
      <c r="N134" s="192" t="s">
        <v>44</v>
      </c>
      <c r="O134" s="69"/>
      <c r="P134" s="193">
        <f>O134*H134</f>
        <v>0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95" t="s">
        <v>153</v>
      </c>
      <c r="AT134" s="195" t="s">
        <v>148</v>
      </c>
      <c r="AU134" s="195" t="s">
        <v>89</v>
      </c>
      <c r="AY134" s="15" t="s">
        <v>146</v>
      </c>
      <c r="BE134" s="196">
        <f>IF(N134="základní",J134,0)</f>
        <v>0</v>
      </c>
      <c r="BF134" s="196">
        <f>IF(N134="snížená",J134,0)</f>
        <v>0</v>
      </c>
      <c r="BG134" s="196">
        <f>IF(N134="zákl. přenesená",J134,0)</f>
        <v>0</v>
      </c>
      <c r="BH134" s="196">
        <f>IF(N134="sníž. přenesená",J134,0)</f>
        <v>0</v>
      </c>
      <c r="BI134" s="196">
        <f>IF(N134="nulová",J134,0)</f>
        <v>0</v>
      </c>
      <c r="BJ134" s="15" t="s">
        <v>87</v>
      </c>
      <c r="BK134" s="196">
        <f>ROUND(I134*H134,2)</f>
        <v>0</v>
      </c>
      <c r="BL134" s="15" t="s">
        <v>153</v>
      </c>
      <c r="BM134" s="195" t="s">
        <v>553</v>
      </c>
    </row>
    <row r="135" spans="1:65" s="2" customFormat="1" ht="19.2">
      <c r="A135" s="32"/>
      <c r="B135" s="33"/>
      <c r="C135" s="34"/>
      <c r="D135" s="197" t="s">
        <v>155</v>
      </c>
      <c r="E135" s="34"/>
      <c r="F135" s="198" t="s">
        <v>554</v>
      </c>
      <c r="G135" s="34"/>
      <c r="H135" s="34"/>
      <c r="I135" s="199"/>
      <c r="J135" s="34"/>
      <c r="K135" s="34"/>
      <c r="L135" s="37"/>
      <c r="M135" s="200"/>
      <c r="N135" s="201"/>
      <c r="O135" s="69"/>
      <c r="P135" s="69"/>
      <c r="Q135" s="69"/>
      <c r="R135" s="69"/>
      <c r="S135" s="69"/>
      <c r="T135" s="70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5" t="s">
        <v>155</v>
      </c>
      <c r="AU135" s="15" t="s">
        <v>89</v>
      </c>
    </row>
    <row r="136" spans="1:65" s="13" customFormat="1" ht="10.199999999999999">
      <c r="B136" s="202"/>
      <c r="C136" s="203"/>
      <c r="D136" s="197" t="s">
        <v>157</v>
      </c>
      <c r="E136" s="204" t="s">
        <v>1</v>
      </c>
      <c r="F136" s="205" t="s">
        <v>555</v>
      </c>
      <c r="G136" s="203"/>
      <c r="H136" s="206">
        <v>120.49</v>
      </c>
      <c r="I136" s="207"/>
      <c r="J136" s="203"/>
      <c r="K136" s="203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157</v>
      </c>
      <c r="AU136" s="212" t="s">
        <v>89</v>
      </c>
      <c r="AV136" s="13" t="s">
        <v>89</v>
      </c>
      <c r="AW136" s="13" t="s">
        <v>36</v>
      </c>
      <c r="AX136" s="13" t="s">
        <v>87</v>
      </c>
      <c r="AY136" s="212" t="s">
        <v>146</v>
      </c>
    </row>
    <row r="137" spans="1:65" s="2" customFormat="1" ht="37.799999999999997" customHeight="1">
      <c r="A137" s="32"/>
      <c r="B137" s="33"/>
      <c r="C137" s="184" t="s">
        <v>171</v>
      </c>
      <c r="D137" s="184" t="s">
        <v>148</v>
      </c>
      <c r="E137" s="185" t="s">
        <v>184</v>
      </c>
      <c r="F137" s="186" t="s">
        <v>185</v>
      </c>
      <c r="G137" s="187" t="s">
        <v>161</v>
      </c>
      <c r="H137" s="188">
        <v>40.76</v>
      </c>
      <c r="I137" s="189"/>
      <c r="J137" s="190">
        <f>ROUND(I137*H137,2)</f>
        <v>0</v>
      </c>
      <c r="K137" s="186" t="s">
        <v>152</v>
      </c>
      <c r="L137" s="37"/>
      <c r="M137" s="191" t="s">
        <v>1</v>
      </c>
      <c r="N137" s="192" t="s">
        <v>44</v>
      </c>
      <c r="O137" s="69"/>
      <c r="P137" s="193">
        <f>O137*H137</f>
        <v>0</v>
      </c>
      <c r="Q137" s="193">
        <v>0</v>
      </c>
      <c r="R137" s="193">
        <f>Q137*H137</f>
        <v>0</v>
      </c>
      <c r="S137" s="193">
        <v>0</v>
      </c>
      <c r="T137" s="194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95" t="s">
        <v>153</v>
      </c>
      <c r="AT137" s="195" t="s">
        <v>148</v>
      </c>
      <c r="AU137" s="195" t="s">
        <v>89</v>
      </c>
      <c r="AY137" s="15" t="s">
        <v>146</v>
      </c>
      <c r="BE137" s="196">
        <f>IF(N137="základní",J137,0)</f>
        <v>0</v>
      </c>
      <c r="BF137" s="196">
        <f>IF(N137="snížená",J137,0)</f>
        <v>0</v>
      </c>
      <c r="BG137" s="196">
        <f>IF(N137="zákl. přenesená",J137,0)</f>
        <v>0</v>
      </c>
      <c r="BH137" s="196">
        <f>IF(N137="sníž. přenesená",J137,0)</f>
        <v>0</v>
      </c>
      <c r="BI137" s="196">
        <f>IF(N137="nulová",J137,0)</f>
        <v>0</v>
      </c>
      <c r="BJ137" s="15" t="s">
        <v>87</v>
      </c>
      <c r="BK137" s="196">
        <f>ROUND(I137*H137,2)</f>
        <v>0</v>
      </c>
      <c r="BL137" s="15" t="s">
        <v>153</v>
      </c>
      <c r="BM137" s="195" t="s">
        <v>556</v>
      </c>
    </row>
    <row r="138" spans="1:65" s="2" customFormat="1" ht="38.4">
      <c r="A138" s="32"/>
      <c r="B138" s="33"/>
      <c r="C138" s="34"/>
      <c r="D138" s="197" t="s">
        <v>155</v>
      </c>
      <c r="E138" s="34"/>
      <c r="F138" s="198" t="s">
        <v>187</v>
      </c>
      <c r="G138" s="34"/>
      <c r="H138" s="34"/>
      <c r="I138" s="199"/>
      <c r="J138" s="34"/>
      <c r="K138" s="34"/>
      <c r="L138" s="37"/>
      <c r="M138" s="200"/>
      <c r="N138" s="201"/>
      <c r="O138" s="69"/>
      <c r="P138" s="69"/>
      <c r="Q138" s="69"/>
      <c r="R138" s="69"/>
      <c r="S138" s="69"/>
      <c r="T138" s="70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5" t="s">
        <v>155</v>
      </c>
      <c r="AU138" s="15" t="s">
        <v>89</v>
      </c>
    </row>
    <row r="139" spans="1:65" s="13" customFormat="1" ht="10.199999999999999">
      <c r="B139" s="202"/>
      <c r="C139" s="203"/>
      <c r="D139" s="197" t="s">
        <v>157</v>
      </c>
      <c r="E139" s="204" t="s">
        <v>1</v>
      </c>
      <c r="F139" s="205" t="s">
        <v>557</v>
      </c>
      <c r="G139" s="203"/>
      <c r="H139" s="206">
        <v>2.15</v>
      </c>
      <c r="I139" s="207"/>
      <c r="J139" s="203"/>
      <c r="K139" s="203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157</v>
      </c>
      <c r="AU139" s="212" t="s">
        <v>89</v>
      </c>
      <c r="AV139" s="13" t="s">
        <v>89</v>
      </c>
      <c r="AW139" s="13" t="s">
        <v>36</v>
      </c>
      <c r="AX139" s="13" t="s">
        <v>79</v>
      </c>
      <c r="AY139" s="212" t="s">
        <v>146</v>
      </c>
    </row>
    <row r="140" spans="1:65" s="13" customFormat="1" ht="10.199999999999999">
      <c r="B140" s="202"/>
      <c r="C140" s="203"/>
      <c r="D140" s="197" t="s">
        <v>157</v>
      </c>
      <c r="E140" s="204" t="s">
        <v>1</v>
      </c>
      <c r="F140" s="205" t="s">
        <v>558</v>
      </c>
      <c r="G140" s="203"/>
      <c r="H140" s="206">
        <v>2.15</v>
      </c>
      <c r="I140" s="207"/>
      <c r="J140" s="203"/>
      <c r="K140" s="203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157</v>
      </c>
      <c r="AU140" s="212" t="s">
        <v>89</v>
      </c>
      <c r="AV140" s="13" t="s">
        <v>89</v>
      </c>
      <c r="AW140" s="13" t="s">
        <v>36</v>
      </c>
      <c r="AX140" s="13" t="s">
        <v>79</v>
      </c>
      <c r="AY140" s="212" t="s">
        <v>146</v>
      </c>
    </row>
    <row r="141" spans="1:65" s="13" customFormat="1" ht="10.199999999999999">
      <c r="B141" s="202"/>
      <c r="C141" s="203"/>
      <c r="D141" s="197" t="s">
        <v>157</v>
      </c>
      <c r="E141" s="204" t="s">
        <v>1</v>
      </c>
      <c r="F141" s="205" t="s">
        <v>559</v>
      </c>
      <c r="G141" s="203"/>
      <c r="H141" s="206">
        <v>18.23</v>
      </c>
      <c r="I141" s="207"/>
      <c r="J141" s="203"/>
      <c r="K141" s="203"/>
      <c r="L141" s="208"/>
      <c r="M141" s="209"/>
      <c r="N141" s="210"/>
      <c r="O141" s="210"/>
      <c r="P141" s="210"/>
      <c r="Q141" s="210"/>
      <c r="R141" s="210"/>
      <c r="S141" s="210"/>
      <c r="T141" s="211"/>
      <c r="AT141" s="212" t="s">
        <v>157</v>
      </c>
      <c r="AU141" s="212" t="s">
        <v>89</v>
      </c>
      <c r="AV141" s="13" t="s">
        <v>89</v>
      </c>
      <c r="AW141" s="13" t="s">
        <v>36</v>
      </c>
      <c r="AX141" s="13" t="s">
        <v>79</v>
      </c>
      <c r="AY141" s="212" t="s">
        <v>146</v>
      </c>
    </row>
    <row r="142" spans="1:65" s="13" customFormat="1" ht="10.199999999999999">
      <c r="B142" s="202"/>
      <c r="C142" s="203"/>
      <c r="D142" s="197" t="s">
        <v>157</v>
      </c>
      <c r="E142" s="204" t="s">
        <v>1</v>
      </c>
      <c r="F142" s="205" t="s">
        <v>560</v>
      </c>
      <c r="G142" s="203"/>
      <c r="H142" s="206">
        <v>18.23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157</v>
      </c>
      <c r="AU142" s="212" t="s">
        <v>89</v>
      </c>
      <c r="AV142" s="13" t="s">
        <v>89</v>
      </c>
      <c r="AW142" s="13" t="s">
        <v>36</v>
      </c>
      <c r="AX142" s="13" t="s">
        <v>79</v>
      </c>
      <c r="AY142" s="212" t="s">
        <v>146</v>
      </c>
    </row>
    <row r="143" spans="1:65" s="2" customFormat="1" ht="37.799999999999997" customHeight="1">
      <c r="A143" s="32"/>
      <c r="B143" s="33"/>
      <c r="C143" s="184" t="s">
        <v>153</v>
      </c>
      <c r="D143" s="184" t="s">
        <v>148</v>
      </c>
      <c r="E143" s="185" t="s">
        <v>198</v>
      </c>
      <c r="F143" s="186" t="s">
        <v>199</v>
      </c>
      <c r="G143" s="187" t="s">
        <v>161</v>
      </c>
      <c r="H143" s="188">
        <v>113.03700000000001</v>
      </c>
      <c r="I143" s="189"/>
      <c r="J143" s="190">
        <f>ROUND(I143*H143,2)</f>
        <v>0</v>
      </c>
      <c r="K143" s="186" t="s">
        <v>152</v>
      </c>
      <c r="L143" s="37"/>
      <c r="M143" s="191" t="s">
        <v>1</v>
      </c>
      <c r="N143" s="192" t="s">
        <v>44</v>
      </c>
      <c r="O143" s="69"/>
      <c r="P143" s="193">
        <f>O143*H143</f>
        <v>0</v>
      </c>
      <c r="Q143" s="193">
        <v>0</v>
      </c>
      <c r="R143" s="193">
        <f>Q143*H143</f>
        <v>0</v>
      </c>
      <c r="S143" s="193">
        <v>0</v>
      </c>
      <c r="T143" s="194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95" t="s">
        <v>153</v>
      </c>
      <c r="AT143" s="195" t="s">
        <v>148</v>
      </c>
      <c r="AU143" s="195" t="s">
        <v>89</v>
      </c>
      <c r="AY143" s="15" t="s">
        <v>146</v>
      </c>
      <c r="BE143" s="196">
        <f>IF(N143="základní",J143,0)</f>
        <v>0</v>
      </c>
      <c r="BF143" s="196">
        <f>IF(N143="snížená",J143,0)</f>
        <v>0</v>
      </c>
      <c r="BG143" s="196">
        <f>IF(N143="zákl. přenesená",J143,0)</f>
        <v>0</v>
      </c>
      <c r="BH143" s="196">
        <f>IF(N143="sníž. přenesená",J143,0)</f>
        <v>0</v>
      </c>
      <c r="BI143" s="196">
        <f>IF(N143="nulová",J143,0)</f>
        <v>0</v>
      </c>
      <c r="BJ143" s="15" t="s">
        <v>87</v>
      </c>
      <c r="BK143" s="196">
        <f>ROUND(I143*H143,2)</f>
        <v>0</v>
      </c>
      <c r="BL143" s="15" t="s">
        <v>153</v>
      </c>
      <c r="BM143" s="195" t="s">
        <v>561</v>
      </c>
    </row>
    <row r="144" spans="1:65" s="2" customFormat="1" ht="38.4">
      <c r="A144" s="32"/>
      <c r="B144" s="33"/>
      <c r="C144" s="34"/>
      <c r="D144" s="197" t="s">
        <v>155</v>
      </c>
      <c r="E144" s="34"/>
      <c r="F144" s="198" t="s">
        <v>201</v>
      </c>
      <c r="G144" s="34"/>
      <c r="H144" s="34"/>
      <c r="I144" s="199"/>
      <c r="J144" s="34"/>
      <c r="K144" s="34"/>
      <c r="L144" s="37"/>
      <c r="M144" s="200"/>
      <c r="N144" s="201"/>
      <c r="O144" s="69"/>
      <c r="P144" s="69"/>
      <c r="Q144" s="69"/>
      <c r="R144" s="69"/>
      <c r="S144" s="69"/>
      <c r="T144" s="70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5" t="s">
        <v>155</v>
      </c>
      <c r="AU144" s="15" t="s">
        <v>89</v>
      </c>
    </row>
    <row r="145" spans="1:65" s="13" customFormat="1" ht="20.399999999999999">
      <c r="B145" s="202"/>
      <c r="C145" s="203"/>
      <c r="D145" s="197" t="s">
        <v>157</v>
      </c>
      <c r="E145" s="204" t="s">
        <v>1</v>
      </c>
      <c r="F145" s="205" t="s">
        <v>562</v>
      </c>
      <c r="G145" s="203"/>
      <c r="H145" s="206">
        <v>10.776999999999999</v>
      </c>
      <c r="I145" s="207"/>
      <c r="J145" s="203"/>
      <c r="K145" s="203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157</v>
      </c>
      <c r="AU145" s="212" t="s">
        <v>89</v>
      </c>
      <c r="AV145" s="13" t="s">
        <v>89</v>
      </c>
      <c r="AW145" s="13" t="s">
        <v>36</v>
      </c>
      <c r="AX145" s="13" t="s">
        <v>79</v>
      </c>
      <c r="AY145" s="212" t="s">
        <v>146</v>
      </c>
    </row>
    <row r="146" spans="1:65" s="13" customFormat="1" ht="10.199999999999999">
      <c r="B146" s="202"/>
      <c r="C146" s="203"/>
      <c r="D146" s="197" t="s">
        <v>157</v>
      </c>
      <c r="E146" s="204" t="s">
        <v>1</v>
      </c>
      <c r="F146" s="205" t="s">
        <v>563</v>
      </c>
      <c r="G146" s="203"/>
      <c r="H146" s="206">
        <v>102.26</v>
      </c>
      <c r="I146" s="207"/>
      <c r="J146" s="203"/>
      <c r="K146" s="203"/>
      <c r="L146" s="208"/>
      <c r="M146" s="209"/>
      <c r="N146" s="210"/>
      <c r="O146" s="210"/>
      <c r="P146" s="210"/>
      <c r="Q146" s="210"/>
      <c r="R146" s="210"/>
      <c r="S146" s="210"/>
      <c r="T146" s="211"/>
      <c r="AT146" s="212" t="s">
        <v>157</v>
      </c>
      <c r="AU146" s="212" t="s">
        <v>89</v>
      </c>
      <c r="AV146" s="13" t="s">
        <v>89</v>
      </c>
      <c r="AW146" s="13" t="s">
        <v>36</v>
      </c>
      <c r="AX146" s="13" t="s">
        <v>79</v>
      </c>
      <c r="AY146" s="212" t="s">
        <v>146</v>
      </c>
    </row>
    <row r="147" spans="1:65" s="2" customFormat="1" ht="24.15" customHeight="1">
      <c r="A147" s="32"/>
      <c r="B147" s="33"/>
      <c r="C147" s="184" t="s">
        <v>183</v>
      </c>
      <c r="D147" s="184" t="s">
        <v>148</v>
      </c>
      <c r="E147" s="185" t="s">
        <v>564</v>
      </c>
      <c r="F147" s="186" t="s">
        <v>565</v>
      </c>
      <c r="G147" s="187" t="s">
        <v>161</v>
      </c>
      <c r="H147" s="188">
        <v>20.38</v>
      </c>
      <c r="I147" s="189"/>
      <c r="J147" s="190">
        <f>ROUND(I147*H147,2)</f>
        <v>0</v>
      </c>
      <c r="K147" s="186" t="s">
        <v>152</v>
      </c>
      <c r="L147" s="37"/>
      <c r="M147" s="191" t="s">
        <v>1</v>
      </c>
      <c r="N147" s="192" t="s">
        <v>44</v>
      </c>
      <c r="O147" s="69"/>
      <c r="P147" s="193">
        <f>O147*H147</f>
        <v>0</v>
      </c>
      <c r="Q147" s="193">
        <v>0</v>
      </c>
      <c r="R147" s="193">
        <f>Q147*H147</f>
        <v>0</v>
      </c>
      <c r="S147" s="193">
        <v>0</v>
      </c>
      <c r="T147" s="194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95" t="s">
        <v>153</v>
      </c>
      <c r="AT147" s="195" t="s">
        <v>148</v>
      </c>
      <c r="AU147" s="195" t="s">
        <v>89</v>
      </c>
      <c r="AY147" s="15" t="s">
        <v>146</v>
      </c>
      <c r="BE147" s="196">
        <f>IF(N147="základní",J147,0)</f>
        <v>0</v>
      </c>
      <c r="BF147" s="196">
        <f>IF(N147="snížená",J147,0)</f>
        <v>0</v>
      </c>
      <c r="BG147" s="196">
        <f>IF(N147="zákl. přenesená",J147,0)</f>
        <v>0</v>
      </c>
      <c r="BH147" s="196">
        <f>IF(N147="sníž. přenesená",J147,0)</f>
        <v>0</v>
      </c>
      <c r="BI147" s="196">
        <f>IF(N147="nulová",J147,0)</f>
        <v>0</v>
      </c>
      <c r="BJ147" s="15" t="s">
        <v>87</v>
      </c>
      <c r="BK147" s="196">
        <f>ROUND(I147*H147,2)</f>
        <v>0</v>
      </c>
      <c r="BL147" s="15" t="s">
        <v>153</v>
      </c>
      <c r="BM147" s="195" t="s">
        <v>566</v>
      </c>
    </row>
    <row r="148" spans="1:65" s="2" customFormat="1" ht="28.8">
      <c r="A148" s="32"/>
      <c r="B148" s="33"/>
      <c r="C148" s="34"/>
      <c r="D148" s="197" t="s">
        <v>155</v>
      </c>
      <c r="E148" s="34"/>
      <c r="F148" s="198" t="s">
        <v>567</v>
      </c>
      <c r="G148" s="34"/>
      <c r="H148" s="34"/>
      <c r="I148" s="199"/>
      <c r="J148" s="34"/>
      <c r="K148" s="34"/>
      <c r="L148" s="37"/>
      <c r="M148" s="200"/>
      <c r="N148" s="201"/>
      <c r="O148" s="69"/>
      <c r="P148" s="69"/>
      <c r="Q148" s="69"/>
      <c r="R148" s="69"/>
      <c r="S148" s="69"/>
      <c r="T148" s="70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T148" s="15" t="s">
        <v>155</v>
      </c>
      <c r="AU148" s="15" t="s">
        <v>89</v>
      </c>
    </row>
    <row r="149" spans="1:65" s="13" customFormat="1" ht="10.199999999999999">
      <c r="B149" s="202"/>
      <c r="C149" s="203"/>
      <c r="D149" s="197" t="s">
        <v>157</v>
      </c>
      <c r="E149" s="204" t="s">
        <v>1</v>
      </c>
      <c r="F149" s="205" t="s">
        <v>568</v>
      </c>
      <c r="G149" s="203"/>
      <c r="H149" s="206">
        <v>2.15</v>
      </c>
      <c r="I149" s="207"/>
      <c r="J149" s="203"/>
      <c r="K149" s="203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157</v>
      </c>
      <c r="AU149" s="212" t="s">
        <v>89</v>
      </c>
      <c r="AV149" s="13" t="s">
        <v>89</v>
      </c>
      <c r="AW149" s="13" t="s">
        <v>36</v>
      </c>
      <c r="AX149" s="13" t="s">
        <v>79</v>
      </c>
      <c r="AY149" s="212" t="s">
        <v>146</v>
      </c>
    </row>
    <row r="150" spans="1:65" s="13" customFormat="1" ht="10.199999999999999">
      <c r="B150" s="202"/>
      <c r="C150" s="203"/>
      <c r="D150" s="197" t="s">
        <v>157</v>
      </c>
      <c r="E150" s="204" t="s">
        <v>1</v>
      </c>
      <c r="F150" s="205" t="s">
        <v>569</v>
      </c>
      <c r="G150" s="203"/>
      <c r="H150" s="206">
        <v>18.23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157</v>
      </c>
      <c r="AU150" s="212" t="s">
        <v>89</v>
      </c>
      <c r="AV150" s="13" t="s">
        <v>89</v>
      </c>
      <c r="AW150" s="13" t="s">
        <v>36</v>
      </c>
      <c r="AX150" s="13" t="s">
        <v>79</v>
      </c>
      <c r="AY150" s="212" t="s">
        <v>146</v>
      </c>
    </row>
    <row r="151" spans="1:65" s="2" customFormat="1" ht="33" customHeight="1">
      <c r="A151" s="32"/>
      <c r="B151" s="33"/>
      <c r="C151" s="184" t="s">
        <v>197</v>
      </c>
      <c r="D151" s="184" t="s">
        <v>148</v>
      </c>
      <c r="E151" s="185" t="s">
        <v>239</v>
      </c>
      <c r="F151" s="186" t="s">
        <v>240</v>
      </c>
      <c r="G151" s="187" t="s">
        <v>241</v>
      </c>
      <c r="H151" s="188">
        <v>167.4</v>
      </c>
      <c r="I151" s="189"/>
      <c r="J151" s="190">
        <f>ROUND(I151*H151,2)</f>
        <v>0</v>
      </c>
      <c r="K151" s="186" t="s">
        <v>152</v>
      </c>
      <c r="L151" s="37"/>
      <c r="M151" s="191" t="s">
        <v>1</v>
      </c>
      <c r="N151" s="192" t="s">
        <v>44</v>
      </c>
      <c r="O151" s="69"/>
      <c r="P151" s="193">
        <f>O151*H151</f>
        <v>0</v>
      </c>
      <c r="Q151" s="193">
        <v>0</v>
      </c>
      <c r="R151" s="193">
        <f>Q151*H151</f>
        <v>0</v>
      </c>
      <c r="S151" s="193">
        <v>0</v>
      </c>
      <c r="T151" s="194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95" t="s">
        <v>153</v>
      </c>
      <c r="AT151" s="195" t="s">
        <v>148</v>
      </c>
      <c r="AU151" s="195" t="s">
        <v>89</v>
      </c>
      <c r="AY151" s="15" t="s">
        <v>146</v>
      </c>
      <c r="BE151" s="196">
        <f>IF(N151="základní",J151,0)</f>
        <v>0</v>
      </c>
      <c r="BF151" s="196">
        <f>IF(N151="snížená",J151,0)</f>
        <v>0</v>
      </c>
      <c r="BG151" s="196">
        <f>IF(N151="zákl. přenesená",J151,0)</f>
        <v>0</v>
      </c>
      <c r="BH151" s="196">
        <f>IF(N151="sníž. přenesená",J151,0)</f>
        <v>0</v>
      </c>
      <c r="BI151" s="196">
        <f>IF(N151="nulová",J151,0)</f>
        <v>0</v>
      </c>
      <c r="BJ151" s="15" t="s">
        <v>87</v>
      </c>
      <c r="BK151" s="196">
        <f>ROUND(I151*H151,2)</f>
        <v>0</v>
      </c>
      <c r="BL151" s="15" t="s">
        <v>153</v>
      </c>
      <c r="BM151" s="195" t="s">
        <v>570</v>
      </c>
    </row>
    <row r="152" spans="1:65" s="2" customFormat="1" ht="28.8">
      <c r="A152" s="32"/>
      <c r="B152" s="33"/>
      <c r="C152" s="34"/>
      <c r="D152" s="197" t="s">
        <v>155</v>
      </c>
      <c r="E152" s="34"/>
      <c r="F152" s="198" t="s">
        <v>243</v>
      </c>
      <c r="G152" s="34"/>
      <c r="H152" s="34"/>
      <c r="I152" s="199"/>
      <c r="J152" s="34"/>
      <c r="K152" s="34"/>
      <c r="L152" s="37"/>
      <c r="M152" s="200"/>
      <c r="N152" s="201"/>
      <c r="O152" s="69"/>
      <c r="P152" s="69"/>
      <c r="Q152" s="69"/>
      <c r="R152" s="69"/>
      <c r="S152" s="69"/>
      <c r="T152" s="70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5" t="s">
        <v>155</v>
      </c>
      <c r="AU152" s="15" t="s">
        <v>89</v>
      </c>
    </row>
    <row r="153" spans="1:65" s="13" customFormat="1" ht="10.199999999999999">
      <c r="B153" s="202"/>
      <c r="C153" s="203"/>
      <c r="D153" s="197" t="s">
        <v>157</v>
      </c>
      <c r="E153" s="204" t="s">
        <v>1</v>
      </c>
      <c r="F153" s="205" t="s">
        <v>571</v>
      </c>
      <c r="G153" s="203"/>
      <c r="H153" s="206">
        <v>14.01</v>
      </c>
      <c r="I153" s="207"/>
      <c r="J153" s="203"/>
      <c r="K153" s="203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157</v>
      </c>
      <c r="AU153" s="212" t="s">
        <v>89</v>
      </c>
      <c r="AV153" s="13" t="s">
        <v>89</v>
      </c>
      <c r="AW153" s="13" t="s">
        <v>36</v>
      </c>
      <c r="AX153" s="13" t="s">
        <v>79</v>
      </c>
      <c r="AY153" s="212" t="s">
        <v>146</v>
      </c>
    </row>
    <row r="154" spans="1:65" s="13" customFormat="1" ht="10.199999999999999">
      <c r="B154" s="202"/>
      <c r="C154" s="203"/>
      <c r="D154" s="197" t="s">
        <v>157</v>
      </c>
      <c r="E154" s="204" t="s">
        <v>1</v>
      </c>
      <c r="F154" s="205" t="s">
        <v>572</v>
      </c>
      <c r="G154" s="203"/>
      <c r="H154" s="206">
        <v>153.38999999999999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157</v>
      </c>
      <c r="AU154" s="212" t="s">
        <v>89</v>
      </c>
      <c r="AV154" s="13" t="s">
        <v>89</v>
      </c>
      <c r="AW154" s="13" t="s">
        <v>36</v>
      </c>
      <c r="AX154" s="13" t="s">
        <v>79</v>
      </c>
      <c r="AY154" s="212" t="s">
        <v>146</v>
      </c>
    </row>
    <row r="155" spans="1:65" s="2" customFormat="1" ht="24.15" customHeight="1">
      <c r="A155" s="32"/>
      <c r="B155" s="33"/>
      <c r="C155" s="184" t="s">
        <v>204</v>
      </c>
      <c r="D155" s="184" t="s">
        <v>148</v>
      </c>
      <c r="E155" s="185" t="s">
        <v>246</v>
      </c>
      <c r="F155" s="186" t="s">
        <v>247</v>
      </c>
      <c r="G155" s="187" t="s">
        <v>161</v>
      </c>
      <c r="H155" s="188">
        <v>18.23</v>
      </c>
      <c r="I155" s="189"/>
      <c r="J155" s="190">
        <f>ROUND(I155*H155,2)</f>
        <v>0</v>
      </c>
      <c r="K155" s="186" t="s">
        <v>152</v>
      </c>
      <c r="L155" s="37"/>
      <c r="M155" s="191" t="s">
        <v>1</v>
      </c>
      <c r="N155" s="192" t="s">
        <v>44</v>
      </c>
      <c r="O155" s="69"/>
      <c r="P155" s="193">
        <f>O155*H155</f>
        <v>0</v>
      </c>
      <c r="Q155" s="193">
        <v>0</v>
      </c>
      <c r="R155" s="193">
        <f>Q155*H155</f>
        <v>0</v>
      </c>
      <c r="S155" s="193">
        <v>0</v>
      </c>
      <c r="T155" s="194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95" t="s">
        <v>153</v>
      </c>
      <c r="AT155" s="195" t="s">
        <v>148</v>
      </c>
      <c r="AU155" s="195" t="s">
        <v>89</v>
      </c>
      <c r="AY155" s="15" t="s">
        <v>146</v>
      </c>
      <c r="BE155" s="196">
        <f>IF(N155="základní",J155,0)</f>
        <v>0</v>
      </c>
      <c r="BF155" s="196">
        <f>IF(N155="snížená",J155,0)</f>
        <v>0</v>
      </c>
      <c r="BG155" s="196">
        <f>IF(N155="zákl. přenesená",J155,0)</f>
        <v>0</v>
      </c>
      <c r="BH155" s="196">
        <f>IF(N155="sníž. přenesená",J155,0)</f>
        <v>0</v>
      </c>
      <c r="BI155" s="196">
        <f>IF(N155="nulová",J155,0)</f>
        <v>0</v>
      </c>
      <c r="BJ155" s="15" t="s">
        <v>87</v>
      </c>
      <c r="BK155" s="196">
        <f>ROUND(I155*H155,2)</f>
        <v>0</v>
      </c>
      <c r="BL155" s="15" t="s">
        <v>153</v>
      </c>
      <c r="BM155" s="195" t="s">
        <v>573</v>
      </c>
    </row>
    <row r="156" spans="1:65" s="2" customFormat="1" ht="28.8">
      <c r="A156" s="32"/>
      <c r="B156" s="33"/>
      <c r="C156" s="34"/>
      <c r="D156" s="197" t="s">
        <v>155</v>
      </c>
      <c r="E156" s="34"/>
      <c r="F156" s="198" t="s">
        <v>249</v>
      </c>
      <c r="G156" s="34"/>
      <c r="H156" s="34"/>
      <c r="I156" s="199"/>
      <c r="J156" s="34"/>
      <c r="K156" s="34"/>
      <c r="L156" s="37"/>
      <c r="M156" s="200"/>
      <c r="N156" s="201"/>
      <c r="O156" s="69"/>
      <c r="P156" s="69"/>
      <c r="Q156" s="69"/>
      <c r="R156" s="69"/>
      <c r="S156" s="69"/>
      <c r="T156" s="70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5" t="s">
        <v>155</v>
      </c>
      <c r="AU156" s="15" t="s">
        <v>89</v>
      </c>
    </row>
    <row r="157" spans="1:65" s="13" customFormat="1" ht="10.199999999999999">
      <c r="B157" s="202"/>
      <c r="C157" s="203"/>
      <c r="D157" s="197" t="s">
        <v>157</v>
      </c>
      <c r="E157" s="204" t="s">
        <v>1</v>
      </c>
      <c r="F157" s="205" t="s">
        <v>574</v>
      </c>
      <c r="G157" s="203"/>
      <c r="H157" s="206">
        <v>18.23</v>
      </c>
      <c r="I157" s="207"/>
      <c r="J157" s="203"/>
      <c r="K157" s="203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157</v>
      </c>
      <c r="AU157" s="212" t="s">
        <v>89</v>
      </c>
      <c r="AV157" s="13" t="s">
        <v>89</v>
      </c>
      <c r="AW157" s="13" t="s">
        <v>36</v>
      </c>
      <c r="AX157" s="13" t="s">
        <v>79</v>
      </c>
      <c r="AY157" s="212" t="s">
        <v>146</v>
      </c>
    </row>
    <row r="158" spans="1:65" s="2" customFormat="1" ht="24.15" customHeight="1">
      <c r="A158" s="32"/>
      <c r="B158" s="33"/>
      <c r="C158" s="184" t="s">
        <v>216</v>
      </c>
      <c r="D158" s="184" t="s">
        <v>148</v>
      </c>
      <c r="E158" s="185" t="s">
        <v>254</v>
      </c>
      <c r="F158" s="186" t="s">
        <v>255</v>
      </c>
      <c r="G158" s="187" t="s">
        <v>161</v>
      </c>
      <c r="H158" s="188">
        <v>4</v>
      </c>
      <c r="I158" s="189"/>
      <c r="J158" s="190">
        <f>ROUND(I158*H158,2)</f>
        <v>0</v>
      </c>
      <c r="K158" s="186" t="s">
        <v>152</v>
      </c>
      <c r="L158" s="37"/>
      <c r="M158" s="191" t="s">
        <v>1</v>
      </c>
      <c r="N158" s="192" t="s">
        <v>44</v>
      </c>
      <c r="O158" s="69"/>
      <c r="P158" s="193">
        <f>O158*H158</f>
        <v>0</v>
      </c>
      <c r="Q158" s="193">
        <v>0</v>
      </c>
      <c r="R158" s="193">
        <f>Q158*H158</f>
        <v>0</v>
      </c>
      <c r="S158" s="193">
        <v>0</v>
      </c>
      <c r="T158" s="194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95" t="s">
        <v>153</v>
      </c>
      <c r="AT158" s="195" t="s">
        <v>148</v>
      </c>
      <c r="AU158" s="195" t="s">
        <v>89</v>
      </c>
      <c r="AY158" s="15" t="s">
        <v>146</v>
      </c>
      <c r="BE158" s="196">
        <f>IF(N158="základní",J158,0)</f>
        <v>0</v>
      </c>
      <c r="BF158" s="196">
        <f>IF(N158="snížená",J158,0)</f>
        <v>0</v>
      </c>
      <c r="BG158" s="196">
        <f>IF(N158="zákl. přenesená",J158,0)</f>
        <v>0</v>
      </c>
      <c r="BH158" s="196">
        <f>IF(N158="sníž. přenesená",J158,0)</f>
        <v>0</v>
      </c>
      <c r="BI158" s="196">
        <f>IF(N158="nulová",J158,0)</f>
        <v>0</v>
      </c>
      <c r="BJ158" s="15" t="s">
        <v>87</v>
      </c>
      <c r="BK158" s="196">
        <f>ROUND(I158*H158,2)</f>
        <v>0</v>
      </c>
      <c r="BL158" s="15" t="s">
        <v>153</v>
      </c>
      <c r="BM158" s="195" t="s">
        <v>575</v>
      </c>
    </row>
    <row r="159" spans="1:65" s="2" customFormat="1" ht="48">
      <c r="A159" s="32"/>
      <c r="B159" s="33"/>
      <c r="C159" s="34"/>
      <c r="D159" s="197" t="s">
        <v>155</v>
      </c>
      <c r="E159" s="34"/>
      <c r="F159" s="198" t="s">
        <v>257</v>
      </c>
      <c r="G159" s="34"/>
      <c r="H159" s="34"/>
      <c r="I159" s="199"/>
      <c r="J159" s="34"/>
      <c r="K159" s="34"/>
      <c r="L159" s="37"/>
      <c r="M159" s="200"/>
      <c r="N159" s="201"/>
      <c r="O159" s="69"/>
      <c r="P159" s="69"/>
      <c r="Q159" s="69"/>
      <c r="R159" s="69"/>
      <c r="S159" s="69"/>
      <c r="T159" s="70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5" t="s">
        <v>155</v>
      </c>
      <c r="AU159" s="15" t="s">
        <v>89</v>
      </c>
    </row>
    <row r="160" spans="1:65" s="13" customFormat="1" ht="20.399999999999999">
      <c r="B160" s="202"/>
      <c r="C160" s="203"/>
      <c r="D160" s="197" t="s">
        <v>157</v>
      </c>
      <c r="E160" s="204" t="s">
        <v>1</v>
      </c>
      <c r="F160" s="205" t="s">
        <v>576</v>
      </c>
      <c r="G160" s="203"/>
      <c r="H160" s="206">
        <v>2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157</v>
      </c>
      <c r="AU160" s="212" t="s">
        <v>89</v>
      </c>
      <c r="AV160" s="13" t="s">
        <v>89</v>
      </c>
      <c r="AW160" s="13" t="s">
        <v>36</v>
      </c>
      <c r="AX160" s="13" t="s">
        <v>79</v>
      </c>
      <c r="AY160" s="212" t="s">
        <v>146</v>
      </c>
    </row>
    <row r="161" spans="1:65" s="13" customFormat="1" ht="20.399999999999999">
      <c r="B161" s="202"/>
      <c r="C161" s="203"/>
      <c r="D161" s="197" t="s">
        <v>157</v>
      </c>
      <c r="E161" s="204" t="s">
        <v>1</v>
      </c>
      <c r="F161" s="205" t="s">
        <v>577</v>
      </c>
      <c r="G161" s="203"/>
      <c r="H161" s="206">
        <v>2</v>
      </c>
      <c r="I161" s="207"/>
      <c r="J161" s="203"/>
      <c r="K161" s="203"/>
      <c r="L161" s="208"/>
      <c r="M161" s="209"/>
      <c r="N161" s="210"/>
      <c r="O161" s="210"/>
      <c r="P161" s="210"/>
      <c r="Q161" s="210"/>
      <c r="R161" s="210"/>
      <c r="S161" s="210"/>
      <c r="T161" s="211"/>
      <c r="AT161" s="212" t="s">
        <v>157</v>
      </c>
      <c r="AU161" s="212" t="s">
        <v>89</v>
      </c>
      <c r="AV161" s="13" t="s">
        <v>89</v>
      </c>
      <c r="AW161" s="13" t="s">
        <v>36</v>
      </c>
      <c r="AX161" s="13" t="s">
        <v>79</v>
      </c>
      <c r="AY161" s="212" t="s">
        <v>146</v>
      </c>
    </row>
    <row r="162" spans="1:65" s="2" customFormat="1" ht="16.5" customHeight="1">
      <c r="A162" s="32"/>
      <c r="B162" s="33"/>
      <c r="C162" s="213" t="s">
        <v>225</v>
      </c>
      <c r="D162" s="213" t="s">
        <v>226</v>
      </c>
      <c r="E162" s="214" t="s">
        <v>578</v>
      </c>
      <c r="F162" s="215" t="s">
        <v>579</v>
      </c>
      <c r="G162" s="216" t="s">
        <v>241</v>
      </c>
      <c r="H162" s="217">
        <v>3.4</v>
      </c>
      <c r="I162" s="218"/>
      <c r="J162" s="219">
        <f>ROUND(I162*H162,2)</f>
        <v>0</v>
      </c>
      <c r="K162" s="215" t="s">
        <v>152</v>
      </c>
      <c r="L162" s="220"/>
      <c r="M162" s="221" t="s">
        <v>1</v>
      </c>
      <c r="N162" s="222" t="s">
        <v>44</v>
      </c>
      <c r="O162" s="69"/>
      <c r="P162" s="193">
        <f>O162*H162</f>
        <v>0</v>
      </c>
      <c r="Q162" s="193">
        <v>1</v>
      </c>
      <c r="R162" s="193">
        <f>Q162*H162</f>
        <v>3.4</v>
      </c>
      <c r="S162" s="193">
        <v>0</v>
      </c>
      <c r="T162" s="194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95" t="s">
        <v>216</v>
      </c>
      <c r="AT162" s="195" t="s">
        <v>226</v>
      </c>
      <c r="AU162" s="195" t="s">
        <v>89</v>
      </c>
      <c r="AY162" s="15" t="s">
        <v>146</v>
      </c>
      <c r="BE162" s="196">
        <f>IF(N162="základní",J162,0)</f>
        <v>0</v>
      </c>
      <c r="BF162" s="196">
        <f>IF(N162="snížená",J162,0)</f>
        <v>0</v>
      </c>
      <c r="BG162" s="196">
        <f>IF(N162="zákl. přenesená",J162,0)</f>
        <v>0</v>
      </c>
      <c r="BH162" s="196">
        <f>IF(N162="sníž. přenesená",J162,0)</f>
        <v>0</v>
      </c>
      <c r="BI162" s="196">
        <f>IF(N162="nulová",J162,0)</f>
        <v>0</v>
      </c>
      <c r="BJ162" s="15" t="s">
        <v>87</v>
      </c>
      <c r="BK162" s="196">
        <f>ROUND(I162*H162,2)</f>
        <v>0</v>
      </c>
      <c r="BL162" s="15" t="s">
        <v>153</v>
      </c>
      <c r="BM162" s="195" t="s">
        <v>580</v>
      </c>
    </row>
    <row r="163" spans="1:65" s="2" customFormat="1" ht="10.199999999999999">
      <c r="A163" s="32"/>
      <c r="B163" s="33"/>
      <c r="C163" s="34"/>
      <c r="D163" s="197" t="s">
        <v>155</v>
      </c>
      <c r="E163" s="34"/>
      <c r="F163" s="198" t="s">
        <v>579</v>
      </c>
      <c r="G163" s="34"/>
      <c r="H163" s="34"/>
      <c r="I163" s="199"/>
      <c r="J163" s="34"/>
      <c r="K163" s="34"/>
      <c r="L163" s="37"/>
      <c r="M163" s="200"/>
      <c r="N163" s="201"/>
      <c r="O163" s="69"/>
      <c r="P163" s="69"/>
      <c r="Q163" s="69"/>
      <c r="R163" s="69"/>
      <c r="S163" s="69"/>
      <c r="T163" s="70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T163" s="15" t="s">
        <v>155</v>
      </c>
      <c r="AU163" s="15" t="s">
        <v>89</v>
      </c>
    </row>
    <row r="164" spans="1:65" s="13" customFormat="1" ht="10.199999999999999">
      <c r="B164" s="202"/>
      <c r="C164" s="203"/>
      <c r="D164" s="197" t="s">
        <v>157</v>
      </c>
      <c r="E164" s="204" t="s">
        <v>1</v>
      </c>
      <c r="F164" s="205" t="s">
        <v>581</v>
      </c>
      <c r="G164" s="203"/>
      <c r="H164" s="206">
        <v>3.4</v>
      </c>
      <c r="I164" s="207"/>
      <c r="J164" s="203"/>
      <c r="K164" s="203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157</v>
      </c>
      <c r="AU164" s="212" t="s">
        <v>89</v>
      </c>
      <c r="AV164" s="13" t="s">
        <v>89</v>
      </c>
      <c r="AW164" s="13" t="s">
        <v>36</v>
      </c>
      <c r="AX164" s="13" t="s">
        <v>87</v>
      </c>
      <c r="AY164" s="212" t="s">
        <v>146</v>
      </c>
    </row>
    <row r="165" spans="1:65" s="2" customFormat="1" ht="16.5" customHeight="1">
      <c r="A165" s="32"/>
      <c r="B165" s="33"/>
      <c r="C165" s="213" t="s">
        <v>232</v>
      </c>
      <c r="D165" s="213" t="s">
        <v>226</v>
      </c>
      <c r="E165" s="214" t="s">
        <v>582</v>
      </c>
      <c r="F165" s="215" t="s">
        <v>583</v>
      </c>
      <c r="G165" s="216" t="s">
        <v>241</v>
      </c>
      <c r="H165" s="217">
        <v>3.4</v>
      </c>
      <c r="I165" s="218"/>
      <c r="J165" s="219">
        <f>ROUND(I165*H165,2)</f>
        <v>0</v>
      </c>
      <c r="K165" s="215" t="s">
        <v>584</v>
      </c>
      <c r="L165" s="220"/>
      <c r="M165" s="221" t="s">
        <v>1</v>
      </c>
      <c r="N165" s="222" t="s">
        <v>44</v>
      </c>
      <c r="O165" s="69"/>
      <c r="P165" s="193">
        <f>O165*H165</f>
        <v>0</v>
      </c>
      <c r="Q165" s="193">
        <v>1</v>
      </c>
      <c r="R165" s="193">
        <f>Q165*H165</f>
        <v>3.4</v>
      </c>
      <c r="S165" s="193">
        <v>0</v>
      </c>
      <c r="T165" s="194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95" t="s">
        <v>216</v>
      </c>
      <c r="AT165" s="195" t="s">
        <v>226</v>
      </c>
      <c r="AU165" s="195" t="s">
        <v>89</v>
      </c>
      <c r="AY165" s="15" t="s">
        <v>146</v>
      </c>
      <c r="BE165" s="196">
        <f>IF(N165="základní",J165,0)</f>
        <v>0</v>
      </c>
      <c r="BF165" s="196">
        <f>IF(N165="snížená",J165,0)</f>
        <v>0</v>
      </c>
      <c r="BG165" s="196">
        <f>IF(N165="zákl. přenesená",J165,0)</f>
        <v>0</v>
      </c>
      <c r="BH165" s="196">
        <f>IF(N165="sníž. přenesená",J165,0)</f>
        <v>0</v>
      </c>
      <c r="BI165" s="196">
        <f>IF(N165="nulová",J165,0)</f>
        <v>0</v>
      </c>
      <c r="BJ165" s="15" t="s">
        <v>87</v>
      </c>
      <c r="BK165" s="196">
        <f>ROUND(I165*H165,2)</f>
        <v>0</v>
      </c>
      <c r="BL165" s="15" t="s">
        <v>153</v>
      </c>
      <c r="BM165" s="195" t="s">
        <v>585</v>
      </c>
    </row>
    <row r="166" spans="1:65" s="2" customFormat="1" ht="10.199999999999999">
      <c r="A166" s="32"/>
      <c r="B166" s="33"/>
      <c r="C166" s="34"/>
      <c r="D166" s="197" t="s">
        <v>155</v>
      </c>
      <c r="E166" s="34"/>
      <c r="F166" s="198" t="s">
        <v>583</v>
      </c>
      <c r="G166" s="34"/>
      <c r="H166" s="34"/>
      <c r="I166" s="199"/>
      <c r="J166" s="34"/>
      <c r="K166" s="34"/>
      <c r="L166" s="37"/>
      <c r="M166" s="200"/>
      <c r="N166" s="201"/>
      <c r="O166" s="69"/>
      <c r="P166" s="69"/>
      <c r="Q166" s="69"/>
      <c r="R166" s="69"/>
      <c r="S166" s="69"/>
      <c r="T166" s="70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T166" s="15" t="s">
        <v>155</v>
      </c>
      <c r="AU166" s="15" t="s">
        <v>89</v>
      </c>
    </row>
    <row r="167" spans="1:65" s="13" customFormat="1" ht="10.199999999999999">
      <c r="B167" s="202"/>
      <c r="C167" s="203"/>
      <c r="D167" s="197" t="s">
        <v>157</v>
      </c>
      <c r="E167" s="204" t="s">
        <v>1</v>
      </c>
      <c r="F167" s="205" t="s">
        <v>581</v>
      </c>
      <c r="G167" s="203"/>
      <c r="H167" s="206">
        <v>3.4</v>
      </c>
      <c r="I167" s="207"/>
      <c r="J167" s="203"/>
      <c r="K167" s="203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157</v>
      </c>
      <c r="AU167" s="212" t="s">
        <v>89</v>
      </c>
      <c r="AV167" s="13" t="s">
        <v>89</v>
      </c>
      <c r="AW167" s="13" t="s">
        <v>36</v>
      </c>
      <c r="AX167" s="13" t="s">
        <v>87</v>
      </c>
      <c r="AY167" s="212" t="s">
        <v>146</v>
      </c>
    </row>
    <row r="168" spans="1:65" s="2" customFormat="1" ht="33" customHeight="1">
      <c r="A168" s="32"/>
      <c r="B168" s="33"/>
      <c r="C168" s="184" t="s">
        <v>238</v>
      </c>
      <c r="D168" s="184" t="s">
        <v>148</v>
      </c>
      <c r="E168" s="185" t="s">
        <v>266</v>
      </c>
      <c r="F168" s="186" t="s">
        <v>267</v>
      </c>
      <c r="G168" s="187" t="s">
        <v>151</v>
      </c>
      <c r="H168" s="188">
        <v>107.49</v>
      </c>
      <c r="I168" s="189"/>
      <c r="J168" s="190">
        <f>ROUND(I168*H168,2)</f>
        <v>0</v>
      </c>
      <c r="K168" s="186" t="s">
        <v>152</v>
      </c>
      <c r="L168" s="37"/>
      <c r="M168" s="191" t="s">
        <v>1</v>
      </c>
      <c r="N168" s="192" t="s">
        <v>44</v>
      </c>
      <c r="O168" s="69"/>
      <c r="P168" s="193">
        <f>O168*H168</f>
        <v>0</v>
      </c>
      <c r="Q168" s="193">
        <v>0</v>
      </c>
      <c r="R168" s="193">
        <f>Q168*H168</f>
        <v>0</v>
      </c>
      <c r="S168" s="193">
        <v>0</v>
      </c>
      <c r="T168" s="194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95" t="s">
        <v>153</v>
      </c>
      <c r="AT168" s="195" t="s">
        <v>148</v>
      </c>
      <c r="AU168" s="195" t="s">
        <v>89</v>
      </c>
      <c r="AY168" s="15" t="s">
        <v>146</v>
      </c>
      <c r="BE168" s="196">
        <f>IF(N168="základní",J168,0)</f>
        <v>0</v>
      </c>
      <c r="BF168" s="196">
        <f>IF(N168="snížená",J168,0)</f>
        <v>0</v>
      </c>
      <c r="BG168" s="196">
        <f>IF(N168="zákl. přenesená",J168,0)</f>
        <v>0</v>
      </c>
      <c r="BH168" s="196">
        <f>IF(N168="sníž. přenesená",J168,0)</f>
        <v>0</v>
      </c>
      <c r="BI168" s="196">
        <f>IF(N168="nulová",J168,0)</f>
        <v>0</v>
      </c>
      <c r="BJ168" s="15" t="s">
        <v>87</v>
      </c>
      <c r="BK168" s="196">
        <f>ROUND(I168*H168,2)</f>
        <v>0</v>
      </c>
      <c r="BL168" s="15" t="s">
        <v>153</v>
      </c>
      <c r="BM168" s="195" t="s">
        <v>586</v>
      </c>
    </row>
    <row r="169" spans="1:65" s="2" customFormat="1" ht="28.8">
      <c r="A169" s="32"/>
      <c r="B169" s="33"/>
      <c r="C169" s="34"/>
      <c r="D169" s="197" t="s">
        <v>155</v>
      </c>
      <c r="E169" s="34"/>
      <c r="F169" s="198" t="s">
        <v>269</v>
      </c>
      <c r="G169" s="34"/>
      <c r="H169" s="34"/>
      <c r="I169" s="199"/>
      <c r="J169" s="34"/>
      <c r="K169" s="34"/>
      <c r="L169" s="37"/>
      <c r="M169" s="200"/>
      <c r="N169" s="201"/>
      <c r="O169" s="69"/>
      <c r="P169" s="69"/>
      <c r="Q169" s="69"/>
      <c r="R169" s="69"/>
      <c r="S169" s="69"/>
      <c r="T169" s="70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T169" s="15" t="s">
        <v>155</v>
      </c>
      <c r="AU169" s="15" t="s">
        <v>89</v>
      </c>
    </row>
    <row r="170" spans="1:65" s="13" customFormat="1" ht="10.199999999999999">
      <c r="B170" s="202"/>
      <c r="C170" s="203"/>
      <c r="D170" s="197" t="s">
        <v>157</v>
      </c>
      <c r="E170" s="204" t="s">
        <v>1</v>
      </c>
      <c r="F170" s="205" t="s">
        <v>587</v>
      </c>
      <c r="G170" s="203"/>
      <c r="H170" s="206">
        <v>107.49</v>
      </c>
      <c r="I170" s="207"/>
      <c r="J170" s="203"/>
      <c r="K170" s="203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157</v>
      </c>
      <c r="AU170" s="212" t="s">
        <v>89</v>
      </c>
      <c r="AV170" s="13" t="s">
        <v>89</v>
      </c>
      <c r="AW170" s="13" t="s">
        <v>36</v>
      </c>
      <c r="AX170" s="13" t="s">
        <v>87</v>
      </c>
      <c r="AY170" s="212" t="s">
        <v>146</v>
      </c>
    </row>
    <row r="171" spans="1:65" s="2" customFormat="1" ht="16.5" customHeight="1">
      <c r="A171" s="32"/>
      <c r="B171" s="33"/>
      <c r="C171" s="213" t="s">
        <v>8</v>
      </c>
      <c r="D171" s="213" t="s">
        <v>226</v>
      </c>
      <c r="E171" s="214" t="s">
        <v>314</v>
      </c>
      <c r="F171" s="215" t="s">
        <v>315</v>
      </c>
      <c r="G171" s="216" t="s">
        <v>161</v>
      </c>
      <c r="H171" s="217">
        <v>8.5990000000000002</v>
      </c>
      <c r="I171" s="218"/>
      <c r="J171" s="219">
        <f>ROUND(I171*H171,2)</f>
        <v>0</v>
      </c>
      <c r="K171" s="215" t="s">
        <v>1</v>
      </c>
      <c r="L171" s="220"/>
      <c r="M171" s="221" t="s">
        <v>1</v>
      </c>
      <c r="N171" s="222" t="s">
        <v>44</v>
      </c>
      <c r="O171" s="69"/>
      <c r="P171" s="193">
        <f>O171*H171</f>
        <v>0</v>
      </c>
      <c r="Q171" s="193">
        <v>0</v>
      </c>
      <c r="R171" s="193">
        <f>Q171*H171</f>
        <v>0</v>
      </c>
      <c r="S171" s="193">
        <v>0</v>
      </c>
      <c r="T171" s="194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95" t="s">
        <v>216</v>
      </c>
      <c r="AT171" s="195" t="s">
        <v>226</v>
      </c>
      <c r="AU171" s="195" t="s">
        <v>89</v>
      </c>
      <c r="AY171" s="15" t="s">
        <v>146</v>
      </c>
      <c r="BE171" s="196">
        <f>IF(N171="základní",J171,0)</f>
        <v>0</v>
      </c>
      <c r="BF171" s="196">
        <f>IF(N171="snížená",J171,0)</f>
        <v>0</v>
      </c>
      <c r="BG171" s="196">
        <f>IF(N171="zákl. přenesená",J171,0)</f>
        <v>0</v>
      </c>
      <c r="BH171" s="196">
        <f>IF(N171="sníž. přenesená",J171,0)</f>
        <v>0</v>
      </c>
      <c r="BI171" s="196">
        <f>IF(N171="nulová",J171,0)</f>
        <v>0</v>
      </c>
      <c r="BJ171" s="15" t="s">
        <v>87</v>
      </c>
      <c r="BK171" s="196">
        <f>ROUND(I171*H171,2)</f>
        <v>0</v>
      </c>
      <c r="BL171" s="15" t="s">
        <v>153</v>
      </c>
      <c r="BM171" s="195" t="s">
        <v>588</v>
      </c>
    </row>
    <row r="172" spans="1:65" s="2" customFormat="1" ht="10.199999999999999">
      <c r="A172" s="32"/>
      <c r="B172" s="33"/>
      <c r="C172" s="34"/>
      <c r="D172" s="197" t="s">
        <v>155</v>
      </c>
      <c r="E172" s="34"/>
      <c r="F172" s="198" t="s">
        <v>315</v>
      </c>
      <c r="G172" s="34"/>
      <c r="H172" s="34"/>
      <c r="I172" s="199"/>
      <c r="J172" s="34"/>
      <c r="K172" s="34"/>
      <c r="L172" s="37"/>
      <c r="M172" s="200"/>
      <c r="N172" s="201"/>
      <c r="O172" s="69"/>
      <c r="P172" s="69"/>
      <c r="Q172" s="69"/>
      <c r="R172" s="69"/>
      <c r="S172" s="69"/>
      <c r="T172" s="70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T172" s="15" t="s">
        <v>155</v>
      </c>
      <c r="AU172" s="15" t="s">
        <v>89</v>
      </c>
    </row>
    <row r="173" spans="1:65" s="2" customFormat="1" ht="19.2">
      <c r="A173" s="32"/>
      <c r="B173" s="33"/>
      <c r="C173" s="34"/>
      <c r="D173" s="197" t="s">
        <v>230</v>
      </c>
      <c r="E173" s="34"/>
      <c r="F173" s="223" t="s">
        <v>317</v>
      </c>
      <c r="G173" s="34"/>
      <c r="H173" s="34"/>
      <c r="I173" s="199"/>
      <c r="J173" s="34"/>
      <c r="K173" s="34"/>
      <c r="L173" s="37"/>
      <c r="M173" s="200"/>
      <c r="N173" s="201"/>
      <c r="O173" s="69"/>
      <c r="P173" s="69"/>
      <c r="Q173" s="69"/>
      <c r="R173" s="69"/>
      <c r="S173" s="69"/>
      <c r="T173" s="70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T173" s="15" t="s">
        <v>230</v>
      </c>
      <c r="AU173" s="15" t="s">
        <v>89</v>
      </c>
    </row>
    <row r="174" spans="1:65" s="13" customFormat="1" ht="10.199999999999999">
      <c r="B174" s="202"/>
      <c r="C174" s="203"/>
      <c r="D174" s="197" t="s">
        <v>157</v>
      </c>
      <c r="E174" s="204" t="s">
        <v>1</v>
      </c>
      <c r="F174" s="205" t="s">
        <v>589</v>
      </c>
      <c r="G174" s="203"/>
      <c r="H174" s="206">
        <v>8.5990000000000002</v>
      </c>
      <c r="I174" s="207"/>
      <c r="J174" s="203"/>
      <c r="K174" s="203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157</v>
      </c>
      <c r="AU174" s="212" t="s">
        <v>89</v>
      </c>
      <c r="AV174" s="13" t="s">
        <v>89</v>
      </c>
      <c r="AW174" s="13" t="s">
        <v>36</v>
      </c>
      <c r="AX174" s="13" t="s">
        <v>87</v>
      </c>
      <c r="AY174" s="212" t="s">
        <v>146</v>
      </c>
    </row>
    <row r="175" spans="1:65" s="2" customFormat="1" ht="24.15" customHeight="1">
      <c r="A175" s="32"/>
      <c r="B175" s="33"/>
      <c r="C175" s="184" t="s">
        <v>253</v>
      </c>
      <c r="D175" s="184" t="s">
        <v>148</v>
      </c>
      <c r="E175" s="185" t="s">
        <v>272</v>
      </c>
      <c r="F175" s="186" t="s">
        <v>273</v>
      </c>
      <c r="G175" s="187" t="s">
        <v>151</v>
      </c>
      <c r="H175" s="188">
        <v>107.49</v>
      </c>
      <c r="I175" s="189"/>
      <c r="J175" s="190">
        <f>ROUND(I175*H175,2)</f>
        <v>0</v>
      </c>
      <c r="K175" s="186" t="s">
        <v>152</v>
      </c>
      <c r="L175" s="37"/>
      <c r="M175" s="191" t="s">
        <v>1</v>
      </c>
      <c r="N175" s="192" t="s">
        <v>44</v>
      </c>
      <c r="O175" s="69"/>
      <c r="P175" s="193">
        <f>O175*H175</f>
        <v>0</v>
      </c>
      <c r="Q175" s="193">
        <v>0</v>
      </c>
      <c r="R175" s="193">
        <f>Q175*H175</f>
        <v>0</v>
      </c>
      <c r="S175" s="193">
        <v>0</v>
      </c>
      <c r="T175" s="194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95" t="s">
        <v>153</v>
      </c>
      <c r="AT175" s="195" t="s">
        <v>148</v>
      </c>
      <c r="AU175" s="195" t="s">
        <v>89</v>
      </c>
      <c r="AY175" s="15" t="s">
        <v>146</v>
      </c>
      <c r="BE175" s="196">
        <f>IF(N175="základní",J175,0)</f>
        <v>0</v>
      </c>
      <c r="BF175" s="196">
        <f>IF(N175="snížená",J175,0)</f>
        <v>0</v>
      </c>
      <c r="BG175" s="196">
        <f>IF(N175="zákl. přenesená",J175,0)</f>
        <v>0</v>
      </c>
      <c r="BH175" s="196">
        <f>IF(N175="sníž. přenesená",J175,0)</f>
        <v>0</v>
      </c>
      <c r="BI175" s="196">
        <f>IF(N175="nulová",J175,0)</f>
        <v>0</v>
      </c>
      <c r="BJ175" s="15" t="s">
        <v>87</v>
      </c>
      <c r="BK175" s="196">
        <f>ROUND(I175*H175,2)</f>
        <v>0</v>
      </c>
      <c r="BL175" s="15" t="s">
        <v>153</v>
      </c>
      <c r="BM175" s="195" t="s">
        <v>590</v>
      </c>
    </row>
    <row r="176" spans="1:65" s="2" customFormat="1" ht="28.8">
      <c r="A176" s="32"/>
      <c r="B176" s="33"/>
      <c r="C176" s="34"/>
      <c r="D176" s="197" t="s">
        <v>155</v>
      </c>
      <c r="E176" s="34"/>
      <c r="F176" s="198" t="s">
        <v>275</v>
      </c>
      <c r="G176" s="34"/>
      <c r="H176" s="34"/>
      <c r="I176" s="199"/>
      <c r="J176" s="34"/>
      <c r="K176" s="34"/>
      <c r="L176" s="37"/>
      <c r="M176" s="200"/>
      <c r="N176" s="201"/>
      <c r="O176" s="69"/>
      <c r="P176" s="69"/>
      <c r="Q176" s="69"/>
      <c r="R176" s="69"/>
      <c r="S176" s="69"/>
      <c r="T176" s="70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T176" s="15" t="s">
        <v>155</v>
      </c>
      <c r="AU176" s="15" t="s">
        <v>89</v>
      </c>
    </row>
    <row r="177" spans="1:65" s="13" customFormat="1" ht="10.199999999999999">
      <c r="B177" s="202"/>
      <c r="C177" s="203"/>
      <c r="D177" s="197" t="s">
        <v>157</v>
      </c>
      <c r="E177" s="204" t="s">
        <v>1</v>
      </c>
      <c r="F177" s="205" t="s">
        <v>587</v>
      </c>
      <c r="G177" s="203"/>
      <c r="H177" s="206">
        <v>107.49</v>
      </c>
      <c r="I177" s="207"/>
      <c r="J177" s="203"/>
      <c r="K177" s="203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157</v>
      </c>
      <c r="AU177" s="212" t="s">
        <v>89</v>
      </c>
      <c r="AV177" s="13" t="s">
        <v>89</v>
      </c>
      <c r="AW177" s="13" t="s">
        <v>36</v>
      </c>
      <c r="AX177" s="13" t="s">
        <v>87</v>
      </c>
      <c r="AY177" s="212" t="s">
        <v>146</v>
      </c>
    </row>
    <row r="178" spans="1:65" s="2" customFormat="1" ht="16.5" customHeight="1">
      <c r="A178" s="32"/>
      <c r="B178" s="33"/>
      <c r="C178" s="213" t="s">
        <v>260</v>
      </c>
      <c r="D178" s="213" t="s">
        <v>226</v>
      </c>
      <c r="E178" s="214" t="s">
        <v>283</v>
      </c>
      <c r="F178" s="215" t="s">
        <v>284</v>
      </c>
      <c r="G178" s="216" t="s">
        <v>285</v>
      </c>
      <c r="H178" s="217">
        <v>2.15</v>
      </c>
      <c r="I178" s="218"/>
      <c r="J178" s="219">
        <f>ROUND(I178*H178,2)</f>
        <v>0</v>
      </c>
      <c r="K178" s="215" t="s">
        <v>152</v>
      </c>
      <c r="L178" s="220"/>
      <c r="M178" s="221" t="s">
        <v>1</v>
      </c>
      <c r="N178" s="222" t="s">
        <v>44</v>
      </c>
      <c r="O178" s="69"/>
      <c r="P178" s="193">
        <f>O178*H178</f>
        <v>0</v>
      </c>
      <c r="Q178" s="193">
        <v>1E-3</v>
      </c>
      <c r="R178" s="193">
        <f>Q178*H178</f>
        <v>2.15E-3</v>
      </c>
      <c r="S178" s="193">
        <v>0</v>
      </c>
      <c r="T178" s="194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95" t="s">
        <v>216</v>
      </c>
      <c r="AT178" s="195" t="s">
        <v>226</v>
      </c>
      <c r="AU178" s="195" t="s">
        <v>89</v>
      </c>
      <c r="AY178" s="15" t="s">
        <v>146</v>
      </c>
      <c r="BE178" s="196">
        <f>IF(N178="základní",J178,0)</f>
        <v>0</v>
      </c>
      <c r="BF178" s="196">
        <f>IF(N178="snížená",J178,0)</f>
        <v>0</v>
      </c>
      <c r="BG178" s="196">
        <f>IF(N178="zákl. přenesená",J178,0)</f>
        <v>0</v>
      </c>
      <c r="BH178" s="196">
        <f>IF(N178="sníž. přenesená",J178,0)</f>
        <v>0</v>
      </c>
      <c r="BI178" s="196">
        <f>IF(N178="nulová",J178,0)</f>
        <v>0</v>
      </c>
      <c r="BJ178" s="15" t="s">
        <v>87</v>
      </c>
      <c r="BK178" s="196">
        <f>ROUND(I178*H178,2)</f>
        <v>0</v>
      </c>
      <c r="BL178" s="15" t="s">
        <v>153</v>
      </c>
      <c r="BM178" s="195" t="s">
        <v>591</v>
      </c>
    </row>
    <row r="179" spans="1:65" s="2" customFormat="1" ht="10.199999999999999">
      <c r="A179" s="32"/>
      <c r="B179" s="33"/>
      <c r="C179" s="34"/>
      <c r="D179" s="197" t="s">
        <v>155</v>
      </c>
      <c r="E179" s="34"/>
      <c r="F179" s="198" t="s">
        <v>284</v>
      </c>
      <c r="G179" s="34"/>
      <c r="H179" s="34"/>
      <c r="I179" s="199"/>
      <c r="J179" s="34"/>
      <c r="K179" s="34"/>
      <c r="L179" s="37"/>
      <c r="M179" s="200"/>
      <c r="N179" s="201"/>
      <c r="O179" s="69"/>
      <c r="P179" s="69"/>
      <c r="Q179" s="69"/>
      <c r="R179" s="69"/>
      <c r="S179" s="69"/>
      <c r="T179" s="70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T179" s="15" t="s">
        <v>155</v>
      </c>
      <c r="AU179" s="15" t="s">
        <v>89</v>
      </c>
    </row>
    <row r="180" spans="1:65" s="13" customFormat="1" ht="10.199999999999999">
      <c r="B180" s="202"/>
      <c r="C180" s="203"/>
      <c r="D180" s="197" t="s">
        <v>157</v>
      </c>
      <c r="E180" s="204" t="s">
        <v>1</v>
      </c>
      <c r="F180" s="205" t="s">
        <v>592</v>
      </c>
      <c r="G180" s="203"/>
      <c r="H180" s="206">
        <v>107.49</v>
      </c>
      <c r="I180" s="207"/>
      <c r="J180" s="203"/>
      <c r="K180" s="203"/>
      <c r="L180" s="208"/>
      <c r="M180" s="209"/>
      <c r="N180" s="210"/>
      <c r="O180" s="210"/>
      <c r="P180" s="210"/>
      <c r="Q180" s="210"/>
      <c r="R180" s="210"/>
      <c r="S180" s="210"/>
      <c r="T180" s="211"/>
      <c r="AT180" s="212" t="s">
        <v>157</v>
      </c>
      <c r="AU180" s="212" t="s">
        <v>89</v>
      </c>
      <c r="AV180" s="13" t="s">
        <v>89</v>
      </c>
      <c r="AW180" s="13" t="s">
        <v>36</v>
      </c>
      <c r="AX180" s="13" t="s">
        <v>87</v>
      </c>
      <c r="AY180" s="212" t="s">
        <v>146</v>
      </c>
    </row>
    <row r="181" spans="1:65" s="13" customFormat="1" ht="10.199999999999999">
      <c r="B181" s="202"/>
      <c r="C181" s="203"/>
      <c r="D181" s="197" t="s">
        <v>157</v>
      </c>
      <c r="E181" s="203"/>
      <c r="F181" s="205" t="s">
        <v>593</v>
      </c>
      <c r="G181" s="203"/>
      <c r="H181" s="206">
        <v>2.15</v>
      </c>
      <c r="I181" s="207"/>
      <c r="J181" s="203"/>
      <c r="K181" s="203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157</v>
      </c>
      <c r="AU181" s="212" t="s">
        <v>89</v>
      </c>
      <c r="AV181" s="13" t="s">
        <v>89</v>
      </c>
      <c r="AW181" s="13" t="s">
        <v>4</v>
      </c>
      <c r="AX181" s="13" t="s">
        <v>87</v>
      </c>
      <c r="AY181" s="212" t="s">
        <v>146</v>
      </c>
    </row>
    <row r="182" spans="1:65" s="2" customFormat="1" ht="24.15" customHeight="1">
      <c r="A182" s="32"/>
      <c r="B182" s="33"/>
      <c r="C182" s="184" t="s">
        <v>265</v>
      </c>
      <c r="D182" s="184" t="s">
        <v>148</v>
      </c>
      <c r="E182" s="185" t="s">
        <v>290</v>
      </c>
      <c r="F182" s="186" t="s">
        <v>291</v>
      </c>
      <c r="G182" s="187" t="s">
        <v>151</v>
      </c>
      <c r="H182" s="188">
        <v>305.61</v>
      </c>
      <c r="I182" s="189"/>
      <c r="J182" s="190">
        <f>ROUND(I182*H182,2)</f>
        <v>0</v>
      </c>
      <c r="K182" s="186" t="s">
        <v>152</v>
      </c>
      <c r="L182" s="37"/>
      <c r="M182" s="191" t="s">
        <v>1</v>
      </c>
      <c r="N182" s="192" t="s">
        <v>44</v>
      </c>
      <c r="O182" s="69"/>
      <c r="P182" s="193">
        <f>O182*H182</f>
        <v>0</v>
      </c>
      <c r="Q182" s="193">
        <v>0</v>
      </c>
      <c r="R182" s="193">
        <f>Q182*H182</f>
        <v>0</v>
      </c>
      <c r="S182" s="193">
        <v>0</v>
      </c>
      <c r="T182" s="194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95" t="s">
        <v>153</v>
      </c>
      <c r="AT182" s="195" t="s">
        <v>148</v>
      </c>
      <c r="AU182" s="195" t="s">
        <v>89</v>
      </c>
      <c r="AY182" s="15" t="s">
        <v>146</v>
      </c>
      <c r="BE182" s="196">
        <f>IF(N182="základní",J182,0)</f>
        <v>0</v>
      </c>
      <c r="BF182" s="196">
        <f>IF(N182="snížená",J182,0)</f>
        <v>0</v>
      </c>
      <c r="BG182" s="196">
        <f>IF(N182="zákl. přenesená",J182,0)</f>
        <v>0</v>
      </c>
      <c r="BH182" s="196">
        <f>IF(N182="sníž. přenesená",J182,0)</f>
        <v>0</v>
      </c>
      <c r="BI182" s="196">
        <f>IF(N182="nulová",J182,0)</f>
        <v>0</v>
      </c>
      <c r="BJ182" s="15" t="s">
        <v>87</v>
      </c>
      <c r="BK182" s="196">
        <f>ROUND(I182*H182,2)</f>
        <v>0</v>
      </c>
      <c r="BL182" s="15" t="s">
        <v>153</v>
      </c>
      <c r="BM182" s="195" t="s">
        <v>594</v>
      </c>
    </row>
    <row r="183" spans="1:65" s="2" customFormat="1" ht="19.2">
      <c r="A183" s="32"/>
      <c r="B183" s="33"/>
      <c r="C183" s="34"/>
      <c r="D183" s="197" t="s">
        <v>155</v>
      </c>
      <c r="E183" s="34"/>
      <c r="F183" s="198" t="s">
        <v>293</v>
      </c>
      <c r="G183" s="34"/>
      <c r="H183" s="34"/>
      <c r="I183" s="199"/>
      <c r="J183" s="34"/>
      <c r="K183" s="34"/>
      <c r="L183" s="37"/>
      <c r="M183" s="200"/>
      <c r="N183" s="201"/>
      <c r="O183" s="69"/>
      <c r="P183" s="69"/>
      <c r="Q183" s="69"/>
      <c r="R183" s="69"/>
      <c r="S183" s="69"/>
      <c r="T183" s="70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T183" s="15" t="s">
        <v>155</v>
      </c>
      <c r="AU183" s="15" t="s">
        <v>89</v>
      </c>
    </row>
    <row r="184" spans="1:65" s="13" customFormat="1" ht="10.199999999999999">
      <c r="B184" s="202"/>
      <c r="C184" s="203"/>
      <c r="D184" s="197" t="s">
        <v>157</v>
      </c>
      <c r="E184" s="204" t="s">
        <v>1</v>
      </c>
      <c r="F184" s="205" t="s">
        <v>595</v>
      </c>
      <c r="G184" s="203"/>
      <c r="H184" s="206">
        <v>180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157</v>
      </c>
      <c r="AU184" s="212" t="s">
        <v>89</v>
      </c>
      <c r="AV184" s="13" t="s">
        <v>89</v>
      </c>
      <c r="AW184" s="13" t="s">
        <v>36</v>
      </c>
      <c r="AX184" s="13" t="s">
        <v>79</v>
      </c>
      <c r="AY184" s="212" t="s">
        <v>146</v>
      </c>
    </row>
    <row r="185" spans="1:65" s="13" customFormat="1" ht="20.399999999999999">
      <c r="B185" s="202"/>
      <c r="C185" s="203"/>
      <c r="D185" s="197" t="s">
        <v>157</v>
      </c>
      <c r="E185" s="204" t="s">
        <v>1</v>
      </c>
      <c r="F185" s="205" t="s">
        <v>596</v>
      </c>
      <c r="G185" s="203"/>
      <c r="H185" s="206">
        <v>64.540000000000006</v>
      </c>
      <c r="I185" s="207"/>
      <c r="J185" s="203"/>
      <c r="K185" s="203"/>
      <c r="L185" s="208"/>
      <c r="M185" s="209"/>
      <c r="N185" s="210"/>
      <c r="O185" s="210"/>
      <c r="P185" s="210"/>
      <c r="Q185" s="210"/>
      <c r="R185" s="210"/>
      <c r="S185" s="210"/>
      <c r="T185" s="211"/>
      <c r="AT185" s="212" t="s">
        <v>157</v>
      </c>
      <c r="AU185" s="212" t="s">
        <v>89</v>
      </c>
      <c r="AV185" s="13" t="s">
        <v>89</v>
      </c>
      <c r="AW185" s="13" t="s">
        <v>36</v>
      </c>
      <c r="AX185" s="13" t="s">
        <v>79</v>
      </c>
      <c r="AY185" s="212" t="s">
        <v>146</v>
      </c>
    </row>
    <row r="186" spans="1:65" s="13" customFormat="1" ht="10.199999999999999">
      <c r="B186" s="202"/>
      <c r="C186" s="203"/>
      <c r="D186" s="197" t="s">
        <v>157</v>
      </c>
      <c r="E186" s="204" t="s">
        <v>1</v>
      </c>
      <c r="F186" s="205" t="s">
        <v>597</v>
      </c>
      <c r="G186" s="203"/>
      <c r="H186" s="206">
        <v>61.07</v>
      </c>
      <c r="I186" s="207"/>
      <c r="J186" s="203"/>
      <c r="K186" s="203"/>
      <c r="L186" s="208"/>
      <c r="M186" s="209"/>
      <c r="N186" s="210"/>
      <c r="O186" s="210"/>
      <c r="P186" s="210"/>
      <c r="Q186" s="210"/>
      <c r="R186" s="210"/>
      <c r="S186" s="210"/>
      <c r="T186" s="211"/>
      <c r="AT186" s="212" t="s">
        <v>157</v>
      </c>
      <c r="AU186" s="212" t="s">
        <v>89</v>
      </c>
      <c r="AV186" s="13" t="s">
        <v>89</v>
      </c>
      <c r="AW186" s="13" t="s">
        <v>36</v>
      </c>
      <c r="AX186" s="13" t="s">
        <v>79</v>
      </c>
      <c r="AY186" s="212" t="s">
        <v>146</v>
      </c>
    </row>
    <row r="187" spans="1:65" s="2" customFormat="1" ht="24.15" customHeight="1">
      <c r="A187" s="32"/>
      <c r="B187" s="33"/>
      <c r="C187" s="184" t="s">
        <v>271</v>
      </c>
      <c r="D187" s="184" t="s">
        <v>148</v>
      </c>
      <c r="E187" s="185" t="s">
        <v>298</v>
      </c>
      <c r="F187" s="186" t="s">
        <v>299</v>
      </c>
      <c r="G187" s="187" t="s">
        <v>151</v>
      </c>
      <c r="H187" s="188">
        <v>151.75</v>
      </c>
      <c r="I187" s="189"/>
      <c r="J187" s="190">
        <f>ROUND(I187*H187,2)</f>
        <v>0</v>
      </c>
      <c r="K187" s="186" t="s">
        <v>152</v>
      </c>
      <c r="L187" s="37"/>
      <c r="M187" s="191" t="s">
        <v>1</v>
      </c>
      <c r="N187" s="192" t="s">
        <v>44</v>
      </c>
      <c r="O187" s="69"/>
      <c r="P187" s="193">
        <f>O187*H187</f>
        <v>0</v>
      </c>
      <c r="Q187" s="193">
        <v>0</v>
      </c>
      <c r="R187" s="193">
        <f>Q187*H187</f>
        <v>0</v>
      </c>
      <c r="S187" s="193">
        <v>0</v>
      </c>
      <c r="T187" s="194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95" t="s">
        <v>153</v>
      </c>
      <c r="AT187" s="195" t="s">
        <v>148</v>
      </c>
      <c r="AU187" s="195" t="s">
        <v>89</v>
      </c>
      <c r="AY187" s="15" t="s">
        <v>146</v>
      </c>
      <c r="BE187" s="196">
        <f>IF(N187="základní",J187,0)</f>
        <v>0</v>
      </c>
      <c r="BF187" s="196">
        <f>IF(N187="snížená",J187,0)</f>
        <v>0</v>
      </c>
      <c r="BG187" s="196">
        <f>IF(N187="zákl. přenesená",J187,0)</f>
        <v>0</v>
      </c>
      <c r="BH187" s="196">
        <f>IF(N187="sníž. přenesená",J187,0)</f>
        <v>0</v>
      </c>
      <c r="BI187" s="196">
        <f>IF(N187="nulová",J187,0)</f>
        <v>0</v>
      </c>
      <c r="BJ187" s="15" t="s">
        <v>87</v>
      </c>
      <c r="BK187" s="196">
        <f>ROUND(I187*H187,2)</f>
        <v>0</v>
      </c>
      <c r="BL187" s="15" t="s">
        <v>153</v>
      </c>
      <c r="BM187" s="195" t="s">
        <v>598</v>
      </c>
    </row>
    <row r="188" spans="1:65" s="2" customFormat="1" ht="28.8">
      <c r="A188" s="32"/>
      <c r="B188" s="33"/>
      <c r="C188" s="34"/>
      <c r="D188" s="197" t="s">
        <v>155</v>
      </c>
      <c r="E188" s="34"/>
      <c r="F188" s="198" t="s">
        <v>301</v>
      </c>
      <c r="G188" s="34"/>
      <c r="H188" s="34"/>
      <c r="I188" s="199"/>
      <c r="J188" s="34"/>
      <c r="K188" s="34"/>
      <c r="L188" s="37"/>
      <c r="M188" s="200"/>
      <c r="N188" s="201"/>
      <c r="O188" s="69"/>
      <c r="P188" s="69"/>
      <c r="Q188" s="69"/>
      <c r="R188" s="69"/>
      <c r="S188" s="69"/>
      <c r="T188" s="70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T188" s="15" t="s">
        <v>155</v>
      </c>
      <c r="AU188" s="15" t="s">
        <v>89</v>
      </c>
    </row>
    <row r="189" spans="1:65" s="13" customFormat="1" ht="10.199999999999999">
      <c r="B189" s="202"/>
      <c r="C189" s="203"/>
      <c r="D189" s="197" t="s">
        <v>157</v>
      </c>
      <c r="E189" s="204" t="s">
        <v>1</v>
      </c>
      <c r="F189" s="205" t="s">
        <v>599</v>
      </c>
      <c r="G189" s="203"/>
      <c r="H189" s="206">
        <v>151.75</v>
      </c>
      <c r="I189" s="207"/>
      <c r="J189" s="203"/>
      <c r="K189" s="203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157</v>
      </c>
      <c r="AU189" s="212" t="s">
        <v>89</v>
      </c>
      <c r="AV189" s="13" t="s">
        <v>89</v>
      </c>
      <c r="AW189" s="13" t="s">
        <v>36</v>
      </c>
      <c r="AX189" s="13" t="s">
        <v>79</v>
      </c>
      <c r="AY189" s="212" t="s">
        <v>146</v>
      </c>
    </row>
    <row r="190" spans="1:65" s="2" customFormat="1" ht="16.5" customHeight="1">
      <c r="A190" s="32"/>
      <c r="B190" s="33"/>
      <c r="C190" s="184" t="s">
        <v>276</v>
      </c>
      <c r="D190" s="184" t="s">
        <v>148</v>
      </c>
      <c r="E190" s="185" t="s">
        <v>303</v>
      </c>
      <c r="F190" s="186" t="s">
        <v>304</v>
      </c>
      <c r="G190" s="187" t="s">
        <v>151</v>
      </c>
      <c r="H190" s="188">
        <v>46.42</v>
      </c>
      <c r="I190" s="189"/>
      <c r="J190" s="190">
        <f>ROUND(I190*H190,2)</f>
        <v>0</v>
      </c>
      <c r="K190" s="186" t="s">
        <v>152</v>
      </c>
      <c r="L190" s="37"/>
      <c r="M190" s="191" t="s">
        <v>1</v>
      </c>
      <c r="N190" s="192" t="s">
        <v>44</v>
      </c>
      <c r="O190" s="69"/>
      <c r="P190" s="193">
        <f>O190*H190</f>
        <v>0</v>
      </c>
      <c r="Q190" s="193">
        <v>0</v>
      </c>
      <c r="R190" s="193">
        <f>Q190*H190</f>
        <v>0</v>
      </c>
      <c r="S190" s="193">
        <v>0</v>
      </c>
      <c r="T190" s="194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95" t="s">
        <v>153</v>
      </c>
      <c r="AT190" s="195" t="s">
        <v>148</v>
      </c>
      <c r="AU190" s="195" t="s">
        <v>89</v>
      </c>
      <c r="AY190" s="15" t="s">
        <v>146</v>
      </c>
      <c r="BE190" s="196">
        <f>IF(N190="základní",J190,0)</f>
        <v>0</v>
      </c>
      <c r="BF190" s="196">
        <f>IF(N190="snížená",J190,0)</f>
        <v>0</v>
      </c>
      <c r="BG190" s="196">
        <f>IF(N190="zákl. přenesená",J190,0)</f>
        <v>0</v>
      </c>
      <c r="BH190" s="196">
        <f>IF(N190="sníž. přenesená",J190,0)</f>
        <v>0</v>
      </c>
      <c r="BI190" s="196">
        <f>IF(N190="nulová",J190,0)</f>
        <v>0</v>
      </c>
      <c r="BJ190" s="15" t="s">
        <v>87</v>
      </c>
      <c r="BK190" s="196">
        <f>ROUND(I190*H190,2)</f>
        <v>0</v>
      </c>
      <c r="BL190" s="15" t="s">
        <v>153</v>
      </c>
      <c r="BM190" s="195" t="s">
        <v>600</v>
      </c>
    </row>
    <row r="191" spans="1:65" s="2" customFormat="1" ht="28.8">
      <c r="A191" s="32"/>
      <c r="B191" s="33"/>
      <c r="C191" s="34"/>
      <c r="D191" s="197" t="s">
        <v>155</v>
      </c>
      <c r="E191" s="34"/>
      <c r="F191" s="198" t="s">
        <v>306</v>
      </c>
      <c r="G191" s="34"/>
      <c r="H191" s="34"/>
      <c r="I191" s="199"/>
      <c r="J191" s="34"/>
      <c r="K191" s="34"/>
      <c r="L191" s="37"/>
      <c r="M191" s="200"/>
      <c r="N191" s="201"/>
      <c r="O191" s="69"/>
      <c r="P191" s="69"/>
      <c r="Q191" s="69"/>
      <c r="R191" s="69"/>
      <c r="S191" s="69"/>
      <c r="T191" s="70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T191" s="15" t="s">
        <v>155</v>
      </c>
      <c r="AU191" s="15" t="s">
        <v>89</v>
      </c>
    </row>
    <row r="192" spans="1:65" s="13" customFormat="1" ht="10.199999999999999">
      <c r="B192" s="202"/>
      <c r="C192" s="203"/>
      <c r="D192" s="197" t="s">
        <v>157</v>
      </c>
      <c r="E192" s="204" t="s">
        <v>1</v>
      </c>
      <c r="F192" s="205" t="s">
        <v>601</v>
      </c>
      <c r="G192" s="203"/>
      <c r="H192" s="206">
        <v>46.42</v>
      </c>
      <c r="I192" s="207"/>
      <c r="J192" s="203"/>
      <c r="K192" s="203"/>
      <c r="L192" s="208"/>
      <c r="M192" s="209"/>
      <c r="N192" s="210"/>
      <c r="O192" s="210"/>
      <c r="P192" s="210"/>
      <c r="Q192" s="210"/>
      <c r="R192" s="210"/>
      <c r="S192" s="210"/>
      <c r="T192" s="211"/>
      <c r="AT192" s="212" t="s">
        <v>157</v>
      </c>
      <c r="AU192" s="212" t="s">
        <v>89</v>
      </c>
      <c r="AV192" s="13" t="s">
        <v>89</v>
      </c>
      <c r="AW192" s="13" t="s">
        <v>36</v>
      </c>
      <c r="AX192" s="13" t="s">
        <v>87</v>
      </c>
      <c r="AY192" s="212" t="s">
        <v>146</v>
      </c>
    </row>
    <row r="193" spans="1:65" s="12" customFormat="1" ht="22.8" customHeight="1">
      <c r="B193" s="168"/>
      <c r="C193" s="169"/>
      <c r="D193" s="170" t="s">
        <v>78</v>
      </c>
      <c r="E193" s="182" t="s">
        <v>171</v>
      </c>
      <c r="F193" s="182" t="s">
        <v>602</v>
      </c>
      <c r="G193" s="169"/>
      <c r="H193" s="169"/>
      <c r="I193" s="172"/>
      <c r="J193" s="183">
        <f>BK193</f>
        <v>0</v>
      </c>
      <c r="K193" s="169"/>
      <c r="L193" s="174"/>
      <c r="M193" s="175"/>
      <c r="N193" s="176"/>
      <c r="O193" s="176"/>
      <c r="P193" s="177">
        <f>SUM(P194:P242)</f>
        <v>0</v>
      </c>
      <c r="Q193" s="176"/>
      <c r="R193" s="177">
        <f>SUM(R194:R242)</f>
        <v>9.7598342000000002</v>
      </c>
      <c r="S193" s="176"/>
      <c r="T193" s="178">
        <f>SUM(T194:T242)</f>
        <v>0</v>
      </c>
      <c r="AR193" s="179" t="s">
        <v>87</v>
      </c>
      <c r="AT193" s="180" t="s">
        <v>78</v>
      </c>
      <c r="AU193" s="180" t="s">
        <v>87</v>
      </c>
      <c r="AY193" s="179" t="s">
        <v>146</v>
      </c>
      <c r="BK193" s="181">
        <f>SUM(BK194:BK242)</f>
        <v>0</v>
      </c>
    </row>
    <row r="194" spans="1:65" s="2" customFormat="1" ht="24.15" customHeight="1">
      <c r="A194" s="32"/>
      <c r="B194" s="33"/>
      <c r="C194" s="184" t="s">
        <v>282</v>
      </c>
      <c r="D194" s="184" t="s">
        <v>148</v>
      </c>
      <c r="E194" s="185" t="s">
        <v>603</v>
      </c>
      <c r="F194" s="186" t="s">
        <v>604</v>
      </c>
      <c r="G194" s="187" t="s">
        <v>161</v>
      </c>
      <c r="H194" s="188">
        <v>114.4</v>
      </c>
      <c r="I194" s="189"/>
      <c r="J194" s="190">
        <f>ROUND(I194*H194,2)</f>
        <v>0</v>
      </c>
      <c r="K194" s="186" t="s">
        <v>152</v>
      </c>
      <c r="L194" s="37"/>
      <c r="M194" s="191" t="s">
        <v>1</v>
      </c>
      <c r="N194" s="192" t="s">
        <v>44</v>
      </c>
      <c r="O194" s="69"/>
      <c r="P194" s="193">
        <f>O194*H194</f>
        <v>0</v>
      </c>
      <c r="Q194" s="193">
        <v>0</v>
      </c>
      <c r="R194" s="193">
        <f>Q194*H194</f>
        <v>0</v>
      </c>
      <c r="S194" s="193">
        <v>0</v>
      </c>
      <c r="T194" s="194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95" t="s">
        <v>153</v>
      </c>
      <c r="AT194" s="195" t="s">
        <v>148</v>
      </c>
      <c r="AU194" s="195" t="s">
        <v>89</v>
      </c>
      <c r="AY194" s="15" t="s">
        <v>146</v>
      </c>
      <c r="BE194" s="196">
        <f>IF(N194="základní",J194,0)</f>
        <v>0</v>
      </c>
      <c r="BF194" s="196">
        <f>IF(N194="snížená",J194,0)</f>
        <v>0</v>
      </c>
      <c r="BG194" s="196">
        <f>IF(N194="zákl. přenesená",J194,0)</f>
        <v>0</v>
      </c>
      <c r="BH194" s="196">
        <f>IF(N194="sníž. přenesená",J194,0)</f>
        <v>0</v>
      </c>
      <c r="BI194" s="196">
        <f>IF(N194="nulová",J194,0)</f>
        <v>0</v>
      </c>
      <c r="BJ194" s="15" t="s">
        <v>87</v>
      </c>
      <c r="BK194" s="196">
        <f>ROUND(I194*H194,2)</f>
        <v>0</v>
      </c>
      <c r="BL194" s="15" t="s">
        <v>153</v>
      </c>
      <c r="BM194" s="195" t="s">
        <v>605</v>
      </c>
    </row>
    <row r="195" spans="1:65" s="2" customFormat="1" ht="48">
      <c r="A195" s="32"/>
      <c r="B195" s="33"/>
      <c r="C195" s="34"/>
      <c r="D195" s="197" t="s">
        <v>155</v>
      </c>
      <c r="E195" s="34"/>
      <c r="F195" s="198" t="s">
        <v>606</v>
      </c>
      <c r="G195" s="34"/>
      <c r="H195" s="34"/>
      <c r="I195" s="199"/>
      <c r="J195" s="34"/>
      <c r="K195" s="34"/>
      <c r="L195" s="37"/>
      <c r="M195" s="200"/>
      <c r="N195" s="201"/>
      <c r="O195" s="69"/>
      <c r="P195" s="69"/>
      <c r="Q195" s="69"/>
      <c r="R195" s="69"/>
      <c r="S195" s="69"/>
      <c r="T195" s="70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T195" s="15" t="s">
        <v>155</v>
      </c>
      <c r="AU195" s="15" t="s">
        <v>89</v>
      </c>
    </row>
    <row r="196" spans="1:65" s="13" customFormat="1" ht="10.199999999999999">
      <c r="B196" s="202"/>
      <c r="C196" s="203"/>
      <c r="D196" s="197" t="s">
        <v>157</v>
      </c>
      <c r="E196" s="204" t="s">
        <v>1</v>
      </c>
      <c r="F196" s="205" t="s">
        <v>607</v>
      </c>
      <c r="G196" s="203"/>
      <c r="H196" s="206">
        <v>23.1</v>
      </c>
      <c r="I196" s="207"/>
      <c r="J196" s="203"/>
      <c r="K196" s="203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157</v>
      </c>
      <c r="AU196" s="212" t="s">
        <v>89</v>
      </c>
      <c r="AV196" s="13" t="s">
        <v>89</v>
      </c>
      <c r="AW196" s="13" t="s">
        <v>36</v>
      </c>
      <c r="AX196" s="13" t="s">
        <v>79</v>
      </c>
      <c r="AY196" s="212" t="s">
        <v>146</v>
      </c>
    </row>
    <row r="197" spans="1:65" s="13" customFormat="1" ht="10.199999999999999">
      <c r="B197" s="202"/>
      <c r="C197" s="203"/>
      <c r="D197" s="197" t="s">
        <v>157</v>
      </c>
      <c r="E197" s="204" t="s">
        <v>1</v>
      </c>
      <c r="F197" s="205" t="s">
        <v>608</v>
      </c>
      <c r="G197" s="203"/>
      <c r="H197" s="206">
        <v>13.7</v>
      </c>
      <c r="I197" s="207"/>
      <c r="J197" s="203"/>
      <c r="K197" s="203"/>
      <c r="L197" s="208"/>
      <c r="M197" s="209"/>
      <c r="N197" s="210"/>
      <c r="O197" s="210"/>
      <c r="P197" s="210"/>
      <c r="Q197" s="210"/>
      <c r="R197" s="210"/>
      <c r="S197" s="210"/>
      <c r="T197" s="211"/>
      <c r="AT197" s="212" t="s">
        <v>157</v>
      </c>
      <c r="AU197" s="212" t="s">
        <v>89</v>
      </c>
      <c r="AV197" s="13" t="s">
        <v>89</v>
      </c>
      <c r="AW197" s="13" t="s">
        <v>36</v>
      </c>
      <c r="AX197" s="13" t="s">
        <v>79</v>
      </c>
      <c r="AY197" s="212" t="s">
        <v>146</v>
      </c>
    </row>
    <row r="198" spans="1:65" s="13" customFormat="1" ht="10.199999999999999">
      <c r="B198" s="202"/>
      <c r="C198" s="203"/>
      <c r="D198" s="197" t="s">
        <v>157</v>
      </c>
      <c r="E198" s="204" t="s">
        <v>1</v>
      </c>
      <c r="F198" s="205" t="s">
        <v>609</v>
      </c>
      <c r="G198" s="203"/>
      <c r="H198" s="206">
        <v>60.6</v>
      </c>
      <c r="I198" s="207"/>
      <c r="J198" s="203"/>
      <c r="K198" s="203"/>
      <c r="L198" s="208"/>
      <c r="M198" s="209"/>
      <c r="N198" s="210"/>
      <c r="O198" s="210"/>
      <c r="P198" s="210"/>
      <c r="Q198" s="210"/>
      <c r="R198" s="210"/>
      <c r="S198" s="210"/>
      <c r="T198" s="211"/>
      <c r="AT198" s="212" t="s">
        <v>157</v>
      </c>
      <c r="AU198" s="212" t="s">
        <v>89</v>
      </c>
      <c r="AV198" s="13" t="s">
        <v>89</v>
      </c>
      <c r="AW198" s="13" t="s">
        <v>36</v>
      </c>
      <c r="AX198" s="13" t="s">
        <v>79</v>
      </c>
      <c r="AY198" s="212" t="s">
        <v>146</v>
      </c>
    </row>
    <row r="199" spans="1:65" s="13" customFormat="1" ht="10.199999999999999">
      <c r="B199" s="202"/>
      <c r="C199" s="203"/>
      <c r="D199" s="197" t="s">
        <v>157</v>
      </c>
      <c r="E199" s="204" t="s">
        <v>1</v>
      </c>
      <c r="F199" s="205" t="s">
        <v>610</v>
      </c>
      <c r="G199" s="203"/>
      <c r="H199" s="206">
        <v>2.2999999999999998</v>
      </c>
      <c r="I199" s="207"/>
      <c r="J199" s="203"/>
      <c r="K199" s="203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157</v>
      </c>
      <c r="AU199" s="212" t="s">
        <v>89</v>
      </c>
      <c r="AV199" s="13" t="s">
        <v>89</v>
      </c>
      <c r="AW199" s="13" t="s">
        <v>36</v>
      </c>
      <c r="AX199" s="13" t="s">
        <v>79</v>
      </c>
      <c r="AY199" s="212" t="s">
        <v>146</v>
      </c>
    </row>
    <row r="200" spans="1:65" s="13" customFormat="1" ht="10.199999999999999">
      <c r="B200" s="202"/>
      <c r="C200" s="203"/>
      <c r="D200" s="197" t="s">
        <v>157</v>
      </c>
      <c r="E200" s="204" t="s">
        <v>1</v>
      </c>
      <c r="F200" s="205" t="s">
        <v>611</v>
      </c>
      <c r="G200" s="203"/>
      <c r="H200" s="206">
        <v>14.2</v>
      </c>
      <c r="I200" s="207"/>
      <c r="J200" s="203"/>
      <c r="K200" s="203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157</v>
      </c>
      <c r="AU200" s="212" t="s">
        <v>89</v>
      </c>
      <c r="AV200" s="13" t="s">
        <v>89</v>
      </c>
      <c r="AW200" s="13" t="s">
        <v>36</v>
      </c>
      <c r="AX200" s="13" t="s">
        <v>79</v>
      </c>
      <c r="AY200" s="212" t="s">
        <v>146</v>
      </c>
    </row>
    <row r="201" spans="1:65" s="13" customFormat="1" ht="10.199999999999999">
      <c r="B201" s="202"/>
      <c r="C201" s="203"/>
      <c r="D201" s="197" t="s">
        <v>157</v>
      </c>
      <c r="E201" s="204" t="s">
        <v>1</v>
      </c>
      <c r="F201" s="205" t="s">
        <v>612</v>
      </c>
      <c r="G201" s="203"/>
      <c r="H201" s="206">
        <v>0.5</v>
      </c>
      <c r="I201" s="207"/>
      <c r="J201" s="203"/>
      <c r="K201" s="203"/>
      <c r="L201" s="208"/>
      <c r="M201" s="209"/>
      <c r="N201" s="210"/>
      <c r="O201" s="210"/>
      <c r="P201" s="210"/>
      <c r="Q201" s="210"/>
      <c r="R201" s="210"/>
      <c r="S201" s="210"/>
      <c r="T201" s="211"/>
      <c r="AT201" s="212" t="s">
        <v>157</v>
      </c>
      <c r="AU201" s="212" t="s">
        <v>89</v>
      </c>
      <c r="AV201" s="13" t="s">
        <v>89</v>
      </c>
      <c r="AW201" s="13" t="s">
        <v>36</v>
      </c>
      <c r="AX201" s="13" t="s">
        <v>79</v>
      </c>
      <c r="AY201" s="212" t="s">
        <v>146</v>
      </c>
    </row>
    <row r="202" spans="1:65" s="2" customFormat="1" ht="21.75" customHeight="1">
      <c r="A202" s="32"/>
      <c r="B202" s="33"/>
      <c r="C202" s="184" t="s">
        <v>289</v>
      </c>
      <c r="D202" s="184" t="s">
        <v>148</v>
      </c>
      <c r="E202" s="185" t="s">
        <v>613</v>
      </c>
      <c r="F202" s="186" t="s">
        <v>614</v>
      </c>
      <c r="G202" s="187" t="s">
        <v>151</v>
      </c>
      <c r="H202" s="188">
        <v>313.524</v>
      </c>
      <c r="I202" s="189"/>
      <c r="J202" s="190">
        <f>ROUND(I202*H202,2)</f>
        <v>0</v>
      </c>
      <c r="K202" s="186" t="s">
        <v>152</v>
      </c>
      <c r="L202" s="37"/>
      <c r="M202" s="191" t="s">
        <v>1</v>
      </c>
      <c r="N202" s="192" t="s">
        <v>44</v>
      </c>
      <c r="O202" s="69"/>
      <c r="P202" s="193">
        <f>O202*H202</f>
        <v>0</v>
      </c>
      <c r="Q202" s="193">
        <v>8.6499999999999997E-3</v>
      </c>
      <c r="R202" s="193">
        <f>Q202*H202</f>
        <v>2.7119825999999998</v>
      </c>
      <c r="S202" s="193">
        <v>0</v>
      </c>
      <c r="T202" s="194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95" t="s">
        <v>153</v>
      </c>
      <c r="AT202" s="195" t="s">
        <v>148</v>
      </c>
      <c r="AU202" s="195" t="s">
        <v>89</v>
      </c>
      <c r="AY202" s="15" t="s">
        <v>146</v>
      </c>
      <c r="BE202" s="196">
        <f>IF(N202="základní",J202,0)</f>
        <v>0</v>
      </c>
      <c r="BF202" s="196">
        <f>IF(N202="snížená",J202,0)</f>
        <v>0</v>
      </c>
      <c r="BG202" s="196">
        <f>IF(N202="zákl. přenesená",J202,0)</f>
        <v>0</v>
      </c>
      <c r="BH202" s="196">
        <f>IF(N202="sníž. přenesená",J202,0)</f>
        <v>0</v>
      </c>
      <c r="BI202" s="196">
        <f>IF(N202="nulová",J202,0)</f>
        <v>0</v>
      </c>
      <c r="BJ202" s="15" t="s">
        <v>87</v>
      </c>
      <c r="BK202" s="196">
        <f>ROUND(I202*H202,2)</f>
        <v>0</v>
      </c>
      <c r="BL202" s="15" t="s">
        <v>153</v>
      </c>
      <c r="BM202" s="195" t="s">
        <v>615</v>
      </c>
    </row>
    <row r="203" spans="1:65" s="2" customFormat="1" ht="48">
      <c r="A203" s="32"/>
      <c r="B203" s="33"/>
      <c r="C203" s="34"/>
      <c r="D203" s="197" t="s">
        <v>155</v>
      </c>
      <c r="E203" s="34"/>
      <c r="F203" s="198" t="s">
        <v>616</v>
      </c>
      <c r="G203" s="34"/>
      <c r="H203" s="34"/>
      <c r="I203" s="199"/>
      <c r="J203" s="34"/>
      <c r="K203" s="34"/>
      <c r="L203" s="37"/>
      <c r="M203" s="200"/>
      <c r="N203" s="201"/>
      <c r="O203" s="69"/>
      <c r="P203" s="69"/>
      <c r="Q203" s="69"/>
      <c r="R203" s="69"/>
      <c r="S203" s="69"/>
      <c r="T203" s="70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T203" s="15" t="s">
        <v>155</v>
      </c>
      <c r="AU203" s="15" t="s">
        <v>89</v>
      </c>
    </row>
    <row r="204" spans="1:65" s="13" customFormat="1" ht="20.399999999999999">
      <c r="B204" s="202"/>
      <c r="C204" s="203"/>
      <c r="D204" s="197" t="s">
        <v>157</v>
      </c>
      <c r="E204" s="204" t="s">
        <v>1</v>
      </c>
      <c r="F204" s="205" t="s">
        <v>617</v>
      </c>
      <c r="G204" s="203"/>
      <c r="H204" s="206">
        <v>109.70399999999999</v>
      </c>
      <c r="I204" s="207"/>
      <c r="J204" s="203"/>
      <c r="K204" s="203"/>
      <c r="L204" s="208"/>
      <c r="M204" s="209"/>
      <c r="N204" s="210"/>
      <c r="O204" s="210"/>
      <c r="P204" s="210"/>
      <c r="Q204" s="210"/>
      <c r="R204" s="210"/>
      <c r="S204" s="210"/>
      <c r="T204" s="211"/>
      <c r="AT204" s="212" t="s">
        <v>157</v>
      </c>
      <c r="AU204" s="212" t="s">
        <v>89</v>
      </c>
      <c r="AV204" s="13" t="s">
        <v>89</v>
      </c>
      <c r="AW204" s="13" t="s">
        <v>36</v>
      </c>
      <c r="AX204" s="13" t="s">
        <v>79</v>
      </c>
      <c r="AY204" s="212" t="s">
        <v>146</v>
      </c>
    </row>
    <row r="205" spans="1:65" s="13" customFormat="1" ht="20.399999999999999">
      <c r="B205" s="202"/>
      <c r="C205" s="203"/>
      <c r="D205" s="197" t="s">
        <v>157</v>
      </c>
      <c r="E205" s="204" t="s">
        <v>1</v>
      </c>
      <c r="F205" s="205" t="s">
        <v>618</v>
      </c>
      <c r="G205" s="203"/>
      <c r="H205" s="206">
        <v>42.01</v>
      </c>
      <c r="I205" s="207"/>
      <c r="J205" s="203"/>
      <c r="K205" s="203"/>
      <c r="L205" s="208"/>
      <c r="M205" s="209"/>
      <c r="N205" s="210"/>
      <c r="O205" s="210"/>
      <c r="P205" s="210"/>
      <c r="Q205" s="210"/>
      <c r="R205" s="210"/>
      <c r="S205" s="210"/>
      <c r="T205" s="211"/>
      <c r="AT205" s="212" t="s">
        <v>157</v>
      </c>
      <c r="AU205" s="212" t="s">
        <v>89</v>
      </c>
      <c r="AV205" s="13" t="s">
        <v>89</v>
      </c>
      <c r="AW205" s="13" t="s">
        <v>36</v>
      </c>
      <c r="AX205" s="13" t="s">
        <v>79</v>
      </c>
      <c r="AY205" s="212" t="s">
        <v>146</v>
      </c>
    </row>
    <row r="206" spans="1:65" s="13" customFormat="1" ht="10.199999999999999">
      <c r="B206" s="202"/>
      <c r="C206" s="203"/>
      <c r="D206" s="197" t="s">
        <v>157</v>
      </c>
      <c r="E206" s="204" t="s">
        <v>1</v>
      </c>
      <c r="F206" s="205" t="s">
        <v>619</v>
      </c>
      <c r="G206" s="203"/>
      <c r="H206" s="206">
        <v>114.58</v>
      </c>
      <c r="I206" s="207"/>
      <c r="J206" s="203"/>
      <c r="K206" s="203"/>
      <c r="L206" s="208"/>
      <c r="M206" s="209"/>
      <c r="N206" s="210"/>
      <c r="O206" s="210"/>
      <c r="P206" s="210"/>
      <c r="Q206" s="210"/>
      <c r="R206" s="210"/>
      <c r="S206" s="210"/>
      <c r="T206" s="211"/>
      <c r="AT206" s="212" t="s">
        <v>157</v>
      </c>
      <c r="AU206" s="212" t="s">
        <v>89</v>
      </c>
      <c r="AV206" s="13" t="s">
        <v>89</v>
      </c>
      <c r="AW206" s="13" t="s">
        <v>36</v>
      </c>
      <c r="AX206" s="13" t="s">
        <v>79</v>
      </c>
      <c r="AY206" s="212" t="s">
        <v>146</v>
      </c>
    </row>
    <row r="207" spans="1:65" s="13" customFormat="1" ht="10.199999999999999">
      <c r="B207" s="202"/>
      <c r="C207" s="203"/>
      <c r="D207" s="197" t="s">
        <v>157</v>
      </c>
      <c r="E207" s="204" t="s">
        <v>1</v>
      </c>
      <c r="F207" s="205" t="s">
        <v>620</v>
      </c>
      <c r="G207" s="203"/>
      <c r="H207" s="206">
        <v>4.8</v>
      </c>
      <c r="I207" s="207"/>
      <c r="J207" s="203"/>
      <c r="K207" s="203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157</v>
      </c>
      <c r="AU207" s="212" t="s">
        <v>89</v>
      </c>
      <c r="AV207" s="13" t="s">
        <v>89</v>
      </c>
      <c r="AW207" s="13" t="s">
        <v>36</v>
      </c>
      <c r="AX207" s="13" t="s">
        <v>79</v>
      </c>
      <c r="AY207" s="212" t="s">
        <v>146</v>
      </c>
    </row>
    <row r="208" spans="1:65" s="13" customFormat="1" ht="20.399999999999999">
      <c r="B208" s="202"/>
      <c r="C208" s="203"/>
      <c r="D208" s="197" t="s">
        <v>157</v>
      </c>
      <c r="E208" s="204" t="s">
        <v>1</v>
      </c>
      <c r="F208" s="205" t="s">
        <v>621</v>
      </c>
      <c r="G208" s="203"/>
      <c r="H208" s="206">
        <v>38.43</v>
      </c>
      <c r="I208" s="207"/>
      <c r="J208" s="203"/>
      <c r="K208" s="203"/>
      <c r="L208" s="208"/>
      <c r="M208" s="209"/>
      <c r="N208" s="210"/>
      <c r="O208" s="210"/>
      <c r="P208" s="210"/>
      <c r="Q208" s="210"/>
      <c r="R208" s="210"/>
      <c r="S208" s="210"/>
      <c r="T208" s="211"/>
      <c r="AT208" s="212" t="s">
        <v>157</v>
      </c>
      <c r="AU208" s="212" t="s">
        <v>89</v>
      </c>
      <c r="AV208" s="13" t="s">
        <v>89</v>
      </c>
      <c r="AW208" s="13" t="s">
        <v>36</v>
      </c>
      <c r="AX208" s="13" t="s">
        <v>79</v>
      </c>
      <c r="AY208" s="212" t="s">
        <v>146</v>
      </c>
    </row>
    <row r="209" spans="1:65" s="13" customFormat="1" ht="10.199999999999999">
      <c r="B209" s="202"/>
      <c r="C209" s="203"/>
      <c r="D209" s="197" t="s">
        <v>157</v>
      </c>
      <c r="E209" s="204" t="s">
        <v>1</v>
      </c>
      <c r="F209" s="205" t="s">
        <v>622</v>
      </c>
      <c r="G209" s="203"/>
      <c r="H209" s="206">
        <v>4</v>
      </c>
      <c r="I209" s="207"/>
      <c r="J209" s="203"/>
      <c r="K209" s="203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157</v>
      </c>
      <c r="AU209" s="212" t="s">
        <v>89</v>
      </c>
      <c r="AV209" s="13" t="s">
        <v>89</v>
      </c>
      <c r="AW209" s="13" t="s">
        <v>36</v>
      </c>
      <c r="AX209" s="13" t="s">
        <v>79</v>
      </c>
      <c r="AY209" s="212" t="s">
        <v>146</v>
      </c>
    </row>
    <row r="210" spans="1:65" s="2" customFormat="1" ht="24.15" customHeight="1">
      <c r="A210" s="32"/>
      <c r="B210" s="33"/>
      <c r="C210" s="184" t="s">
        <v>297</v>
      </c>
      <c r="D210" s="184" t="s">
        <v>148</v>
      </c>
      <c r="E210" s="185" t="s">
        <v>623</v>
      </c>
      <c r="F210" s="186" t="s">
        <v>624</v>
      </c>
      <c r="G210" s="187" t="s">
        <v>151</v>
      </c>
      <c r="H210" s="188">
        <v>1.04</v>
      </c>
      <c r="I210" s="189"/>
      <c r="J210" s="190">
        <f>ROUND(I210*H210,2)</f>
        <v>0</v>
      </c>
      <c r="K210" s="186" t="s">
        <v>1</v>
      </c>
      <c r="L210" s="37"/>
      <c r="M210" s="191" t="s">
        <v>1</v>
      </c>
      <c r="N210" s="192" t="s">
        <v>44</v>
      </c>
      <c r="O210" s="69"/>
      <c r="P210" s="193">
        <f>O210*H210</f>
        <v>0</v>
      </c>
      <c r="Q210" s="193">
        <v>7.26E-3</v>
      </c>
      <c r="R210" s="193">
        <f>Q210*H210</f>
        <v>7.5504000000000005E-3</v>
      </c>
      <c r="S210" s="193">
        <v>0</v>
      </c>
      <c r="T210" s="194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95" t="s">
        <v>153</v>
      </c>
      <c r="AT210" s="195" t="s">
        <v>148</v>
      </c>
      <c r="AU210" s="195" t="s">
        <v>89</v>
      </c>
      <c r="AY210" s="15" t="s">
        <v>146</v>
      </c>
      <c r="BE210" s="196">
        <f>IF(N210="základní",J210,0)</f>
        <v>0</v>
      </c>
      <c r="BF210" s="196">
        <f>IF(N210="snížená",J210,0)</f>
        <v>0</v>
      </c>
      <c r="BG210" s="196">
        <f>IF(N210="zákl. přenesená",J210,0)</f>
        <v>0</v>
      </c>
      <c r="BH210" s="196">
        <f>IF(N210="sníž. přenesená",J210,0)</f>
        <v>0</v>
      </c>
      <c r="BI210" s="196">
        <f>IF(N210="nulová",J210,0)</f>
        <v>0</v>
      </c>
      <c r="BJ210" s="15" t="s">
        <v>87</v>
      </c>
      <c r="BK210" s="196">
        <f>ROUND(I210*H210,2)</f>
        <v>0</v>
      </c>
      <c r="BL210" s="15" t="s">
        <v>153</v>
      </c>
      <c r="BM210" s="195" t="s">
        <v>625</v>
      </c>
    </row>
    <row r="211" spans="1:65" s="2" customFormat="1" ht="48">
      <c r="A211" s="32"/>
      <c r="B211" s="33"/>
      <c r="C211" s="34"/>
      <c r="D211" s="197" t="s">
        <v>155</v>
      </c>
      <c r="E211" s="34"/>
      <c r="F211" s="198" t="s">
        <v>616</v>
      </c>
      <c r="G211" s="34"/>
      <c r="H211" s="34"/>
      <c r="I211" s="199"/>
      <c r="J211" s="34"/>
      <c r="K211" s="34"/>
      <c r="L211" s="37"/>
      <c r="M211" s="200"/>
      <c r="N211" s="201"/>
      <c r="O211" s="69"/>
      <c r="P211" s="69"/>
      <c r="Q211" s="69"/>
      <c r="R211" s="69"/>
      <c r="S211" s="69"/>
      <c r="T211" s="70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T211" s="15" t="s">
        <v>155</v>
      </c>
      <c r="AU211" s="15" t="s">
        <v>89</v>
      </c>
    </row>
    <row r="212" spans="1:65" s="13" customFormat="1" ht="10.199999999999999">
      <c r="B212" s="202"/>
      <c r="C212" s="203"/>
      <c r="D212" s="197" t="s">
        <v>157</v>
      </c>
      <c r="E212" s="204" t="s">
        <v>1</v>
      </c>
      <c r="F212" s="205" t="s">
        <v>626</v>
      </c>
      <c r="G212" s="203"/>
      <c r="H212" s="206">
        <v>1.04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157</v>
      </c>
      <c r="AU212" s="212" t="s">
        <v>89</v>
      </c>
      <c r="AV212" s="13" t="s">
        <v>89</v>
      </c>
      <c r="AW212" s="13" t="s">
        <v>36</v>
      </c>
      <c r="AX212" s="13" t="s">
        <v>79</v>
      </c>
      <c r="AY212" s="212" t="s">
        <v>146</v>
      </c>
    </row>
    <row r="213" spans="1:65" s="2" customFormat="1" ht="21.75" customHeight="1">
      <c r="A213" s="32"/>
      <c r="B213" s="33"/>
      <c r="C213" s="184" t="s">
        <v>7</v>
      </c>
      <c r="D213" s="184" t="s">
        <v>148</v>
      </c>
      <c r="E213" s="185" t="s">
        <v>627</v>
      </c>
      <c r="F213" s="186" t="s">
        <v>628</v>
      </c>
      <c r="G213" s="187" t="s">
        <v>151</v>
      </c>
      <c r="H213" s="188">
        <v>313.524</v>
      </c>
      <c r="I213" s="189"/>
      <c r="J213" s="190">
        <f>ROUND(I213*H213,2)</f>
        <v>0</v>
      </c>
      <c r="K213" s="186" t="s">
        <v>152</v>
      </c>
      <c r="L213" s="37"/>
      <c r="M213" s="191" t="s">
        <v>1</v>
      </c>
      <c r="N213" s="192" t="s">
        <v>44</v>
      </c>
      <c r="O213" s="69"/>
      <c r="P213" s="193">
        <f>O213*H213</f>
        <v>0</v>
      </c>
      <c r="Q213" s="193">
        <v>0</v>
      </c>
      <c r="R213" s="193">
        <f>Q213*H213</f>
        <v>0</v>
      </c>
      <c r="S213" s="193">
        <v>0</v>
      </c>
      <c r="T213" s="194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95" t="s">
        <v>153</v>
      </c>
      <c r="AT213" s="195" t="s">
        <v>148</v>
      </c>
      <c r="AU213" s="195" t="s">
        <v>89</v>
      </c>
      <c r="AY213" s="15" t="s">
        <v>146</v>
      </c>
      <c r="BE213" s="196">
        <f>IF(N213="základní",J213,0)</f>
        <v>0</v>
      </c>
      <c r="BF213" s="196">
        <f>IF(N213="snížená",J213,0)</f>
        <v>0</v>
      </c>
      <c r="BG213" s="196">
        <f>IF(N213="zákl. přenesená",J213,0)</f>
        <v>0</v>
      </c>
      <c r="BH213" s="196">
        <f>IF(N213="sníž. přenesená",J213,0)</f>
        <v>0</v>
      </c>
      <c r="BI213" s="196">
        <f>IF(N213="nulová",J213,0)</f>
        <v>0</v>
      </c>
      <c r="BJ213" s="15" t="s">
        <v>87</v>
      </c>
      <c r="BK213" s="196">
        <f>ROUND(I213*H213,2)</f>
        <v>0</v>
      </c>
      <c r="BL213" s="15" t="s">
        <v>153</v>
      </c>
      <c r="BM213" s="195" t="s">
        <v>629</v>
      </c>
    </row>
    <row r="214" spans="1:65" s="2" customFormat="1" ht="48">
      <c r="A214" s="32"/>
      <c r="B214" s="33"/>
      <c r="C214" s="34"/>
      <c r="D214" s="197" t="s">
        <v>155</v>
      </c>
      <c r="E214" s="34"/>
      <c r="F214" s="198" t="s">
        <v>630</v>
      </c>
      <c r="G214" s="34"/>
      <c r="H214" s="34"/>
      <c r="I214" s="199"/>
      <c r="J214" s="34"/>
      <c r="K214" s="34"/>
      <c r="L214" s="37"/>
      <c r="M214" s="200"/>
      <c r="N214" s="201"/>
      <c r="O214" s="69"/>
      <c r="P214" s="69"/>
      <c r="Q214" s="69"/>
      <c r="R214" s="69"/>
      <c r="S214" s="69"/>
      <c r="T214" s="70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T214" s="15" t="s">
        <v>155</v>
      </c>
      <c r="AU214" s="15" t="s">
        <v>89</v>
      </c>
    </row>
    <row r="215" spans="1:65" s="13" customFormat="1" ht="20.399999999999999">
      <c r="B215" s="202"/>
      <c r="C215" s="203"/>
      <c r="D215" s="197" t="s">
        <v>157</v>
      </c>
      <c r="E215" s="204" t="s">
        <v>1</v>
      </c>
      <c r="F215" s="205" t="s">
        <v>617</v>
      </c>
      <c r="G215" s="203"/>
      <c r="H215" s="206">
        <v>109.70399999999999</v>
      </c>
      <c r="I215" s="207"/>
      <c r="J215" s="203"/>
      <c r="K215" s="203"/>
      <c r="L215" s="208"/>
      <c r="M215" s="209"/>
      <c r="N215" s="210"/>
      <c r="O215" s="210"/>
      <c r="P215" s="210"/>
      <c r="Q215" s="210"/>
      <c r="R215" s="210"/>
      <c r="S215" s="210"/>
      <c r="T215" s="211"/>
      <c r="AT215" s="212" t="s">
        <v>157</v>
      </c>
      <c r="AU215" s="212" t="s">
        <v>89</v>
      </c>
      <c r="AV215" s="13" t="s">
        <v>89</v>
      </c>
      <c r="AW215" s="13" t="s">
        <v>36</v>
      </c>
      <c r="AX215" s="13" t="s">
        <v>79</v>
      </c>
      <c r="AY215" s="212" t="s">
        <v>146</v>
      </c>
    </row>
    <row r="216" spans="1:65" s="13" customFormat="1" ht="20.399999999999999">
      <c r="B216" s="202"/>
      <c r="C216" s="203"/>
      <c r="D216" s="197" t="s">
        <v>157</v>
      </c>
      <c r="E216" s="204" t="s">
        <v>1</v>
      </c>
      <c r="F216" s="205" t="s">
        <v>618</v>
      </c>
      <c r="G216" s="203"/>
      <c r="H216" s="206">
        <v>42.01</v>
      </c>
      <c r="I216" s="207"/>
      <c r="J216" s="203"/>
      <c r="K216" s="203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157</v>
      </c>
      <c r="AU216" s="212" t="s">
        <v>89</v>
      </c>
      <c r="AV216" s="13" t="s">
        <v>89</v>
      </c>
      <c r="AW216" s="13" t="s">
        <v>36</v>
      </c>
      <c r="AX216" s="13" t="s">
        <v>79</v>
      </c>
      <c r="AY216" s="212" t="s">
        <v>146</v>
      </c>
    </row>
    <row r="217" spans="1:65" s="13" customFormat="1" ht="10.199999999999999">
      <c r="B217" s="202"/>
      <c r="C217" s="203"/>
      <c r="D217" s="197" t="s">
        <v>157</v>
      </c>
      <c r="E217" s="204" t="s">
        <v>1</v>
      </c>
      <c r="F217" s="205" t="s">
        <v>619</v>
      </c>
      <c r="G217" s="203"/>
      <c r="H217" s="206">
        <v>114.58</v>
      </c>
      <c r="I217" s="207"/>
      <c r="J217" s="203"/>
      <c r="K217" s="203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157</v>
      </c>
      <c r="AU217" s="212" t="s">
        <v>89</v>
      </c>
      <c r="AV217" s="13" t="s">
        <v>89</v>
      </c>
      <c r="AW217" s="13" t="s">
        <v>36</v>
      </c>
      <c r="AX217" s="13" t="s">
        <v>79</v>
      </c>
      <c r="AY217" s="212" t="s">
        <v>146</v>
      </c>
    </row>
    <row r="218" spans="1:65" s="13" customFormat="1" ht="10.199999999999999">
      <c r="B218" s="202"/>
      <c r="C218" s="203"/>
      <c r="D218" s="197" t="s">
        <v>157</v>
      </c>
      <c r="E218" s="204" t="s">
        <v>1</v>
      </c>
      <c r="F218" s="205" t="s">
        <v>620</v>
      </c>
      <c r="G218" s="203"/>
      <c r="H218" s="206">
        <v>4.8</v>
      </c>
      <c r="I218" s="207"/>
      <c r="J218" s="203"/>
      <c r="K218" s="203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157</v>
      </c>
      <c r="AU218" s="212" t="s">
        <v>89</v>
      </c>
      <c r="AV218" s="13" t="s">
        <v>89</v>
      </c>
      <c r="AW218" s="13" t="s">
        <v>36</v>
      </c>
      <c r="AX218" s="13" t="s">
        <v>79</v>
      </c>
      <c r="AY218" s="212" t="s">
        <v>146</v>
      </c>
    </row>
    <row r="219" spans="1:65" s="13" customFormat="1" ht="20.399999999999999">
      <c r="B219" s="202"/>
      <c r="C219" s="203"/>
      <c r="D219" s="197" t="s">
        <v>157</v>
      </c>
      <c r="E219" s="204" t="s">
        <v>1</v>
      </c>
      <c r="F219" s="205" t="s">
        <v>621</v>
      </c>
      <c r="G219" s="203"/>
      <c r="H219" s="206">
        <v>38.43</v>
      </c>
      <c r="I219" s="207"/>
      <c r="J219" s="203"/>
      <c r="K219" s="203"/>
      <c r="L219" s="208"/>
      <c r="M219" s="209"/>
      <c r="N219" s="210"/>
      <c r="O219" s="210"/>
      <c r="P219" s="210"/>
      <c r="Q219" s="210"/>
      <c r="R219" s="210"/>
      <c r="S219" s="210"/>
      <c r="T219" s="211"/>
      <c r="AT219" s="212" t="s">
        <v>157</v>
      </c>
      <c r="AU219" s="212" t="s">
        <v>89</v>
      </c>
      <c r="AV219" s="13" t="s">
        <v>89</v>
      </c>
      <c r="AW219" s="13" t="s">
        <v>36</v>
      </c>
      <c r="AX219" s="13" t="s">
        <v>79</v>
      </c>
      <c r="AY219" s="212" t="s">
        <v>146</v>
      </c>
    </row>
    <row r="220" spans="1:65" s="13" customFormat="1" ht="10.199999999999999">
      <c r="B220" s="202"/>
      <c r="C220" s="203"/>
      <c r="D220" s="197" t="s">
        <v>157</v>
      </c>
      <c r="E220" s="204" t="s">
        <v>1</v>
      </c>
      <c r="F220" s="205" t="s">
        <v>622</v>
      </c>
      <c r="G220" s="203"/>
      <c r="H220" s="206">
        <v>4</v>
      </c>
      <c r="I220" s="207"/>
      <c r="J220" s="203"/>
      <c r="K220" s="203"/>
      <c r="L220" s="208"/>
      <c r="M220" s="209"/>
      <c r="N220" s="210"/>
      <c r="O220" s="210"/>
      <c r="P220" s="210"/>
      <c r="Q220" s="210"/>
      <c r="R220" s="210"/>
      <c r="S220" s="210"/>
      <c r="T220" s="211"/>
      <c r="AT220" s="212" t="s">
        <v>157</v>
      </c>
      <c r="AU220" s="212" t="s">
        <v>89</v>
      </c>
      <c r="AV220" s="13" t="s">
        <v>89</v>
      </c>
      <c r="AW220" s="13" t="s">
        <v>36</v>
      </c>
      <c r="AX220" s="13" t="s">
        <v>79</v>
      </c>
      <c r="AY220" s="212" t="s">
        <v>146</v>
      </c>
    </row>
    <row r="221" spans="1:65" s="2" customFormat="1" ht="24.15" customHeight="1">
      <c r="A221" s="32"/>
      <c r="B221" s="33"/>
      <c r="C221" s="184" t="s">
        <v>308</v>
      </c>
      <c r="D221" s="184" t="s">
        <v>148</v>
      </c>
      <c r="E221" s="185" t="s">
        <v>631</v>
      </c>
      <c r="F221" s="186" t="s">
        <v>632</v>
      </c>
      <c r="G221" s="187" t="s">
        <v>151</v>
      </c>
      <c r="H221" s="188">
        <v>1.04</v>
      </c>
      <c r="I221" s="189"/>
      <c r="J221" s="190">
        <f>ROUND(I221*H221,2)</f>
        <v>0</v>
      </c>
      <c r="K221" s="186" t="s">
        <v>1</v>
      </c>
      <c r="L221" s="37"/>
      <c r="M221" s="191" t="s">
        <v>1</v>
      </c>
      <c r="N221" s="192" t="s">
        <v>44</v>
      </c>
      <c r="O221" s="69"/>
      <c r="P221" s="193">
        <f>O221*H221</f>
        <v>0</v>
      </c>
      <c r="Q221" s="193">
        <v>8.5999999999999998E-4</v>
      </c>
      <c r="R221" s="193">
        <f>Q221*H221</f>
        <v>8.9440000000000006E-4</v>
      </c>
      <c r="S221" s="193">
        <v>0</v>
      </c>
      <c r="T221" s="194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95" t="s">
        <v>153</v>
      </c>
      <c r="AT221" s="195" t="s">
        <v>148</v>
      </c>
      <c r="AU221" s="195" t="s">
        <v>89</v>
      </c>
      <c r="AY221" s="15" t="s">
        <v>146</v>
      </c>
      <c r="BE221" s="196">
        <f>IF(N221="základní",J221,0)</f>
        <v>0</v>
      </c>
      <c r="BF221" s="196">
        <f>IF(N221="snížená",J221,0)</f>
        <v>0</v>
      </c>
      <c r="BG221" s="196">
        <f>IF(N221="zákl. přenesená",J221,0)</f>
        <v>0</v>
      </c>
      <c r="BH221" s="196">
        <f>IF(N221="sníž. přenesená",J221,0)</f>
        <v>0</v>
      </c>
      <c r="BI221" s="196">
        <f>IF(N221="nulová",J221,0)</f>
        <v>0</v>
      </c>
      <c r="BJ221" s="15" t="s">
        <v>87</v>
      </c>
      <c r="BK221" s="196">
        <f>ROUND(I221*H221,2)</f>
        <v>0</v>
      </c>
      <c r="BL221" s="15" t="s">
        <v>153</v>
      </c>
      <c r="BM221" s="195" t="s">
        <v>633</v>
      </c>
    </row>
    <row r="222" spans="1:65" s="2" customFormat="1" ht="48">
      <c r="A222" s="32"/>
      <c r="B222" s="33"/>
      <c r="C222" s="34"/>
      <c r="D222" s="197" t="s">
        <v>155</v>
      </c>
      <c r="E222" s="34"/>
      <c r="F222" s="198" t="s">
        <v>630</v>
      </c>
      <c r="G222" s="34"/>
      <c r="H222" s="34"/>
      <c r="I222" s="199"/>
      <c r="J222" s="34"/>
      <c r="K222" s="34"/>
      <c r="L222" s="37"/>
      <c r="M222" s="200"/>
      <c r="N222" s="201"/>
      <c r="O222" s="69"/>
      <c r="P222" s="69"/>
      <c r="Q222" s="69"/>
      <c r="R222" s="69"/>
      <c r="S222" s="69"/>
      <c r="T222" s="70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T222" s="15" t="s">
        <v>155</v>
      </c>
      <c r="AU222" s="15" t="s">
        <v>89</v>
      </c>
    </row>
    <row r="223" spans="1:65" s="13" customFormat="1" ht="10.199999999999999">
      <c r="B223" s="202"/>
      <c r="C223" s="203"/>
      <c r="D223" s="197" t="s">
        <v>157</v>
      </c>
      <c r="E223" s="204" t="s">
        <v>1</v>
      </c>
      <c r="F223" s="205" t="s">
        <v>626</v>
      </c>
      <c r="G223" s="203"/>
      <c r="H223" s="206">
        <v>1.04</v>
      </c>
      <c r="I223" s="207"/>
      <c r="J223" s="203"/>
      <c r="K223" s="203"/>
      <c r="L223" s="208"/>
      <c r="M223" s="209"/>
      <c r="N223" s="210"/>
      <c r="O223" s="210"/>
      <c r="P223" s="210"/>
      <c r="Q223" s="210"/>
      <c r="R223" s="210"/>
      <c r="S223" s="210"/>
      <c r="T223" s="211"/>
      <c r="AT223" s="212" t="s">
        <v>157</v>
      </c>
      <c r="AU223" s="212" t="s">
        <v>89</v>
      </c>
      <c r="AV223" s="13" t="s">
        <v>89</v>
      </c>
      <c r="AW223" s="13" t="s">
        <v>36</v>
      </c>
      <c r="AX223" s="13" t="s">
        <v>79</v>
      </c>
      <c r="AY223" s="212" t="s">
        <v>146</v>
      </c>
    </row>
    <row r="224" spans="1:65" s="2" customFormat="1" ht="24.15" customHeight="1">
      <c r="A224" s="32"/>
      <c r="B224" s="33"/>
      <c r="C224" s="184" t="s">
        <v>313</v>
      </c>
      <c r="D224" s="184" t="s">
        <v>148</v>
      </c>
      <c r="E224" s="185" t="s">
        <v>634</v>
      </c>
      <c r="F224" s="186" t="s">
        <v>635</v>
      </c>
      <c r="G224" s="187" t="s">
        <v>241</v>
      </c>
      <c r="H224" s="188">
        <v>3.38</v>
      </c>
      <c r="I224" s="189"/>
      <c r="J224" s="190">
        <f>ROUND(I224*H224,2)</f>
        <v>0</v>
      </c>
      <c r="K224" s="186" t="s">
        <v>152</v>
      </c>
      <c r="L224" s="37"/>
      <c r="M224" s="191" t="s">
        <v>1</v>
      </c>
      <c r="N224" s="192" t="s">
        <v>44</v>
      </c>
      <c r="O224" s="69"/>
      <c r="P224" s="193">
        <f>O224*H224</f>
        <v>0</v>
      </c>
      <c r="Q224" s="193">
        <v>1.09528</v>
      </c>
      <c r="R224" s="193">
        <f>Q224*H224</f>
        <v>3.7020464</v>
      </c>
      <c r="S224" s="193">
        <v>0</v>
      </c>
      <c r="T224" s="194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95" t="s">
        <v>153</v>
      </c>
      <c r="AT224" s="195" t="s">
        <v>148</v>
      </c>
      <c r="AU224" s="195" t="s">
        <v>89</v>
      </c>
      <c r="AY224" s="15" t="s">
        <v>146</v>
      </c>
      <c r="BE224" s="196">
        <f>IF(N224="základní",J224,0)</f>
        <v>0</v>
      </c>
      <c r="BF224" s="196">
        <f>IF(N224="snížená",J224,0)</f>
        <v>0</v>
      </c>
      <c r="BG224" s="196">
        <f>IF(N224="zákl. přenesená",J224,0)</f>
        <v>0</v>
      </c>
      <c r="BH224" s="196">
        <f>IF(N224="sníž. přenesená",J224,0)</f>
        <v>0</v>
      </c>
      <c r="BI224" s="196">
        <f>IF(N224="nulová",J224,0)</f>
        <v>0</v>
      </c>
      <c r="BJ224" s="15" t="s">
        <v>87</v>
      </c>
      <c r="BK224" s="196">
        <f>ROUND(I224*H224,2)</f>
        <v>0</v>
      </c>
      <c r="BL224" s="15" t="s">
        <v>153</v>
      </c>
      <c r="BM224" s="195" t="s">
        <v>636</v>
      </c>
    </row>
    <row r="225" spans="1:65" s="2" customFormat="1" ht="48">
      <c r="A225" s="32"/>
      <c r="B225" s="33"/>
      <c r="C225" s="34"/>
      <c r="D225" s="197" t="s">
        <v>155</v>
      </c>
      <c r="E225" s="34"/>
      <c r="F225" s="198" t="s">
        <v>637</v>
      </c>
      <c r="G225" s="34"/>
      <c r="H225" s="34"/>
      <c r="I225" s="199"/>
      <c r="J225" s="34"/>
      <c r="K225" s="34"/>
      <c r="L225" s="37"/>
      <c r="M225" s="200"/>
      <c r="N225" s="201"/>
      <c r="O225" s="69"/>
      <c r="P225" s="69"/>
      <c r="Q225" s="69"/>
      <c r="R225" s="69"/>
      <c r="S225" s="69"/>
      <c r="T225" s="70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T225" s="15" t="s">
        <v>155</v>
      </c>
      <c r="AU225" s="15" t="s">
        <v>89</v>
      </c>
    </row>
    <row r="226" spans="1:65" s="13" customFormat="1" ht="10.199999999999999">
      <c r="B226" s="202"/>
      <c r="C226" s="203"/>
      <c r="D226" s="197" t="s">
        <v>157</v>
      </c>
      <c r="E226" s="204" t="s">
        <v>1</v>
      </c>
      <c r="F226" s="205" t="s">
        <v>638</v>
      </c>
      <c r="G226" s="203"/>
      <c r="H226" s="206">
        <v>5.2999999999999999E-2</v>
      </c>
      <c r="I226" s="207"/>
      <c r="J226" s="203"/>
      <c r="K226" s="203"/>
      <c r="L226" s="208"/>
      <c r="M226" s="209"/>
      <c r="N226" s="210"/>
      <c r="O226" s="210"/>
      <c r="P226" s="210"/>
      <c r="Q226" s="210"/>
      <c r="R226" s="210"/>
      <c r="S226" s="210"/>
      <c r="T226" s="211"/>
      <c r="AT226" s="212" t="s">
        <v>157</v>
      </c>
      <c r="AU226" s="212" t="s">
        <v>89</v>
      </c>
      <c r="AV226" s="13" t="s">
        <v>89</v>
      </c>
      <c r="AW226" s="13" t="s">
        <v>36</v>
      </c>
      <c r="AX226" s="13" t="s">
        <v>79</v>
      </c>
      <c r="AY226" s="212" t="s">
        <v>146</v>
      </c>
    </row>
    <row r="227" spans="1:65" s="13" customFormat="1" ht="10.199999999999999">
      <c r="B227" s="202"/>
      <c r="C227" s="203"/>
      <c r="D227" s="197" t="s">
        <v>157</v>
      </c>
      <c r="E227" s="204" t="s">
        <v>1</v>
      </c>
      <c r="F227" s="205" t="s">
        <v>639</v>
      </c>
      <c r="G227" s="203"/>
      <c r="H227" s="206">
        <v>5.8999999999999997E-2</v>
      </c>
      <c r="I227" s="207"/>
      <c r="J227" s="203"/>
      <c r="K227" s="203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157</v>
      </c>
      <c r="AU227" s="212" t="s">
        <v>89</v>
      </c>
      <c r="AV227" s="13" t="s">
        <v>89</v>
      </c>
      <c r="AW227" s="13" t="s">
        <v>36</v>
      </c>
      <c r="AX227" s="13" t="s">
        <v>79</v>
      </c>
      <c r="AY227" s="212" t="s">
        <v>146</v>
      </c>
    </row>
    <row r="228" spans="1:65" s="13" customFormat="1" ht="10.199999999999999">
      <c r="B228" s="202"/>
      <c r="C228" s="203"/>
      <c r="D228" s="197" t="s">
        <v>157</v>
      </c>
      <c r="E228" s="204" t="s">
        <v>1</v>
      </c>
      <c r="F228" s="205" t="s">
        <v>640</v>
      </c>
      <c r="G228" s="203"/>
      <c r="H228" s="206">
        <v>1.4930000000000001</v>
      </c>
      <c r="I228" s="207"/>
      <c r="J228" s="203"/>
      <c r="K228" s="203"/>
      <c r="L228" s="208"/>
      <c r="M228" s="209"/>
      <c r="N228" s="210"/>
      <c r="O228" s="210"/>
      <c r="P228" s="210"/>
      <c r="Q228" s="210"/>
      <c r="R228" s="210"/>
      <c r="S228" s="210"/>
      <c r="T228" s="211"/>
      <c r="AT228" s="212" t="s">
        <v>157</v>
      </c>
      <c r="AU228" s="212" t="s">
        <v>89</v>
      </c>
      <c r="AV228" s="13" t="s">
        <v>89</v>
      </c>
      <c r="AW228" s="13" t="s">
        <v>36</v>
      </c>
      <c r="AX228" s="13" t="s">
        <v>79</v>
      </c>
      <c r="AY228" s="212" t="s">
        <v>146</v>
      </c>
    </row>
    <row r="229" spans="1:65" s="13" customFormat="1" ht="10.199999999999999">
      <c r="B229" s="202"/>
      <c r="C229" s="203"/>
      <c r="D229" s="197" t="s">
        <v>157</v>
      </c>
      <c r="E229" s="204" t="s">
        <v>1</v>
      </c>
      <c r="F229" s="205" t="s">
        <v>641</v>
      </c>
      <c r="G229" s="203"/>
      <c r="H229" s="206">
        <v>0.254</v>
      </c>
      <c r="I229" s="207"/>
      <c r="J229" s="203"/>
      <c r="K229" s="203"/>
      <c r="L229" s="208"/>
      <c r="M229" s="209"/>
      <c r="N229" s="210"/>
      <c r="O229" s="210"/>
      <c r="P229" s="210"/>
      <c r="Q229" s="210"/>
      <c r="R229" s="210"/>
      <c r="S229" s="210"/>
      <c r="T229" s="211"/>
      <c r="AT229" s="212" t="s">
        <v>157</v>
      </c>
      <c r="AU229" s="212" t="s">
        <v>89</v>
      </c>
      <c r="AV229" s="13" t="s">
        <v>89</v>
      </c>
      <c r="AW229" s="13" t="s">
        <v>36</v>
      </c>
      <c r="AX229" s="13" t="s">
        <v>79</v>
      </c>
      <c r="AY229" s="212" t="s">
        <v>146</v>
      </c>
    </row>
    <row r="230" spans="1:65" s="13" customFormat="1" ht="10.199999999999999">
      <c r="B230" s="202"/>
      <c r="C230" s="203"/>
      <c r="D230" s="197" t="s">
        <v>157</v>
      </c>
      <c r="E230" s="204" t="s">
        <v>1</v>
      </c>
      <c r="F230" s="205" t="s">
        <v>642</v>
      </c>
      <c r="G230" s="203"/>
      <c r="H230" s="206">
        <v>7.0999999999999994E-2</v>
      </c>
      <c r="I230" s="207"/>
      <c r="J230" s="203"/>
      <c r="K230" s="203"/>
      <c r="L230" s="208"/>
      <c r="M230" s="209"/>
      <c r="N230" s="210"/>
      <c r="O230" s="210"/>
      <c r="P230" s="210"/>
      <c r="Q230" s="210"/>
      <c r="R230" s="210"/>
      <c r="S230" s="210"/>
      <c r="T230" s="211"/>
      <c r="AT230" s="212" t="s">
        <v>157</v>
      </c>
      <c r="AU230" s="212" t="s">
        <v>89</v>
      </c>
      <c r="AV230" s="13" t="s">
        <v>89</v>
      </c>
      <c r="AW230" s="13" t="s">
        <v>36</v>
      </c>
      <c r="AX230" s="13" t="s">
        <v>79</v>
      </c>
      <c r="AY230" s="212" t="s">
        <v>146</v>
      </c>
    </row>
    <row r="231" spans="1:65" s="13" customFormat="1" ht="10.199999999999999">
      <c r="B231" s="202"/>
      <c r="C231" s="203"/>
      <c r="D231" s="197" t="s">
        <v>157</v>
      </c>
      <c r="E231" s="204" t="s">
        <v>1</v>
      </c>
      <c r="F231" s="205" t="s">
        <v>643</v>
      </c>
      <c r="G231" s="203"/>
      <c r="H231" s="206">
        <v>2.7E-2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157</v>
      </c>
      <c r="AU231" s="212" t="s">
        <v>89</v>
      </c>
      <c r="AV231" s="13" t="s">
        <v>89</v>
      </c>
      <c r="AW231" s="13" t="s">
        <v>36</v>
      </c>
      <c r="AX231" s="13" t="s">
        <v>79</v>
      </c>
      <c r="AY231" s="212" t="s">
        <v>146</v>
      </c>
    </row>
    <row r="232" spans="1:65" s="13" customFormat="1" ht="10.199999999999999">
      <c r="B232" s="202"/>
      <c r="C232" s="203"/>
      <c r="D232" s="197" t="s">
        <v>157</v>
      </c>
      <c r="E232" s="204" t="s">
        <v>1</v>
      </c>
      <c r="F232" s="205" t="s">
        <v>644</v>
      </c>
      <c r="G232" s="203"/>
      <c r="H232" s="206">
        <v>0.89200000000000002</v>
      </c>
      <c r="I232" s="207"/>
      <c r="J232" s="203"/>
      <c r="K232" s="203"/>
      <c r="L232" s="208"/>
      <c r="M232" s="209"/>
      <c r="N232" s="210"/>
      <c r="O232" s="210"/>
      <c r="P232" s="210"/>
      <c r="Q232" s="210"/>
      <c r="R232" s="210"/>
      <c r="S232" s="210"/>
      <c r="T232" s="211"/>
      <c r="AT232" s="212" t="s">
        <v>157</v>
      </c>
      <c r="AU232" s="212" t="s">
        <v>89</v>
      </c>
      <c r="AV232" s="13" t="s">
        <v>89</v>
      </c>
      <c r="AW232" s="13" t="s">
        <v>36</v>
      </c>
      <c r="AX232" s="13" t="s">
        <v>79</v>
      </c>
      <c r="AY232" s="212" t="s">
        <v>146</v>
      </c>
    </row>
    <row r="233" spans="1:65" s="13" customFormat="1" ht="10.199999999999999">
      <c r="B233" s="202"/>
      <c r="C233" s="203"/>
      <c r="D233" s="197" t="s">
        <v>157</v>
      </c>
      <c r="E233" s="204" t="s">
        <v>1</v>
      </c>
      <c r="F233" s="205" t="s">
        <v>645</v>
      </c>
      <c r="G233" s="203"/>
      <c r="H233" s="206">
        <v>9.1999999999999998E-2</v>
      </c>
      <c r="I233" s="207"/>
      <c r="J233" s="203"/>
      <c r="K233" s="203"/>
      <c r="L233" s="208"/>
      <c r="M233" s="209"/>
      <c r="N233" s="210"/>
      <c r="O233" s="210"/>
      <c r="P233" s="210"/>
      <c r="Q233" s="210"/>
      <c r="R233" s="210"/>
      <c r="S233" s="210"/>
      <c r="T233" s="211"/>
      <c r="AT233" s="212" t="s">
        <v>157</v>
      </c>
      <c r="AU233" s="212" t="s">
        <v>89</v>
      </c>
      <c r="AV233" s="13" t="s">
        <v>89</v>
      </c>
      <c r="AW233" s="13" t="s">
        <v>36</v>
      </c>
      <c r="AX233" s="13" t="s">
        <v>79</v>
      </c>
      <c r="AY233" s="212" t="s">
        <v>146</v>
      </c>
    </row>
    <row r="234" spans="1:65" s="13" customFormat="1" ht="10.199999999999999">
      <c r="B234" s="202"/>
      <c r="C234" s="203"/>
      <c r="D234" s="197" t="s">
        <v>157</v>
      </c>
      <c r="E234" s="204" t="s">
        <v>1</v>
      </c>
      <c r="F234" s="205" t="s">
        <v>646</v>
      </c>
      <c r="G234" s="203"/>
      <c r="H234" s="206">
        <v>0.439</v>
      </c>
      <c r="I234" s="207"/>
      <c r="J234" s="203"/>
      <c r="K234" s="203"/>
      <c r="L234" s="208"/>
      <c r="M234" s="209"/>
      <c r="N234" s="210"/>
      <c r="O234" s="210"/>
      <c r="P234" s="210"/>
      <c r="Q234" s="210"/>
      <c r="R234" s="210"/>
      <c r="S234" s="210"/>
      <c r="T234" s="211"/>
      <c r="AT234" s="212" t="s">
        <v>157</v>
      </c>
      <c r="AU234" s="212" t="s">
        <v>89</v>
      </c>
      <c r="AV234" s="13" t="s">
        <v>89</v>
      </c>
      <c r="AW234" s="13" t="s">
        <v>36</v>
      </c>
      <c r="AX234" s="13" t="s">
        <v>79</v>
      </c>
      <c r="AY234" s="212" t="s">
        <v>146</v>
      </c>
    </row>
    <row r="235" spans="1:65" s="2" customFormat="1" ht="24.15" customHeight="1">
      <c r="A235" s="32"/>
      <c r="B235" s="33"/>
      <c r="C235" s="184" t="s">
        <v>320</v>
      </c>
      <c r="D235" s="184" t="s">
        <v>148</v>
      </c>
      <c r="E235" s="185" t="s">
        <v>647</v>
      </c>
      <c r="F235" s="186" t="s">
        <v>648</v>
      </c>
      <c r="G235" s="187" t="s">
        <v>241</v>
      </c>
      <c r="H235" s="188">
        <v>0.93200000000000005</v>
      </c>
      <c r="I235" s="189"/>
      <c r="J235" s="190">
        <f>ROUND(I235*H235,2)</f>
        <v>0</v>
      </c>
      <c r="K235" s="186" t="s">
        <v>152</v>
      </c>
      <c r="L235" s="37"/>
      <c r="M235" s="191" t="s">
        <v>1</v>
      </c>
      <c r="N235" s="192" t="s">
        <v>44</v>
      </c>
      <c r="O235" s="69"/>
      <c r="P235" s="193">
        <f>O235*H235</f>
        <v>0</v>
      </c>
      <c r="Q235" s="193">
        <v>1.0556000000000001</v>
      </c>
      <c r="R235" s="193">
        <f>Q235*H235</f>
        <v>0.98381920000000012</v>
      </c>
      <c r="S235" s="193">
        <v>0</v>
      </c>
      <c r="T235" s="194">
        <f>S235*H235</f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95" t="s">
        <v>153</v>
      </c>
      <c r="AT235" s="195" t="s">
        <v>148</v>
      </c>
      <c r="AU235" s="195" t="s">
        <v>89</v>
      </c>
      <c r="AY235" s="15" t="s">
        <v>146</v>
      </c>
      <c r="BE235" s="196">
        <f>IF(N235="základní",J235,0)</f>
        <v>0</v>
      </c>
      <c r="BF235" s="196">
        <f>IF(N235="snížená",J235,0)</f>
        <v>0</v>
      </c>
      <c r="BG235" s="196">
        <f>IF(N235="zákl. přenesená",J235,0)</f>
        <v>0</v>
      </c>
      <c r="BH235" s="196">
        <f>IF(N235="sníž. přenesená",J235,0)</f>
        <v>0</v>
      </c>
      <c r="BI235" s="196">
        <f>IF(N235="nulová",J235,0)</f>
        <v>0</v>
      </c>
      <c r="BJ235" s="15" t="s">
        <v>87</v>
      </c>
      <c r="BK235" s="196">
        <f>ROUND(I235*H235,2)</f>
        <v>0</v>
      </c>
      <c r="BL235" s="15" t="s">
        <v>153</v>
      </c>
      <c r="BM235" s="195" t="s">
        <v>649</v>
      </c>
    </row>
    <row r="236" spans="1:65" s="2" customFormat="1" ht="48">
      <c r="A236" s="32"/>
      <c r="B236" s="33"/>
      <c r="C236" s="34"/>
      <c r="D236" s="197" t="s">
        <v>155</v>
      </c>
      <c r="E236" s="34"/>
      <c r="F236" s="198" t="s">
        <v>650</v>
      </c>
      <c r="G236" s="34"/>
      <c r="H236" s="34"/>
      <c r="I236" s="199"/>
      <c r="J236" s="34"/>
      <c r="K236" s="34"/>
      <c r="L236" s="37"/>
      <c r="M236" s="200"/>
      <c r="N236" s="201"/>
      <c r="O236" s="69"/>
      <c r="P236" s="69"/>
      <c r="Q236" s="69"/>
      <c r="R236" s="69"/>
      <c r="S236" s="69"/>
      <c r="T236" s="70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T236" s="15" t="s">
        <v>155</v>
      </c>
      <c r="AU236" s="15" t="s">
        <v>89</v>
      </c>
    </row>
    <row r="237" spans="1:65" s="13" customFormat="1" ht="10.199999999999999">
      <c r="B237" s="202"/>
      <c r="C237" s="203"/>
      <c r="D237" s="197" t="s">
        <v>157</v>
      </c>
      <c r="E237" s="204" t="s">
        <v>1</v>
      </c>
      <c r="F237" s="205" t="s">
        <v>651</v>
      </c>
      <c r="G237" s="203"/>
      <c r="H237" s="206">
        <v>0.877</v>
      </c>
      <c r="I237" s="207"/>
      <c r="J237" s="203"/>
      <c r="K237" s="203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157</v>
      </c>
      <c r="AU237" s="212" t="s">
        <v>89</v>
      </c>
      <c r="AV237" s="13" t="s">
        <v>89</v>
      </c>
      <c r="AW237" s="13" t="s">
        <v>36</v>
      </c>
      <c r="AX237" s="13" t="s">
        <v>79</v>
      </c>
      <c r="AY237" s="212" t="s">
        <v>146</v>
      </c>
    </row>
    <row r="238" spans="1:65" s="13" customFormat="1" ht="10.199999999999999">
      <c r="B238" s="202"/>
      <c r="C238" s="203"/>
      <c r="D238" s="197" t="s">
        <v>157</v>
      </c>
      <c r="E238" s="204" t="s">
        <v>1</v>
      </c>
      <c r="F238" s="205" t="s">
        <v>652</v>
      </c>
      <c r="G238" s="203"/>
      <c r="H238" s="206">
        <v>5.5E-2</v>
      </c>
      <c r="I238" s="207"/>
      <c r="J238" s="203"/>
      <c r="K238" s="203"/>
      <c r="L238" s="208"/>
      <c r="M238" s="209"/>
      <c r="N238" s="210"/>
      <c r="O238" s="210"/>
      <c r="P238" s="210"/>
      <c r="Q238" s="210"/>
      <c r="R238" s="210"/>
      <c r="S238" s="210"/>
      <c r="T238" s="211"/>
      <c r="AT238" s="212" t="s">
        <v>157</v>
      </c>
      <c r="AU238" s="212" t="s">
        <v>89</v>
      </c>
      <c r="AV238" s="13" t="s">
        <v>89</v>
      </c>
      <c r="AW238" s="13" t="s">
        <v>36</v>
      </c>
      <c r="AX238" s="13" t="s">
        <v>79</v>
      </c>
      <c r="AY238" s="212" t="s">
        <v>146</v>
      </c>
    </row>
    <row r="239" spans="1:65" s="2" customFormat="1" ht="24.15" customHeight="1">
      <c r="A239" s="32"/>
      <c r="B239" s="33"/>
      <c r="C239" s="184" t="s">
        <v>326</v>
      </c>
      <c r="D239" s="184" t="s">
        <v>148</v>
      </c>
      <c r="E239" s="185" t="s">
        <v>653</v>
      </c>
      <c r="F239" s="186" t="s">
        <v>654</v>
      </c>
      <c r="G239" s="187" t="s">
        <v>241</v>
      </c>
      <c r="H239" s="188">
        <v>2.2639999999999998</v>
      </c>
      <c r="I239" s="189"/>
      <c r="J239" s="190">
        <f>ROUND(I239*H239,2)</f>
        <v>0</v>
      </c>
      <c r="K239" s="186" t="s">
        <v>152</v>
      </c>
      <c r="L239" s="37"/>
      <c r="M239" s="191" t="s">
        <v>1</v>
      </c>
      <c r="N239" s="192" t="s">
        <v>44</v>
      </c>
      <c r="O239" s="69"/>
      <c r="P239" s="193">
        <f>O239*H239</f>
        <v>0</v>
      </c>
      <c r="Q239" s="193">
        <v>1.03955</v>
      </c>
      <c r="R239" s="193">
        <f>Q239*H239</f>
        <v>2.3535411999999996</v>
      </c>
      <c r="S239" s="193">
        <v>0</v>
      </c>
      <c r="T239" s="194">
        <f>S239*H239</f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95" t="s">
        <v>153</v>
      </c>
      <c r="AT239" s="195" t="s">
        <v>148</v>
      </c>
      <c r="AU239" s="195" t="s">
        <v>89</v>
      </c>
      <c r="AY239" s="15" t="s">
        <v>146</v>
      </c>
      <c r="BE239" s="196">
        <f>IF(N239="základní",J239,0)</f>
        <v>0</v>
      </c>
      <c r="BF239" s="196">
        <f>IF(N239="snížená",J239,0)</f>
        <v>0</v>
      </c>
      <c r="BG239" s="196">
        <f>IF(N239="zákl. přenesená",J239,0)</f>
        <v>0</v>
      </c>
      <c r="BH239" s="196">
        <f>IF(N239="sníž. přenesená",J239,0)</f>
        <v>0</v>
      </c>
      <c r="BI239" s="196">
        <f>IF(N239="nulová",J239,0)</f>
        <v>0</v>
      </c>
      <c r="BJ239" s="15" t="s">
        <v>87</v>
      </c>
      <c r="BK239" s="196">
        <f>ROUND(I239*H239,2)</f>
        <v>0</v>
      </c>
      <c r="BL239" s="15" t="s">
        <v>153</v>
      </c>
      <c r="BM239" s="195" t="s">
        <v>655</v>
      </c>
    </row>
    <row r="240" spans="1:65" s="2" customFormat="1" ht="57.6">
      <c r="A240" s="32"/>
      <c r="B240" s="33"/>
      <c r="C240" s="34"/>
      <c r="D240" s="197" t="s">
        <v>155</v>
      </c>
      <c r="E240" s="34"/>
      <c r="F240" s="198" t="s">
        <v>656</v>
      </c>
      <c r="G240" s="34"/>
      <c r="H240" s="34"/>
      <c r="I240" s="199"/>
      <c r="J240" s="34"/>
      <c r="K240" s="34"/>
      <c r="L240" s="37"/>
      <c r="M240" s="200"/>
      <c r="N240" s="201"/>
      <c r="O240" s="69"/>
      <c r="P240" s="69"/>
      <c r="Q240" s="69"/>
      <c r="R240" s="69"/>
      <c r="S240" s="69"/>
      <c r="T240" s="70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T240" s="15" t="s">
        <v>155</v>
      </c>
      <c r="AU240" s="15" t="s">
        <v>89</v>
      </c>
    </row>
    <row r="241" spans="1:65" s="13" customFormat="1" ht="10.199999999999999">
      <c r="B241" s="202"/>
      <c r="C241" s="203"/>
      <c r="D241" s="197" t="s">
        <v>157</v>
      </c>
      <c r="E241" s="204" t="s">
        <v>1</v>
      </c>
      <c r="F241" s="205" t="s">
        <v>657</v>
      </c>
      <c r="G241" s="203"/>
      <c r="H241" s="206">
        <v>2.173</v>
      </c>
      <c r="I241" s="207"/>
      <c r="J241" s="203"/>
      <c r="K241" s="203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157</v>
      </c>
      <c r="AU241" s="212" t="s">
        <v>89</v>
      </c>
      <c r="AV241" s="13" t="s">
        <v>89</v>
      </c>
      <c r="AW241" s="13" t="s">
        <v>36</v>
      </c>
      <c r="AX241" s="13" t="s">
        <v>79</v>
      </c>
      <c r="AY241" s="212" t="s">
        <v>146</v>
      </c>
    </row>
    <row r="242" spans="1:65" s="13" customFormat="1" ht="10.199999999999999">
      <c r="B242" s="202"/>
      <c r="C242" s="203"/>
      <c r="D242" s="197" t="s">
        <v>157</v>
      </c>
      <c r="E242" s="204" t="s">
        <v>1</v>
      </c>
      <c r="F242" s="205" t="s">
        <v>658</v>
      </c>
      <c r="G242" s="203"/>
      <c r="H242" s="206">
        <v>9.0999999999999998E-2</v>
      </c>
      <c r="I242" s="207"/>
      <c r="J242" s="203"/>
      <c r="K242" s="203"/>
      <c r="L242" s="208"/>
      <c r="M242" s="209"/>
      <c r="N242" s="210"/>
      <c r="O242" s="210"/>
      <c r="P242" s="210"/>
      <c r="Q242" s="210"/>
      <c r="R242" s="210"/>
      <c r="S242" s="210"/>
      <c r="T242" s="211"/>
      <c r="AT242" s="212" t="s">
        <v>157</v>
      </c>
      <c r="AU242" s="212" t="s">
        <v>89</v>
      </c>
      <c r="AV242" s="13" t="s">
        <v>89</v>
      </c>
      <c r="AW242" s="13" t="s">
        <v>36</v>
      </c>
      <c r="AX242" s="13" t="s">
        <v>79</v>
      </c>
      <c r="AY242" s="212" t="s">
        <v>146</v>
      </c>
    </row>
    <row r="243" spans="1:65" s="12" customFormat="1" ht="22.8" customHeight="1">
      <c r="B243" s="168"/>
      <c r="C243" s="169"/>
      <c r="D243" s="170" t="s">
        <v>78</v>
      </c>
      <c r="E243" s="182" t="s">
        <v>153</v>
      </c>
      <c r="F243" s="182" t="s">
        <v>332</v>
      </c>
      <c r="G243" s="169"/>
      <c r="H243" s="169"/>
      <c r="I243" s="172"/>
      <c r="J243" s="183">
        <f>BK243</f>
        <v>0</v>
      </c>
      <c r="K243" s="169"/>
      <c r="L243" s="174"/>
      <c r="M243" s="175"/>
      <c r="N243" s="176"/>
      <c r="O243" s="176"/>
      <c r="P243" s="177">
        <f>SUM(P244:P288)</f>
        <v>0</v>
      </c>
      <c r="Q243" s="176"/>
      <c r="R243" s="177">
        <f>SUM(R244:R288)</f>
        <v>254.57858795999999</v>
      </c>
      <c r="S243" s="176"/>
      <c r="T243" s="178">
        <f>SUM(T244:T288)</f>
        <v>0</v>
      </c>
      <c r="AR243" s="179" t="s">
        <v>87</v>
      </c>
      <c r="AT243" s="180" t="s">
        <v>78</v>
      </c>
      <c r="AU243" s="180" t="s">
        <v>87</v>
      </c>
      <c r="AY243" s="179" t="s">
        <v>146</v>
      </c>
      <c r="BK243" s="181">
        <f>SUM(BK244:BK288)</f>
        <v>0</v>
      </c>
    </row>
    <row r="244" spans="1:65" s="2" customFormat="1" ht="33" customHeight="1">
      <c r="A244" s="32"/>
      <c r="B244" s="33"/>
      <c r="C244" s="184" t="s">
        <v>333</v>
      </c>
      <c r="D244" s="184" t="s">
        <v>148</v>
      </c>
      <c r="E244" s="185" t="s">
        <v>659</v>
      </c>
      <c r="F244" s="186" t="s">
        <v>660</v>
      </c>
      <c r="G244" s="187" t="s">
        <v>151</v>
      </c>
      <c r="H244" s="188">
        <v>24.6</v>
      </c>
      <c r="I244" s="189"/>
      <c r="J244" s="190">
        <f>ROUND(I244*H244,2)</f>
        <v>0</v>
      </c>
      <c r="K244" s="186" t="s">
        <v>152</v>
      </c>
      <c r="L244" s="37"/>
      <c r="M244" s="191" t="s">
        <v>1</v>
      </c>
      <c r="N244" s="192" t="s">
        <v>44</v>
      </c>
      <c r="O244" s="69"/>
      <c r="P244" s="193">
        <f>O244*H244</f>
        <v>0</v>
      </c>
      <c r="Q244" s="193">
        <v>0</v>
      </c>
      <c r="R244" s="193">
        <f>Q244*H244</f>
        <v>0</v>
      </c>
      <c r="S244" s="193">
        <v>0</v>
      </c>
      <c r="T244" s="194">
        <f>S244*H244</f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95" t="s">
        <v>153</v>
      </c>
      <c r="AT244" s="195" t="s">
        <v>148</v>
      </c>
      <c r="AU244" s="195" t="s">
        <v>89</v>
      </c>
      <c r="AY244" s="15" t="s">
        <v>146</v>
      </c>
      <c r="BE244" s="196">
        <f>IF(N244="základní",J244,0)</f>
        <v>0</v>
      </c>
      <c r="BF244" s="196">
        <f>IF(N244="snížená",J244,0)</f>
        <v>0</v>
      </c>
      <c r="BG244" s="196">
        <f>IF(N244="zákl. přenesená",J244,0)</f>
        <v>0</v>
      </c>
      <c r="BH244" s="196">
        <f>IF(N244="sníž. přenesená",J244,0)</f>
        <v>0</v>
      </c>
      <c r="BI244" s="196">
        <f>IF(N244="nulová",J244,0)</f>
        <v>0</v>
      </c>
      <c r="BJ244" s="15" t="s">
        <v>87</v>
      </c>
      <c r="BK244" s="196">
        <f>ROUND(I244*H244,2)</f>
        <v>0</v>
      </c>
      <c r="BL244" s="15" t="s">
        <v>153</v>
      </c>
      <c r="BM244" s="195" t="s">
        <v>661</v>
      </c>
    </row>
    <row r="245" spans="1:65" s="2" customFormat="1" ht="19.2">
      <c r="A245" s="32"/>
      <c r="B245" s="33"/>
      <c r="C245" s="34"/>
      <c r="D245" s="197" t="s">
        <v>155</v>
      </c>
      <c r="E245" s="34"/>
      <c r="F245" s="198" t="s">
        <v>662</v>
      </c>
      <c r="G245" s="34"/>
      <c r="H245" s="34"/>
      <c r="I245" s="199"/>
      <c r="J245" s="34"/>
      <c r="K245" s="34"/>
      <c r="L245" s="37"/>
      <c r="M245" s="200"/>
      <c r="N245" s="201"/>
      <c r="O245" s="69"/>
      <c r="P245" s="69"/>
      <c r="Q245" s="69"/>
      <c r="R245" s="69"/>
      <c r="S245" s="69"/>
      <c r="T245" s="70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T245" s="15" t="s">
        <v>155</v>
      </c>
      <c r="AU245" s="15" t="s">
        <v>89</v>
      </c>
    </row>
    <row r="246" spans="1:65" s="13" customFormat="1" ht="10.199999999999999">
      <c r="B246" s="202"/>
      <c r="C246" s="203"/>
      <c r="D246" s="197" t="s">
        <v>157</v>
      </c>
      <c r="E246" s="204" t="s">
        <v>1</v>
      </c>
      <c r="F246" s="205" t="s">
        <v>663</v>
      </c>
      <c r="G246" s="203"/>
      <c r="H246" s="206">
        <v>24.6</v>
      </c>
      <c r="I246" s="207"/>
      <c r="J246" s="203"/>
      <c r="K246" s="203"/>
      <c r="L246" s="208"/>
      <c r="M246" s="209"/>
      <c r="N246" s="210"/>
      <c r="O246" s="210"/>
      <c r="P246" s="210"/>
      <c r="Q246" s="210"/>
      <c r="R246" s="210"/>
      <c r="S246" s="210"/>
      <c r="T246" s="211"/>
      <c r="AT246" s="212" t="s">
        <v>157</v>
      </c>
      <c r="AU246" s="212" t="s">
        <v>89</v>
      </c>
      <c r="AV246" s="13" t="s">
        <v>89</v>
      </c>
      <c r="AW246" s="13" t="s">
        <v>36</v>
      </c>
      <c r="AX246" s="13" t="s">
        <v>87</v>
      </c>
      <c r="AY246" s="212" t="s">
        <v>146</v>
      </c>
    </row>
    <row r="247" spans="1:65" s="2" customFormat="1" ht="24.15" customHeight="1">
      <c r="A247" s="32"/>
      <c r="B247" s="33"/>
      <c r="C247" s="184" t="s">
        <v>339</v>
      </c>
      <c r="D247" s="184" t="s">
        <v>148</v>
      </c>
      <c r="E247" s="185" t="s">
        <v>664</v>
      </c>
      <c r="F247" s="186" t="s">
        <v>665</v>
      </c>
      <c r="G247" s="187" t="s">
        <v>161</v>
      </c>
      <c r="H247" s="188">
        <v>1.1000000000000001</v>
      </c>
      <c r="I247" s="189"/>
      <c r="J247" s="190">
        <f>ROUND(I247*H247,2)</f>
        <v>0</v>
      </c>
      <c r="K247" s="186" t="s">
        <v>152</v>
      </c>
      <c r="L247" s="37"/>
      <c r="M247" s="191" t="s">
        <v>1</v>
      </c>
      <c r="N247" s="192" t="s">
        <v>44</v>
      </c>
      <c r="O247" s="69"/>
      <c r="P247" s="193">
        <f>O247*H247</f>
        <v>0</v>
      </c>
      <c r="Q247" s="193">
        <v>2.83331</v>
      </c>
      <c r="R247" s="193">
        <f>Q247*H247</f>
        <v>3.1166410000000004</v>
      </c>
      <c r="S247" s="193">
        <v>0</v>
      </c>
      <c r="T247" s="194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95" t="s">
        <v>153</v>
      </c>
      <c r="AT247" s="195" t="s">
        <v>148</v>
      </c>
      <c r="AU247" s="195" t="s">
        <v>89</v>
      </c>
      <c r="AY247" s="15" t="s">
        <v>146</v>
      </c>
      <c r="BE247" s="196">
        <f>IF(N247="základní",J247,0)</f>
        <v>0</v>
      </c>
      <c r="BF247" s="196">
        <f>IF(N247="snížená",J247,0)</f>
        <v>0</v>
      </c>
      <c r="BG247" s="196">
        <f>IF(N247="zákl. přenesená",J247,0)</f>
        <v>0</v>
      </c>
      <c r="BH247" s="196">
        <f>IF(N247="sníž. přenesená",J247,0)</f>
        <v>0</v>
      </c>
      <c r="BI247" s="196">
        <f>IF(N247="nulová",J247,0)</f>
        <v>0</v>
      </c>
      <c r="BJ247" s="15" t="s">
        <v>87</v>
      </c>
      <c r="BK247" s="196">
        <f>ROUND(I247*H247,2)</f>
        <v>0</v>
      </c>
      <c r="BL247" s="15" t="s">
        <v>153</v>
      </c>
      <c r="BM247" s="195" t="s">
        <v>666</v>
      </c>
    </row>
    <row r="248" spans="1:65" s="2" customFormat="1" ht="28.8">
      <c r="A248" s="32"/>
      <c r="B248" s="33"/>
      <c r="C248" s="34"/>
      <c r="D248" s="197" t="s">
        <v>155</v>
      </c>
      <c r="E248" s="34"/>
      <c r="F248" s="198" t="s">
        <v>667</v>
      </c>
      <c r="G248" s="34"/>
      <c r="H248" s="34"/>
      <c r="I248" s="199"/>
      <c r="J248" s="34"/>
      <c r="K248" s="34"/>
      <c r="L248" s="37"/>
      <c r="M248" s="200"/>
      <c r="N248" s="201"/>
      <c r="O248" s="69"/>
      <c r="P248" s="69"/>
      <c r="Q248" s="69"/>
      <c r="R248" s="69"/>
      <c r="S248" s="69"/>
      <c r="T248" s="70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T248" s="15" t="s">
        <v>155</v>
      </c>
      <c r="AU248" s="15" t="s">
        <v>89</v>
      </c>
    </row>
    <row r="249" spans="1:65" s="13" customFormat="1" ht="10.199999999999999">
      <c r="B249" s="202"/>
      <c r="C249" s="203"/>
      <c r="D249" s="197" t="s">
        <v>157</v>
      </c>
      <c r="E249" s="204" t="s">
        <v>1</v>
      </c>
      <c r="F249" s="205" t="s">
        <v>668</v>
      </c>
      <c r="G249" s="203"/>
      <c r="H249" s="206">
        <v>1.1000000000000001</v>
      </c>
      <c r="I249" s="207"/>
      <c r="J249" s="203"/>
      <c r="K249" s="203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157</v>
      </c>
      <c r="AU249" s="212" t="s">
        <v>89</v>
      </c>
      <c r="AV249" s="13" t="s">
        <v>89</v>
      </c>
      <c r="AW249" s="13" t="s">
        <v>36</v>
      </c>
      <c r="AX249" s="13" t="s">
        <v>87</v>
      </c>
      <c r="AY249" s="212" t="s">
        <v>146</v>
      </c>
    </row>
    <row r="250" spans="1:65" s="2" customFormat="1" ht="24.15" customHeight="1">
      <c r="A250" s="32"/>
      <c r="B250" s="33"/>
      <c r="C250" s="184" t="s">
        <v>345</v>
      </c>
      <c r="D250" s="184" t="s">
        <v>148</v>
      </c>
      <c r="E250" s="185" t="s">
        <v>669</v>
      </c>
      <c r="F250" s="186" t="s">
        <v>670</v>
      </c>
      <c r="G250" s="187" t="s">
        <v>161</v>
      </c>
      <c r="H250" s="188">
        <v>16.7</v>
      </c>
      <c r="I250" s="189"/>
      <c r="J250" s="190">
        <f>ROUND(I250*H250,2)</f>
        <v>0</v>
      </c>
      <c r="K250" s="186" t="s">
        <v>152</v>
      </c>
      <c r="L250" s="37"/>
      <c r="M250" s="191" t="s">
        <v>1</v>
      </c>
      <c r="N250" s="192" t="s">
        <v>44</v>
      </c>
      <c r="O250" s="69"/>
      <c r="P250" s="193">
        <f>O250*H250</f>
        <v>0</v>
      </c>
      <c r="Q250" s="193">
        <v>0</v>
      </c>
      <c r="R250" s="193">
        <f>Q250*H250</f>
        <v>0</v>
      </c>
      <c r="S250" s="193">
        <v>0</v>
      </c>
      <c r="T250" s="194">
        <f>S250*H250</f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95" t="s">
        <v>153</v>
      </c>
      <c r="AT250" s="195" t="s">
        <v>148</v>
      </c>
      <c r="AU250" s="195" t="s">
        <v>89</v>
      </c>
      <c r="AY250" s="15" t="s">
        <v>146</v>
      </c>
      <c r="BE250" s="196">
        <f>IF(N250="základní",J250,0)</f>
        <v>0</v>
      </c>
      <c r="BF250" s="196">
        <f>IF(N250="snížená",J250,0)</f>
        <v>0</v>
      </c>
      <c r="BG250" s="196">
        <f>IF(N250="zákl. přenesená",J250,0)</f>
        <v>0</v>
      </c>
      <c r="BH250" s="196">
        <f>IF(N250="sníž. přenesená",J250,0)</f>
        <v>0</v>
      </c>
      <c r="BI250" s="196">
        <f>IF(N250="nulová",J250,0)</f>
        <v>0</v>
      </c>
      <c r="BJ250" s="15" t="s">
        <v>87</v>
      </c>
      <c r="BK250" s="196">
        <f>ROUND(I250*H250,2)</f>
        <v>0</v>
      </c>
      <c r="BL250" s="15" t="s">
        <v>153</v>
      </c>
      <c r="BM250" s="195" t="s">
        <v>671</v>
      </c>
    </row>
    <row r="251" spans="1:65" s="2" customFormat="1" ht="28.8">
      <c r="A251" s="32"/>
      <c r="B251" s="33"/>
      <c r="C251" s="34"/>
      <c r="D251" s="197" t="s">
        <v>155</v>
      </c>
      <c r="E251" s="34"/>
      <c r="F251" s="198" t="s">
        <v>672</v>
      </c>
      <c r="G251" s="34"/>
      <c r="H251" s="34"/>
      <c r="I251" s="199"/>
      <c r="J251" s="34"/>
      <c r="K251" s="34"/>
      <c r="L251" s="37"/>
      <c r="M251" s="200"/>
      <c r="N251" s="201"/>
      <c r="O251" s="69"/>
      <c r="P251" s="69"/>
      <c r="Q251" s="69"/>
      <c r="R251" s="69"/>
      <c r="S251" s="69"/>
      <c r="T251" s="70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T251" s="15" t="s">
        <v>155</v>
      </c>
      <c r="AU251" s="15" t="s">
        <v>89</v>
      </c>
    </row>
    <row r="252" spans="1:65" s="13" customFormat="1" ht="10.199999999999999">
      <c r="B252" s="202"/>
      <c r="C252" s="203"/>
      <c r="D252" s="197" t="s">
        <v>157</v>
      </c>
      <c r="E252" s="204" t="s">
        <v>1</v>
      </c>
      <c r="F252" s="205" t="s">
        <v>673</v>
      </c>
      <c r="G252" s="203"/>
      <c r="H252" s="206">
        <v>1.6</v>
      </c>
      <c r="I252" s="207"/>
      <c r="J252" s="203"/>
      <c r="K252" s="203"/>
      <c r="L252" s="208"/>
      <c r="M252" s="209"/>
      <c r="N252" s="210"/>
      <c r="O252" s="210"/>
      <c r="P252" s="210"/>
      <c r="Q252" s="210"/>
      <c r="R252" s="210"/>
      <c r="S252" s="210"/>
      <c r="T252" s="211"/>
      <c r="AT252" s="212" t="s">
        <v>157</v>
      </c>
      <c r="AU252" s="212" t="s">
        <v>89</v>
      </c>
      <c r="AV252" s="13" t="s">
        <v>89</v>
      </c>
      <c r="AW252" s="13" t="s">
        <v>36</v>
      </c>
      <c r="AX252" s="13" t="s">
        <v>79</v>
      </c>
      <c r="AY252" s="212" t="s">
        <v>146</v>
      </c>
    </row>
    <row r="253" spans="1:65" s="13" customFormat="1" ht="10.199999999999999">
      <c r="B253" s="202"/>
      <c r="C253" s="203"/>
      <c r="D253" s="197" t="s">
        <v>157</v>
      </c>
      <c r="E253" s="204" t="s">
        <v>1</v>
      </c>
      <c r="F253" s="205" t="s">
        <v>674</v>
      </c>
      <c r="G253" s="203"/>
      <c r="H253" s="206">
        <v>4.2</v>
      </c>
      <c r="I253" s="207"/>
      <c r="J253" s="203"/>
      <c r="K253" s="203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157</v>
      </c>
      <c r="AU253" s="212" t="s">
        <v>89</v>
      </c>
      <c r="AV253" s="13" t="s">
        <v>89</v>
      </c>
      <c r="AW253" s="13" t="s">
        <v>36</v>
      </c>
      <c r="AX253" s="13" t="s">
        <v>79</v>
      </c>
      <c r="AY253" s="212" t="s">
        <v>146</v>
      </c>
    </row>
    <row r="254" spans="1:65" s="13" customFormat="1" ht="10.199999999999999">
      <c r="B254" s="202"/>
      <c r="C254" s="203"/>
      <c r="D254" s="197" t="s">
        <v>157</v>
      </c>
      <c r="E254" s="204" t="s">
        <v>1</v>
      </c>
      <c r="F254" s="205" t="s">
        <v>675</v>
      </c>
      <c r="G254" s="203"/>
      <c r="H254" s="206">
        <v>9.1</v>
      </c>
      <c r="I254" s="207"/>
      <c r="J254" s="203"/>
      <c r="K254" s="203"/>
      <c r="L254" s="208"/>
      <c r="M254" s="209"/>
      <c r="N254" s="210"/>
      <c r="O254" s="210"/>
      <c r="P254" s="210"/>
      <c r="Q254" s="210"/>
      <c r="R254" s="210"/>
      <c r="S254" s="210"/>
      <c r="T254" s="211"/>
      <c r="AT254" s="212" t="s">
        <v>157</v>
      </c>
      <c r="AU254" s="212" t="s">
        <v>89</v>
      </c>
      <c r="AV254" s="13" t="s">
        <v>89</v>
      </c>
      <c r="AW254" s="13" t="s">
        <v>36</v>
      </c>
      <c r="AX254" s="13" t="s">
        <v>79</v>
      </c>
      <c r="AY254" s="212" t="s">
        <v>146</v>
      </c>
    </row>
    <row r="255" spans="1:65" s="13" customFormat="1" ht="10.199999999999999">
      <c r="B255" s="202"/>
      <c r="C255" s="203"/>
      <c r="D255" s="197" t="s">
        <v>157</v>
      </c>
      <c r="E255" s="204" t="s">
        <v>1</v>
      </c>
      <c r="F255" s="205" t="s">
        <v>676</v>
      </c>
      <c r="G255" s="203"/>
      <c r="H255" s="206">
        <v>1.5</v>
      </c>
      <c r="I255" s="207"/>
      <c r="J255" s="203"/>
      <c r="K255" s="203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157</v>
      </c>
      <c r="AU255" s="212" t="s">
        <v>89</v>
      </c>
      <c r="AV255" s="13" t="s">
        <v>89</v>
      </c>
      <c r="AW255" s="13" t="s">
        <v>36</v>
      </c>
      <c r="AX255" s="13" t="s">
        <v>79</v>
      </c>
      <c r="AY255" s="212" t="s">
        <v>146</v>
      </c>
    </row>
    <row r="256" spans="1:65" s="13" customFormat="1" ht="10.199999999999999">
      <c r="B256" s="202"/>
      <c r="C256" s="203"/>
      <c r="D256" s="197" t="s">
        <v>157</v>
      </c>
      <c r="E256" s="204" t="s">
        <v>1</v>
      </c>
      <c r="F256" s="205" t="s">
        <v>677</v>
      </c>
      <c r="G256" s="203"/>
      <c r="H256" s="206">
        <v>0.3</v>
      </c>
      <c r="I256" s="207"/>
      <c r="J256" s="203"/>
      <c r="K256" s="203"/>
      <c r="L256" s="208"/>
      <c r="M256" s="209"/>
      <c r="N256" s="210"/>
      <c r="O256" s="210"/>
      <c r="P256" s="210"/>
      <c r="Q256" s="210"/>
      <c r="R256" s="210"/>
      <c r="S256" s="210"/>
      <c r="T256" s="211"/>
      <c r="AT256" s="212" t="s">
        <v>157</v>
      </c>
      <c r="AU256" s="212" t="s">
        <v>89</v>
      </c>
      <c r="AV256" s="13" t="s">
        <v>89</v>
      </c>
      <c r="AW256" s="13" t="s">
        <v>36</v>
      </c>
      <c r="AX256" s="13" t="s">
        <v>79</v>
      </c>
      <c r="AY256" s="212" t="s">
        <v>146</v>
      </c>
    </row>
    <row r="257" spans="1:65" s="2" customFormat="1" ht="24.15" customHeight="1">
      <c r="A257" s="32"/>
      <c r="B257" s="33"/>
      <c r="C257" s="184" t="s">
        <v>351</v>
      </c>
      <c r="D257" s="184" t="s">
        <v>148</v>
      </c>
      <c r="E257" s="185" t="s">
        <v>678</v>
      </c>
      <c r="F257" s="186" t="s">
        <v>679</v>
      </c>
      <c r="G257" s="187" t="s">
        <v>161</v>
      </c>
      <c r="H257" s="188">
        <v>3.6</v>
      </c>
      <c r="I257" s="189"/>
      <c r="J257" s="190">
        <f>ROUND(I257*H257,2)</f>
        <v>0</v>
      </c>
      <c r="K257" s="186" t="s">
        <v>152</v>
      </c>
      <c r="L257" s="37"/>
      <c r="M257" s="191" t="s">
        <v>1</v>
      </c>
      <c r="N257" s="192" t="s">
        <v>44</v>
      </c>
      <c r="O257" s="69"/>
      <c r="P257" s="193">
        <f>O257*H257</f>
        <v>0</v>
      </c>
      <c r="Q257" s="193">
        <v>0</v>
      </c>
      <c r="R257" s="193">
        <f>Q257*H257</f>
        <v>0</v>
      </c>
      <c r="S257" s="193">
        <v>0</v>
      </c>
      <c r="T257" s="194">
        <f>S257*H257</f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95" t="s">
        <v>153</v>
      </c>
      <c r="AT257" s="195" t="s">
        <v>148</v>
      </c>
      <c r="AU257" s="195" t="s">
        <v>89</v>
      </c>
      <c r="AY257" s="15" t="s">
        <v>146</v>
      </c>
      <c r="BE257" s="196">
        <f>IF(N257="základní",J257,0)</f>
        <v>0</v>
      </c>
      <c r="BF257" s="196">
        <f>IF(N257="snížená",J257,0)</f>
        <v>0</v>
      </c>
      <c r="BG257" s="196">
        <f>IF(N257="zákl. přenesená",J257,0)</f>
        <v>0</v>
      </c>
      <c r="BH257" s="196">
        <f>IF(N257="sníž. přenesená",J257,0)</f>
        <v>0</v>
      </c>
      <c r="BI257" s="196">
        <f>IF(N257="nulová",J257,0)</f>
        <v>0</v>
      </c>
      <c r="BJ257" s="15" t="s">
        <v>87</v>
      </c>
      <c r="BK257" s="196">
        <f>ROUND(I257*H257,2)</f>
        <v>0</v>
      </c>
      <c r="BL257" s="15" t="s">
        <v>153</v>
      </c>
      <c r="BM257" s="195" t="s">
        <v>680</v>
      </c>
    </row>
    <row r="258" spans="1:65" s="2" customFormat="1" ht="28.8">
      <c r="A258" s="32"/>
      <c r="B258" s="33"/>
      <c r="C258" s="34"/>
      <c r="D258" s="197" t="s">
        <v>155</v>
      </c>
      <c r="E258" s="34"/>
      <c r="F258" s="198" t="s">
        <v>681</v>
      </c>
      <c r="G258" s="34"/>
      <c r="H258" s="34"/>
      <c r="I258" s="199"/>
      <c r="J258" s="34"/>
      <c r="K258" s="34"/>
      <c r="L258" s="37"/>
      <c r="M258" s="200"/>
      <c r="N258" s="201"/>
      <c r="O258" s="69"/>
      <c r="P258" s="69"/>
      <c r="Q258" s="69"/>
      <c r="R258" s="69"/>
      <c r="S258" s="69"/>
      <c r="T258" s="70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T258" s="15" t="s">
        <v>155</v>
      </c>
      <c r="AU258" s="15" t="s">
        <v>89</v>
      </c>
    </row>
    <row r="259" spans="1:65" s="13" customFormat="1" ht="10.199999999999999">
      <c r="B259" s="202"/>
      <c r="C259" s="203"/>
      <c r="D259" s="197" t="s">
        <v>157</v>
      </c>
      <c r="E259" s="204" t="s">
        <v>1</v>
      </c>
      <c r="F259" s="205" t="s">
        <v>682</v>
      </c>
      <c r="G259" s="203"/>
      <c r="H259" s="206">
        <v>1.2</v>
      </c>
      <c r="I259" s="207"/>
      <c r="J259" s="203"/>
      <c r="K259" s="203"/>
      <c r="L259" s="208"/>
      <c r="M259" s="209"/>
      <c r="N259" s="210"/>
      <c r="O259" s="210"/>
      <c r="P259" s="210"/>
      <c r="Q259" s="210"/>
      <c r="R259" s="210"/>
      <c r="S259" s="210"/>
      <c r="T259" s="211"/>
      <c r="AT259" s="212" t="s">
        <v>157</v>
      </c>
      <c r="AU259" s="212" t="s">
        <v>89</v>
      </c>
      <c r="AV259" s="13" t="s">
        <v>89</v>
      </c>
      <c r="AW259" s="13" t="s">
        <v>36</v>
      </c>
      <c r="AX259" s="13" t="s">
        <v>79</v>
      </c>
      <c r="AY259" s="212" t="s">
        <v>146</v>
      </c>
    </row>
    <row r="260" spans="1:65" s="13" customFormat="1" ht="10.199999999999999">
      <c r="B260" s="202"/>
      <c r="C260" s="203"/>
      <c r="D260" s="197" t="s">
        <v>157</v>
      </c>
      <c r="E260" s="204" t="s">
        <v>1</v>
      </c>
      <c r="F260" s="205" t="s">
        <v>683</v>
      </c>
      <c r="G260" s="203"/>
      <c r="H260" s="206">
        <v>1.2</v>
      </c>
      <c r="I260" s="207"/>
      <c r="J260" s="203"/>
      <c r="K260" s="203"/>
      <c r="L260" s="208"/>
      <c r="M260" s="209"/>
      <c r="N260" s="210"/>
      <c r="O260" s="210"/>
      <c r="P260" s="210"/>
      <c r="Q260" s="210"/>
      <c r="R260" s="210"/>
      <c r="S260" s="210"/>
      <c r="T260" s="211"/>
      <c r="AT260" s="212" t="s">
        <v>157</v>
      </c>
      <c r="AU260" s="212" t="s">
        <v>89</v>
      </c>
      <c r="AV260" s="13" t="s">
        <v>89</v>
      </c>
      <c r="AW260" s="13" t="s">
        <v>36</v>
      </c>
      <c r="AX260" s="13" t="s">
        <v>79</v>
      </c>
      <c r="AY260" s="212" t="s">
        <v>146</v>
      </c>
    </row>
    <row r="261" spans="1:65" s="13" customFormat="1" ht="10.199999999999999">
      <c r="B261" s="202"/>
      <c r="C261" s="203"/>
      <c r="D261" s="197" t="s">
        <v>157</v>
      </c>
      <c r="E261" s="204" t="s">
        <v>1</v>
      </c>
      <c r="F261" s="205" t="s">
        <v>684</v>
      </c>
      <c r="G261" s="203"/>
      <c r="H261" s="206">
        <v>1.2</v>
      </c>
      <c r="I261" s="207"/>
      <c r="J261" s="203"/>
      <c r="K261" s="203"/>
      <c r="L261" s="208"/>
      <c r="M261" s="209"/>
      <c r="N261" s="210"/>
      <c r="O261" s="210"/>
      <c r="P261" s="210"/>
      <c r="Q261" s="210"/>
      <c r="R261" s="210"/>
      <c r="S261" s="210"/>
      <c r="T261" s="211"/>
      <c r="AT261" s="212" t="s">
        <v>157</v>
      </c>
      <c r="AU261" s="212" t="s">
        <v>89</v>
      </c>
      <c r="AV261" s="13" t="s">
        <v>89</v>
      </c>
      <c r="AW261" s="13" t="s">
        <v>36</v>
      </c>
      <c r="AX261" s="13" t="s">
        <v>79</v>
      </c>
      <c r="AY261" s="212" t="s">
        <v>146</v>
      </c>
    </row>
    <row r="262" spans="1:65" s="2" customFormat="1" ht="24.15" customHeight="1">
      <c r="A262" s="32"/>
      <c r="B262" s="33"/>
      <c r="C262" s="184" t="s">
        <v>357</v>
      </c>
      <c r="D262" s="184" t="s">
        <v>148</v>
      </c>
      <c r="E262" s="185" t="s">
        <v>376</v>
      </c>
      <c r="F262" s="186" t="s">
        <v>377</v>
      </c>
      <c r="G262" s="187" t="s">
        <v>161</v>
      </c>
      <c r="H262" s="188">
        <v>7.28</v>
      </c>
      <c r="I262" s="189"/>
      <c r="J262" s="190">
        <f>ROUND(I262*H262,2)</f>
        <v>0</v>
      </c>
      <c r="K262" s="186" t="s">
        <v>152</v>
      </c>
      <c r="L262" s="37"/>
      <c r="M262" s="191" t="s">
        <v>1</v>
      </c>
      <c r="N262" s="192" t="s">
        <v>44</v>
      </c>
      <c r="O262" s="69"/>
      <c r="P262" s="193">
        <f>O262*H262</f>
        <v>0</v>
      </c>
      <c r="Q262" s="193">
        <v>2.25</v>
      </c>
      <c r="R262" s="193">
        <f>Q262*H262</f>
        <v>16.38</v>
      </c>
      <c r="S262" s="193">
        <v>0</v>
      </c>
      <c r="T262" s="194">
        <f>S262*H262</f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95" t="s">
        <v>153</v>
      </c>
      <c r="AT262" s="195" t="s">
        <v>148</v>
      </c>
      <c r="AU262" s="195" t="s">
        <v>89</v>
      </c>
      <c r="AY262" s="15" t="s">
        <v>146</v>
      </c>
      <c r="BE262" s="196">
        <f>IF(N262="základní",J262,0)</f>
        <v>0</v>
      </c>
      <c r="BF262" s="196">
        <f>IF(N262="snížená",J262,0)</f>
        <v>0</v>
      </c>
      <c r="BG262" s="196">
        <f>IF(N262="zákl. přenesená",J262,0)</f>
        <v>0</v>
      </c>
      <c r="BH262" s="196">
        <f>IF(N262="sníž. přenesená",J262,0)</f>
        <v>0</v>
      </c>
      <c r="BI262" s="196">
        <f>IF(N262="nulová",J262,0)</f>
        <v>0</v>
      </c>
      <c r="BJ262" s="15" t="s">
        <v>87</v>
      </c>
      <c r="BK262" s="196">
        <f>ROUND(I262*H262,2)</f>
        <v>0</v>
      </c>
      <c r="BL262" s="15" t="s">
        <v>153</v>
      </c>
      <c r="BM262" s="195" t="s">
        <v>685</v>
      </c>
    </row>
    <row r="263" spans="1:65" s="2" customFormat="1" ht="19.2">
      <c r="A263" s="32"/>
      <c r="B263" s="33"/>
      <c r="C263" s="34"/>
      <c r="D263" s="197" t="s">
        <v>155</v>
      </c>
      <c r="E263" s="34"/>
      <c r="F263" s="198" t="s">
        <v>379</v>
      </c>
      <c r="G263" s="34"/>
      <c r="H263" s="34"/>
      <c r="I263" s="199"/>
      <c r="J263" s="34"/>
      <c r="K263" s="34"/>
      <c r="L263" s="37"/>
      <c r="M263" s="200"/>
      <c r="N263" s="201"/>
      <c r="O263" s="69"/>
      <c r="P263" s="69"/>
      <c r="Q263" s="69"/>
      <c r="R263" s="69"/>
      <c r="S263" s="69"/>
      <c r="T263" s="70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T263" s="15" t="s">
        <v>155</v>
      </c>
      <c r="AU263" s="15" t="s">
        <v>89</v>
      </c>
    </row>
    <row r="264" spans="1:65" s="13" customFormat="1" ht="20.399999999999999">
      <c r="B264" s="202"/>
      <c r="C264" s="203"/>
      <c r="D264" s="197" t="s">
        <v>157</v>
      </c>
      <c r="E264" s="204" t="s">
        <v>1</v>
      </c>
      <c r="F264" s="205" t="s">
        <v>686</v>
      </c>
      <c r="G264" s="203"/>
      <c r="H264" s="206">
        <v>2.96</v>
      </c>
      <c r="I264" s="207"/>
      <c r="J264" s="203"/>
      <c r="K264" s="203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157</v>
      </c>
      <c r="AU264" s="212" t="s">
        <v>89</v>
      </c>
      <c r="AV264" s="13" t="s">
        <v>89</v>
      </c>
      <c r="AW264" s="13" t="s">
        <v>36</v>
      </c>
      <c r="AX264" s="13" t="s">
        <v>79</v>
      </c>
      <c r="AY264" s="212" t="s">
        <v>146</v>
      </c>
    </row>
    <row r="265" spans="1:65" s="13" customFormat="1" ht="20.399999999999999">
      <c r="B265" s="202"/>
      <c r="C265" s="203"/>
      <c r="D265" s="197" t="s">
        <v>157</v>
      </c>
      <c r="E265" s="204" t="s">
        <v>1</v>
      </c>
      <c r="F265" s="205" t="s">
        <v>687</v>
      </c>
      <c r="G265" s="203"/>
      <c r="H265" s="206">
        <v>4.32</v>
      </c>
      <c r="I265" s="207"/>
      <c r="J265" s="203"/>
      <c r="K265" s="203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157</v>
      </c>
      <c r="AU265" s="212" t="s">
        <v>89</v>
      </c>
      <c r="AV265" s="13" t="s">
        <v>89</v>
      </c>
      <c r="AW265" s="13" t="s">
        <v>36</v>
      </c>
      <c r="AX265" s="13" t="s">
        <v>79</v>
      </c>
      <c r="AY265" s="212" t="s">
        <v>146</v>
      </c>
    </row>
    <row r="266" spans="1:65" s="2" customFormat="1" ht="24.15" customHeight="1">
      <c r="A266" s="32"/>
      <c r="B266" s="33"/>
      <c r="C266" s="184" t="s">
        <v>362</v>
      </c>
      <c r="D266" s="184" t="s">
        <v>148</v>
      </c>
      <c r="E266" s="185" t="s">
        <v>688</v>
      </c>
      <c r="F266" s="186" t="s">
        <v>397</v>
      </c>
      <c r="G266" s="187" t="s">
        <v>161</v>
      </c>
      <c r="H266" s="188">
        <v>86.367999999999995</v>
      </c>
      <c r="I266" s="189"/>
      <c r="J266" s="190">
        <f>ROUND(I266*H266,2)</f>
        <v>0</v>
      </c>
      <c r="K266" s="186" t="s">
        <v>152</v>
      </c>
      <c r="L266" s="37"/>
      <c r="M266" s="191" t="s">
        <v>1</v>
      </c>
      <c r="N266" s="192" t="s">
        <v>44</v>
      </c>
      <c r="O266" s="69"/>
      <c r="P266" s="193">
        <f>O266*H266</f>
        <v>0</v>
      </c>
      <c r="Q266" s="193">
        <v>2.4142999999999999</v>
      </c>
      <c r="R266" s="193">
        <f>Q266*H266</f>
        <v>208.51826239999997</v>
      </c>
      <c r="S266" s="193">
        <v>0</v>
      </c>
      <c r="T266" s="194">
        <f>S266*H266</f>
        <v>0</v>
      </c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R266" s="195" t="s">
        <v>153</v>
      </c>
      <c r="AT266" s="195" t="s">
        <v>148</v>
      </c>
      <c r="AU266" s="195" t="s">
        <v>89</v>
      </c>
      <c r="AY266" s="15" t="s">
        <v>146</v>
      </c>
      <c r="BE266" s="196">
        <f>IF(N266="základní",J266,0)</f>
        <v>0</v>
      </c>
      <c r="BF266" s="196">
        <f>IF(N266="snížená",J266,0)</f>
        <v>0</v>
      </c>
      <c r="BG266" s="196">
        <f>IF(N266="zákl. přenesená",J266,0)</f>
        <v>0</v>
      </c>
      <c r="BH266" s="196">
        <f>IF(N266="sníž. přenesená",J266,0)</f>
        <v>0</v>
      </c>
      <c r="BI266" s="196">
        <f>IF(N266="nulová",J266,0)</f>
        <v>0</v>
      </c>
      <c r="BJ266" s="15" t="s">
        <v>87</v>
      </c>
      <c r="BK266" s="196">
        <f>ROUND(I266*H266,2)</f>
        <v>0</v>
      </c>
      <c r="BL266" s="15" t="s">
        <v>153</v>
      </c>
      <c r="BM266" s="195" t="s">
        <v>689</v>
      </c>
    </row>
    <row r="267" spans="1:65" s="2" customFormat="1" ht="28.8">
      <c r="A267" s="32"/>
      <c r="B267" s="33"/>
      <c r="C267" s="34"/>
      <c r="D267" s="197" t="s">
        <v>155</v>
      </c>
      <c r="E267" s="34"/>
      <c r="F267" s="198" t="s">
        <v>399</v>
      </c>
      <c r="G267" s="34"/>
      <c r="H267" s="34"/>
      <c r="I267" s="199"/>
      <c r="J267" s="34"/>
      <c r="K267" s="34"/>
      <c r="L267" s="37"/>
      <c r="M267" s="200"/>
      <c r="N267" s="201"/>
      <c r="O267" s="69"/>
      <c r="P267" s="69"/>
      <c r="Q267" s="69"/>
      <c r="R267" s="69"/>
      <c r="S267" s="69"/>
      <c r="T267" s="70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T267" s="15" t="s">
        <v>155</v>
      </c>
      <c r="AU267" s="15" t="s">
        <v>89</v>
      </c>
    </row>
    <row r="268" spans="1:65" s="13" customFormat="1" ht="20.399999999999999">
      <c r="B268" s="202"/>
      <c r="C268" s="203"/>
      <c r="D268" s="197" t="s">
        <v>157</v>
      </c>
      <c r="E268" s="204" t="s">
        <v>1</v>
      </c>
      <c r="F268" s="205" t="s">
        <v>690</v>
      </c>
      <c r="G268" s="203"/>
      <c r="H268" s="206">
        <v>8.8800000000000008</v>
      </c>
      <c r="I268" s="207"/>
      <c r="J268" s="203"/>
      <c r="K268" s="203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157</v>
      </c>
      <c r="AU268" s="212" t="s">
        <v>89</v>
      </c>
      <c r="AV268" s="13" t="s">
        <v>89</v>
      </c>
      <c r="AW268" s="13" t="s">
        <v>36</v>
      </c>
      <c r="AX268" s="13" t="s">
        <v>79</v>
      </c>
      <c r="AY268" s="212" t="s">
        <v>146</v>
      </c>
    </row>
    <row r="269" spans="1:65" s="13" customFormat="1" ht="20.399999999999999">
      <c r="B269" s="202"/>
      <c r="C269" s="203"/>
      <c r="D269" s="197" t="s">
        <v>157</v>
      </c>
      <c r="E269" s="204" t="s">
        <v>1</v>
      </c>
      <c r="F269" s="205" t="s">
        <v>691</v>
      </c>
      <c r="G269" s="203"/>
      <c r="H269" s="206">
        <v>12.96</v>
      </c>
      <c r="I269" s="207"/>
      <c r="J269" s="203"/>
      <c r="K269" s="203"/>
      <c r="L269" s="208"/>
      <c r="M269" s="209"/>
      <c r="N269" s="210"/>
      <c r="O269" s="210"/>
      <c r="P269" s="210"/>
      <c r="Q269" s="210"/>
      <c r="R269" s="210"/>
      <c r="S269" s="210"/>
      <c r="T269" s="211"/>
      <c r="AT269" s="212" t="s">
        <v>157</v>
      </c>
      <c r="AU269" s="212" t="s">
        <v>89</v>
      </c>
      <c r="AV269" s="13" t="s">
        <v>89</v>
      </c>
      <c r="AW269" s="13" t="s">
        <v>36</v>
      </c>
      <c r="AX269" s="13" t="s">
        <v>79</v>
      </c>
      <c r="AY269" s="212" t="s">
        <v>146</v>
      </c>
    </row>
    <row r="270" spans="1:65" s="13" customFormat="1" ht="20.399999999999999">
      <c r="B270" s="202"/>
      <c r="C270" s="203"/>
      <c r="D270" s="197" t="s">
        <v>157</v>
      </c>
      <c r="E270" s="204" t="s">
        <v>1</v>
      </c>
      <c r="F270" s="205" t="s">
        <v>692</v>
      </c>
      <c r="G270" s="203"/>
      <c r="H270" s="206">
        <v>5.7439999999999998</v>
      </c>
      <c r="I270" s="207"/>
      <c r="J270" s="203"/>
      <c r="K270" s="203"/>
      <c r="L270" s="208"/>
      <c r="M270" s="209"/>
      <c r="N270" s="210"/>
      <c r="O270" s="210"/>
      <c r="P270" s="210"/>
      <c r="Q270" s="210"/>
      <c r="R270" s="210"/>
      <c r="S270" s="210"/>
      <c r="T270" s="211"/>
      <c r="AT270" s="212" t="s">
        <v>157</v>
      </c>
      <c r="AU270" s="212" t="s">
        <v>89</v>
      </c>
      <c r="AV270" s="13" t="s">
        <v>89</v>
      </c>
      <c r="AW270" s="13" t="s">
        <v>36</v>
      </c>
      <c r="AX270" s="13" t="s">
        <v>79</v>
      </c>
      <c r="AY270" s="212" t="s">
        <v>146</v>
      </c>
    </row>
    <row r="271" spans="1:65" s="13" customFormat="1" ht="20.399999999999999">
      <c r="B271" s="202"/>
      <c r="C271" s="203"/>
      <c r="D271" s="197" t="s">
        <v>157</v>
      </c>
      <c r="E271" s="204" t="s">
        <v>1</v>
      </c>
      <c r="F271" s="205" t="s">
        <v>693</v>
      </c>
      <c r="G271" s="203"/>
      <c r="H271" s="206">
        <v>3.6</v>
      </c>
      <c r="I271" s="207"/>
      <c r="J271" s="203"/>
      <c r="K271" s="203"/>
      <c r="L271" s="208"/>
      <c r="M271" s="209"/>
      <c r="N271" s="210"/>
      <c r="O271" s="210"/>
      <c r="P271" s="210"/>
      <c r="Q271" s="210"/>
      <c r="R271" s="210"/>
      <c r="S271" s="210"/>
      <c r="T271" s="211"/>
      <c r="AT271" s="212" t="s">
        <v>157</v>
      </c>
      <c r="AU271" s="212" t="s">
        <v>89</v>
      </c>
      <c r="AV271" s="13" t="s">
        <v>89</v>
      </c>
      <c r="AW271" s="13" t="s">
        <v>36</v>
      </c>
      <c r="AX271" s="13" t="s">
        <v>79</v>
      </c>
      <c r="AY271" s="212" t="s">
        <v>146</v>
      </c>
    </row>
    <row r="272" spans="1:65" s="13" customFormat="1" ht="20.399999999999999">
      <c r="B272" s="202"/>
      <c r="C272" s="203"/>
      <c r="D272" s="197" t="s">
        <v>157</v>
      </c>
      <c r="E272" s="204" t="s">
        <v>1</v>
      </c>
      <c r="F272" s="205" t="s">
        <v>694</v>
      </c>
      <c r="G272" s="203"/>
      <c r="H272" s="206">
        <v>24.08</v>
      </c>
      <c r="I272" s="207"/>
      <c r="J272" s="203"/>
      <c r="K272" s="203"/>
      <c r="L272" s="208"/>
      <c r="M272" s="209"/>
      <c r="N272" s="210"/>
      <c r="O272" s="210"/>
      <c r="P272" s="210"/>
      <c r="Q272" s="210"/>
      <c r="R272" s="210"/>
      <c r="S272" s="210"/>
      <c r="T272" s="211"/>
      <c r="AT272" s="212" t="s">
        <v>157</v>
      </c>
      <c r="AU272" s="212" t="s">
        <v>89</v>
      </c>
      <c r="AV272" s="13" t="s">
        <v>89</v>
      </c>
      <c r="AW272" s="13" t="s">
        <v>36</v>
      </c>
      <c r="AX272" s="13" t="s">
        <v>79</v>
      </c>
      <c r="AY272" s="212" t="s">
        <v>146</v>
      </c>
    </row>
    <row r="273" spans="1:65" s="13" customFormat="1" ht="20.399999999999999">
      <c r="B273" s="202"/>
      <c r="C273" s="203"/>
      <c r="D273" s="197" t="s">
        <v>157</v>
      </c>
      <c r="E273" s="204" t="s">
        <v>1</v>
      </c>
      <c r="F273" s="205" t="s">
        <v>695</v>
      </c>
      <c r="G273" s="203"/>
      <c r="H273" s="206">
        <v>31.103999999999999</v>
      </c>
      <c r="I273" s="207"/>
      <c r="J273" s="203"/>
      <c r="K273" s="203"/>
      <c r="L273" s="208"/>
      <c r="M273" s="209"/>
      <c r="N273" s="210"/>
      <c r="O273" s="210"/>
      <c r="P273" s="210"/>
      <c r="Q273" s="210"/>
      <c r="R273" s="210"/>
      <c r="S273" s="210"/>
      <c r="T273" s="211"/>
      <c r="AT273" s="212" t="s">
        <v>157</v>
      </c>
      <c r="AU273" s="212" t="s">
        <v>89</v>
      </c>
      <c r="AV273" s="13" t="s">
        <v>89</v>
      </c>
      <c r="AW273" s="13" t="s">
        <v>36</v>
      </c>
      <c r="AX273" s="13" t="s">
        <v>79</v>
      </c>
      <c r="AY273" s="212" t="s">
        <v>146</v>
      </c>
    </row>
    <row r="274" spans="1:65" s="2" customFormat="1" ht="16.5" customHeight="1">
      <c r="A274" s="32"/>
      <c r="B274" s="33"/>
      <c r="C274" s="184" t="s">
        <v>369</v>
      </c>
      <c r="D274" s="184" t="s">
        <v>148</v>
      </c>
      <c r="E274" s="185" t="s">
        <v>696</v>
      </c>
      <c r="F274" s="186" t="s">
        <v>697</v>
      </c>
      <c r="G274" s="187" t="s">
        <v>151</v>
      </c>
      <c r="H274" s="188">
        <v>197.72</v>
      </c>
      <c r="I274" s="189"/>
      <c r="J274" s="190">
        <f>ROUND(I274*H274,2)</f>
        <v>0</v>
      </c>
      <c r="K274" s="186" t="s">
        <v>152</v>
      </c>
      <c r="L274" s="37"/>
      <c r="M274" s="191" t="s">
        <v>1</v>
      </c>
      <c r="N274" s="192" t="s">
        <v>44</v>
      </c>
      <c r="O274" s="69"/>
      <c r="P274" s="193">
        <f>O274*H274</f>
        <v>0</v>
      </c>
      <c r="Q274" s="193">
        <v>0</v>
      </c>
      <c r="R274" s="193">
        <f>Q274*H274</f>
        <v>0</v>
      </c>
      <c r="S274" s="193">
        <v>0</v>
      </c>
      <c r="T274" s="194">
        <f>S274*H274</f>
        <v>0</v>
      </c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95" t="s">
        <v>153</v>
      </c>
      <c r="AT274" s="195" t="s">
        <v>148</v>
      </c>
      <c r="AU274" s="195" t="s">
        <v>89</v>
      </c>
      <c r="AY274" s="15" t="s">
        <v>146</v>
      </c>
      <c r="BE274" s="196">
        <f>IF(N274="základní",J274,0)</f>
        <v>0</v>
      </c>
      <c r="BF274" s="196">
        <f>IF(N274="snížená",J274,0)</f>
        <v>0</v>
      </c>
      <c r="BG274" s="196">
        <f>IF(N274="zákl. přenesená",J274,0)</f>
        <v>0</v>
      </c>
      <c r="BH274" s="196">
        <f>IF(N274="sníž. přenesená",J274,0)</f>
        <v>0</v>
      </c>
      <c r="BI274" s="196">
        <f>IF(N274="nulová",J274,0)</f>
        <v>0</v>
      </c>
      <c r="BJ274" s="15" t="s">
        <v>87</v>
      </c>
      <c r="BK274" s="196">
        <f>ROUND(I274*H274,2)</f>
        <v>0</v>
      </c>
      <c r="BL274" s="15" t="s">
        <v>153</v>
      </c>
      <c r="BM274" s="195" t="s">
        <v>698</v>
      </c>
    </row>
    <row r="275" spans="1:65" s="2" customFormat="1" ht="19.2">
      <c r="A275" s="32"/>
      <c r="B275" s="33"/>
      <c r="C275" s="34"/>
      <c r="D275" s="197" t="s">
        <v>155</v>
      </c>
      <c r="E275" s="34"/>
      <c r="F275" s="198" t="s">
        <v>699</v>
      </c>
      <c r="G275" s="34"/>
      <c r="H275" s="34"/>
      <c r="I275" s="199"/>
      <c r="J275" s="34"/>
      <c r="K275" s="34"/>
      <c r="L275" s="37"/>
      <c r="M275" s="200"/>
      <c r="N275" s="201"/>
      <c r="O275" s="69"/>
      <c r="P275" s="69"/>
      <c r="Q275" s="69"/>
      <c r="R275" s="69"/>
      <c r="S275" s="69"/>
      <c r="T275" s="70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T275" s="15" t="s">
        <v>155</v>
      </c>
      <c r="AU275" s="15" t="s">
        <v>89</v>
      </c>
    </row>
    <row r="276" spans="1:65" s="13" customFormat="1" ht="10.199999999999999">
      <c r="B276" s="202"/>
      <c r="C276" s="203"/>
      <c r="D276" s="197" t="s">
        <v>157</v>
      </c>
      <c r="E276" s="204" t="s">
        <v>1</v>
      </c>
      <c r="F276" s="205" t="s">
        <v>700</v>
      </c>
      <c r="G276" s="203"/>
      <c r="H276" s="206">
        <v>14.8</v>
      </c>
      <c r="I276" s="207"/>
      <c r="J276" s="203"/>
      <c r="K276" s="203"/>
      <c r="L276" s="208"/>
      <c r="M276" s="209"/>
      <c r="N276" s="210"/>
      <c r="O276" s="210"/>
      <c r="P276" s="210"/>
      <c r="Q276" s="210"/>
      <c r="R276" s="210"/>
      <c r="S276" s="210"/>
      <c r="T276" s="211"/>
      <c r="AT276" s="212" t="s">
        <v>157</v>
      </c>
      <c r="AU276" s="212" t="s">
        <v>89</v>
      </c>
      <c r="AV276" s="13" t="s">
        <v>89</v>
      </c>
      <c r="AW276" s="13" t="s">
        <v>36</v>
      </c>
      <c r="AX276" s="13" t="s">
        <v>79</v>
      </c>
      <c r="AY276" s="212" t="s">
        <v>146</v>
      </c>
    </row>
    <row r="277" spans="1:65" s="13" customFormat="1" ht="10.199999999999999">
      <c r="B277" s="202"/>
      <c r="C277" s="203"/>
      <c r="D277" s="197" t="s">
        <v>157</v>
      </c>
      <c r="E277" s="204" t="s">
        <v>1</v>
      </c>
      <c r="F277" s="205" t="s">
        <v>701</v>
      </c>
      <c r="G277" s="203"/>
      <c r="H277" s="206">
        <v>21.6</v>
      </c>
      <c r="I277" s="207"/>
      <c r="J277" s="203"/>
      <c r="K277" s="203"/>
      <c r="L277" s="208"/>
      <c r="M277" s="209"/>
      <c r="N277" s="210"/>
      <c r="O277" s="210"/>
      <c r="P277" s="210"/>
      <c r="Q277" s="210"/>
      <c r="R277" s="210"/>
      <c r="S277" s="210"/>
      <c r="T277" s="211"/>
      <c r="AT277" s="212" t="s">
        <v>157</v>
      </c>
      <c r="AU277" s="212" t="s">
        <v>89</v>
      </c>
      <c r="AV277" s="13" t="s">
        <v>89</v>
      </c>
      <c r="AW277" s="13" t="s">
        <v>36</v>
      </c>
      <c r="AX277" s="13" t="s">
        <v>79</v>
      </c>
      <c r="AY277" s="212" t="s">
        <v>146</v>
      </c>
    </row>
    <row r="278" spans="1:65" s="13" customFormat="1" ht="10.199999999999999">
      <c r="B278" s="202"/>
      <c r="C278" s="203"/>
      <c r="D278" s="197" t="s">
        <v>157</v>
      </c>
      <c r="E278" s="204" t="s">
        <v>1</v>
      </c>
      <c r="F278" s="205" t="s">
        <v>702</v>
      </c>
      <c r="G278" s="203"/>
      <c r="H278" s="206">
        <v>14.36</v>
      </c>
      <c r="I278" s="207"/>
      <c r="J278" s="203"/>
      <c r="K278" s="203"/>
      <c r="L278" s="208"/>
      <c r="M278" s="209"/>
      <c r="N278" s="210"/>
      <c r="O278" s="210"/>
      <c r="P278" s="210"/>
      <c r="Q278" s="210"/>
      <c r="R278" s="210"/>
      <c r="S278" s="210"/>
      <c r="T278" s="211"/>
      <c r="AT278" s="212" t="s">
        <v>157</v>
      </c>
      <c r="AU278" s="212" t="s">
        <v>89</v>
      </c>
      <c r="AV278" s="13" t="s">
        <v>89</v>
      </c>
      <c r="AW278" s="13" t="s">
        <v>36</v>
      </c>
      <c r="AX278" s="13" t="s">
        <v>79</v>
      </c>
      <c r="AY278" s="212" t="s">
        <v>146</v>
      </c>
    </row>
    <row r="279" spans="1:65" s="13" customFormat="1" ht="10.199999999999999">
      <c r="B279" s="202"/>
      <c r="C279" s="203"/>
      <c r="D279" s="197" t="s">
        <v>157</v>
      </c>
      <c r="E279" s="204" t="s">
        <v>1</v>
      </c>
      <c r="F279" s="205" t="s">
        <v>703</v>
      </c>
      <c r="G279" s="203"/>
      <c r="H279" s="206">
        <v>9</v>
      </c>
      <c r="I279" s="207"/>
      <c r="J279" s="203"/>
      <c r="K279" s="203"/>
      <c r="L279" s="208"/>
      <c r="M279" s="209"/>
      <c r="N279" s="210"/>
      <c r="O279" s="210"/>
      <c r="P279" s="210"/>
      <c r="Q279" s="210"/>
      <c r="R279" s="210"/>
      <c r="S279" s="210"/>
      <c r="T279" s="211"/>
      <c r="AT279" s="212" t="s">
        <v>157</v>
      </c>
      <c r="AU279" s="212" t="s">
        <v>89</v>
      </c>
      <c r="AV279" s="13" t="s">
        <v>89</v>
      </c>
      <c r="AW279" s="13" t="s">
        <v>36</v>
      </c>
      <c r="AX279" s="13" t="s">
        <v>79</v>
      </c>
      <c r="AY279" s="212" t="s">
        <v>146</v>
      </c>
    </row>
    <row r="280" spans="1:65" s="13" customFormat="1" ht="20.399999999999999">
      <c r="B280" s="202"/>
      <c r="C280" s="203"/>
      <c r="D280" s="197" t="s">
        <v>157</v>
      </c>
      <c r="E280" s="204" t="s">
        <v>1</v>
      </c>
      <c r="F280" s="205" t="s">
        <v>704</v>
      </c>
      <c r="G280" s="203"/>
      <c r="H280" s="206">
        <v>60.2</v>
      </c>
      <c r="I280" s="207"/>
      <c r="J280" s="203"/>
      <c r="K280" s="203"/>
      <c r="L280" s="208"/>
      <c r="M280" s="209"/>
      <c r="N280" s="210"/>
      <c r="O280" s="210"/>
      <c r="P280" s="210"/>
      <c r="Q280" s="210"/>
      <c r="R280" s="210"/>
      <c r="S280" s="210"/>
      <c r="T280" s="211"/>
      <c r="AT280" s="212" t="s">
        <v>157</v>
      </c>
      <c r="AU280" s="212" t="s">
        <v>89</v>
      </c>
      <c r="AV280" s="13" t="s">
        <v>89</v>
      </c>
      <c r="AW280" s="13" t="s">
        <v>36</v>
      </c>
      <c r="AX280" s="13" t="s">
        <v>79</v>
      </c>
      <c r="AY280" s="212" t="s">
        <v>146</v>
      </c>
    </row>
    <row r="281" spans="1:65" s="13" customFormat="1" ht="20.399999999999999">
      <c r="B281" s="202"/>
      <c r="C281" s="203"/>
      <c r="D281" s="197" t="s">
        <v>157</v>
      </c>
      <c r="E281" s="204" t="s">
        <v>1</v>
      </c>
      <c r="F281" s="205" t="s">
        <v>705</v>
      </c>
      <c r="G281" s="203"/>
      <c r="H281" s="206">
        <v>77.760000000000005</v>
      </c>
      <c r="I281" s="207"/>
      <c r="J281" s="203"/>
      <c r="K281" s="203"/>
      <c r="L281" s="208"/>
      <c r="M281" s="209"/>
      <c r="N281" s="210"/>
      <c r="O281" s="210"/>
      <c r="P281" s="210"/>
      <c r="Q281" s="210"/>
      <c r="R281" s="210"/>
      <c r="S281" s="210"/>
      <c r="T281" s="211"/>
      <c r="AT281" s="212" t="s">
        <v>157</v>
      </c>
      <c r="AU281" s="212" t="s">
        <v>89</v>
      </c>
      <c r="AV281" s="13" t="s">
        <v>89</v>
      </c>
      <c r="AW281" s="13" t="s">
        <v>36</v>
      </c>
      <c r="AX281" s="13" t="s">
        <v>79</v>
      </c>
      <c r="AY281" s="212" t="s">
        <v>146</v>
      </c>
    </row>
    <row r="282" spans="1:65" s="2" customFormat="1" ht="16.5" customHeight="1">
      <c r="A282" s="32"/>
      <c r="B282" s="33"/>
      <c r="C282" s="184" t="s">
        <v>375</v>
      </c>
      <c r="D282" s="184" t="s">
        <v>148</v>
      </c>
      <c r="E282" s="185" t="s">
        <v>706</v>
      </c>
      <c r="F282" s="186" t="s">
        <v>707</v>
      </c>
      <c r="G282" s="187" t="s">
        <v>161</v>
      </c>
      <c r="H282" s="188">
        <v>1.4079999999999999</v>
      </c>
      <c r="I282" s="189"/>
      <c r="J282" s="190">
        <f>ROUND(I282*H282,2)</f>
        <v>0</v>
      </c>
      <c r="K282" s="186" t="s">
        <v>152</v>
      </c>
      <c r="L282" s="37"/>
      <c r="M282" s="191" t="s">
        <v>1</v>
      </c>
      <c r="N282" s="192" t="s">
        <v>44</v>
      </c>
      <c r="O282" s="69"/>
      <c r="P282" s="193">
        <f>O282*H282</f>
        <v>0</v>
      </c>
      <c r="Q282" s="193">
        <v>2.4815700000000001</v>
      </c>
      <c r="R282" s="193">
        <f>Q282*H282</f>
        <v>3.4940505599999998</v>
      </c>
      <c r="S282" s="193">
        <v>0</v>
      </c>
      <c r="T282" s="194">
        <f>S282*H282</f>
        <v>0</v>
      </c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R282" s="195" t="s">
        <v>153</v>
      </c>
      <c r="AT282" s="195" t="s">
        <v>148</v>
      </c>
      <c r="AU282" s="195" t="s">
        <v>89</v>
      </c>
      <c r="AY282" s="15" t="s">
        <v>146</v>
      </c>
      <c r="BE282" s="196">
        <f>IF(N282="základní",J282,0)</f>
        <v>0</v>
      </c>
      <c r="BF282" s="196">
        <f>IF(N282="snížená",J282,0)</f>
        <v>0</v>
      </c>
      <c r="BG282" s="196">
        <f>IF(N282="zákl. přenesená",J282,0)</f>
        <v>0</v>
      </c>
      <c r="BH282" s="196">
        <f>IF(N282="sníž. přenesená",J282,0)</f>
        <v>0</v>
      </c>
      <c r="BI282" s="196">
        <f>IF(N282="nulová",J282,0)</f>
        <v>0</v>
      </c>
      <c r="BJ282" s="15" t="s">
        <v>87</v>
      </c>
      <c r="BK282" s="196">
        <f>ROUND(I282*H282,2)</f>
        <v>0</v>
      </c>
      <c r="BL282" s="15" t="s">
        <v>153</v>
      </c>
      <c r="BM282" s="195" t="s">
        <v>708</v>
      </c>
    </row>
    <row r="283" spans="1:65" s="2" customFormat="1" ht="19.2">
      <c r="A283" s="32"/>
      <c r="B283" s="33"/>
      <c r="C283" s="34"/>
      <c r="D283" s="197" t="s">
        <v>155</v>
      </c>
      <c r="E283" s="34"/>
      <c r="F283" s="198" t="s">
        <v>709</v>
      </c>
      <c r="G283" s="34"/>
      <c r="H283" s="34"/>
      <c r="I283" s="199"/>
      <c r="J283" s="34"/>
      <c r="K283" s="34"/>
      <c r="L283" s="37"/>
      <c r="M283" s="200"/>
      <c r="N283" s="201"/>
      <c r="O283" s="69"/>
      <c r="P283" s="69"/>
      <c r="Q283" s="69"/>
      <c r="R283" s="69"/>
      <c r="S283" s="69"/>
      <c r="T283" s="70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T283" s="15" t="s">
        <v>155</v>
      </c>
      <c r="AU283" s="15" t="s">
        <v>89</v>
      </c>
    </row>
    <row r="284" spans="1:65" s="13" customFormat="1" ht="10.199999999999999">
      <c r="B284" s="202"/>
      <c r="C284" s="203"/>
      <c r="D284" s="197" t="s">
        <v>157</v>
      </c>
      <c r="E284" s="204" t="s">
        <v>1</v>
      </c>
      <c r="F284" s="205" t="s">
        <v>710</v>
      </c>
      <c r="G284" s="203"/>
      <c r="H284" s="206">
        <v>0.36</v>
      </c>
      <c r="I284" s="207"/>
      <c r="J284" s="203"/>
      <c r="K284" s="203"/>
      <c r="L284" s="208"/>
      <c r="M284" s="209"/>
      <c r="N284" s="210"/>
      <c r="O284" s="210"/>
      <c r="P284" s="210"/>
      <c r="Q284" s="210"/>
      <c r="R284" s="210"/>
      <c r="S284" s="210"/>
      <c r="T284" s="211"/>
      <c r="AT284" s="212" t="s">
        <v>157</v>
      </c>
      <c r="AU284" s="212" t="s">
        <v>89</v>
      </c>
      <c r="AV284" s="13" t="s">
        <v>89</v>
      </c>
      <c r="AW284" s="13" t="s">
        <v>36</v>
      </c>
      <c r="AX284" s="13" t="s">
        <v>79</v>
      </c>
      <c r="AY284" s="212" t="s">
        <v>146</v>
      </c>
    </row>
    <row r="285" spans="1:65" s="13" customFormat="1" ht="10.199999999999999">
      <c r="B285" s="202"/>
      <c r="C285" s="203"/>
      <c r="D285" s="197" t="s">
        <v>157</v>
      </c>
      <c r="E285" s="204" t="s">
        <v>1</v>
      </c>
      <c r="F285" s="205" t="s">
        <v>711</v>
      </c>
      <c r="G285" s="203"/>
      <c r="H285" s="206">
        <v>1.048</v>
      </c>
      <c r="I285" s="207"/>
      <c r="J285" s="203"/>
      <c r="K285" s="203"/>
      <c r="L285" s="208"/>
      <c r="M285" s="209"/>
      <c r="N285" s="210"/>
      <c r="O285" s="210"/>
      <c r="P285" s="210"/>
      <c r="Q285" s="210"/>
      <c r="R285" s="210"/>
      <c r="S285" s="210"/>
      <c r="T285" s="211"/>
      <c r="AT285" s="212" t="s">
        <v>157</v>
      </c>
      <c r="AU285" s="212" t="s">
        <v>89</v>
      </c>
      <c r="AV285" s="13" t="s">
        <v>89</v>
      </c>
      <c r="AW285" s="13" t="s">
        <v>36</v>
      </c>
      <c r="AX285" s="13" t="s">
        <v>79</v>
      </c>
      <c r="AY285" s="212" t="s">
        <v>146</v>
      </c>
    </row>
    <row r="286" spans="1:65" s="2" customFormat="1" ht="24.15" customHeight="1">
      <c r="A286" s="32"/>
      <c r="B286" s="33"/>
      <c r="C286" s="184" t="s">
        <v>381</v>
      </c>
      <c r="D286" s="184" t="s">
        <v>148</v>
      </c>
      <c r="E286" s="185" t="s">
        <v>712</v>
      </c>
      <c r="F286" s="186" t="s">
        <v>713</v>
      </c>
      <c r="G286" s="187" t="s">
        <v>151</v>
      </c>
      <c r="H286" s="188">
        <v>24.6</v>
      </c>
      <c r="I286" s="189"/>
      <c r="J286" s="190">
        <f>ROUND(I286*H286,2)</f>
        <v>0</v>
      </c>
      <c r="K286" s="186" t="s">
        <v>152</v>
      </c>
      <c r="L286" s="37"/>
      <c r="M286" s="191" t="s">
        <v>1</v>
      </c>
      <c r="N286" s="192" t="s">
        <v>44</v>
      </c>
      <c r="O286" s="69"/>
      <c r="P286" s="193">
        <f>O286*H286</f>
        <v>0</v>
      </c>
      <c r="Q286" s="193">
        <v>0.93779000000000001</v>
      </c>
      <c r="R286" s="193">
        <f>Q286*H286</f>
        <v>23.069634000000001</v>
      </c>
      <c r="S286" s="193">
        <v>0</v>
      </c>
      <c r="T286" s="194">
        <f>S286*H286</f>
        <v>0</v>
      </c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R286" s="195" t="s">
        <v>153</v>
      </c>
      <c r="AT286" s="195" t="s">
        <v>148</v>
      </c>
      <c r="AU286" s="195" t="s">
        <v>89</v>
      </c>
      <c r="AY286" s="15" t="s">
        <v>146</v>
      </c>
      <c r="BE286" s="196">
        <f>IF(N286="základní",J286,0)</f>
        <v>0</v>
      </c>
      <c r="BF286" s="196">
        <f>IF(N286="snížená",J286,0)</f>
        <v>0</v>
      </c>
      <c r="BG286" s="196">
        <f>IF(N286="zákl. přenesená",J286,0)</f>
        <v>0</v>
      </c>
      <c r="BH286" s="196">
        <f>IF(N286="sníž. přenesená",J286,0)</f>
        <v>0</v>
      </c>
      <c r="BI286" s="196">
        <f>IF(N286="nulová",J286,0)</f>
        <v>0</v>
      </c>
      <c r="BJ286" s="15" t="s">
        <v>87</v>
      </c>
      <c r="BK286" s="196">
        <f>ROUND(I286*H286,2)</f>
        <v>0</v>
      </c>
      <c r="BL286" s="15" t="s">
        <v>153</v>
      </c>
      <c r="BM286" s="195" t="s">
        <v>714</v>
      </c>
    </row>
    <row r="287" spans="1:65" s="2" customFormat="1" ht="28.8">
      <c r="A287" s="32"/>
      <c r="B287" s="33"/>
      <c r="C287" s="34"/>
      <c r="D287" s="197" t="s">
        <v>155</v>
      </c>
      <c r="E287" s="34"/>
      <c r="F287" s="198" t="s">
        <v>715</v>
      </c>
      <c r="G287" s="34"/>
      <c r="H287" s="34"/>
      <c r="I287" s="199"/>
      <c r="J287" s="34"/>
      <c r="K287" s="34"/>
      <c r="L287" s="37"/>
      <c r="M287" s="200"/>
      <c r="N287" s="201"/>
      <c r="O287" s="69"/>
      <c r="P287" s="69"/>
      <c r="Q287" s="69"/>
      <c r="R287" s="69"/>
      <c r="S287" s="69"/>
      <c r="T287" s="70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T287" s="15" t="s">
        <v>155</v>
      </c>
      <c r="AU287" s="15" t="s">
        <v>89</v>
      </c>
    </row>
    <row r="288" spans="1:65" s="13" customFormat="1" ht="10.199999999999999">
      <c r="B288" s="202"/>
      <c r="C288" s="203"/>
      <c r="D288" s="197" t="s">
        <v>157</v>
      </c>
      <c r="E288" s="204" t="s">
        <v>1</v>
      </c>
      <c r="F288" s="205" t="s">
        <v>663</v>
      </c>
      <c r="G288" s="203"/>
      <c r="H288" s="206">
        <v>24.6</v>
      </c>
      <c r="I288" s="207"/>
      <c r="J288" s="203"/>
      <c r="K288" s="203"/>
      <c r="L288" s="208"/>
      <c r="M288" s="209"/>
      <c r="N288" s="210"/>
      <c r="O288" s="210"/>
      <c r="P288" s="210"/>
      <c r="Q288" s="210"/>
      <c r="R288" s="210"/>
      <c r="S288" s="210"/>
      <c r="T288" s="211"/>
      <c r="AT288" s="212" t="s">
        <v>157</v>
      </c>
      <c r="AU288" s="212" t="s">
        <v>89</v>
      </c>
      <c r="AV288" s="13" t="s">
        <v>89</v>
      </c>
      <c r="AW288" s="13" t="s">
        <v>36</v>
      </c>
      <c r="AX288" s="13" t="s">
        <v>87</v>
      </c>
      <c r="AY288" s="212" t="s">
        <v>146</v>
      </c>
    </row>
    <row r="289" spans="1:65" s="12" customFormat="1" ht="22.8" customHeight="1">
      <c r="B289" s="168"/>
      <c r="C289" s="169"/>
      <c r="D289" s="170" t="s">
        <v>78</v>
      </c>
      <c r="E289" s="182" t="s">
        <v>216</v>
      </c>
      <c r="F289" s="182" t="s">
        <v>408</v>
      </c>
      <c r="G289" s="169"/>
      <c r="H289" s="169"/>
      <c r="I289" s="172"/>
      <c r="J289" s="183">
        <f>BK289</f>
        <v>0</v>
      </c>
      <c r="K289" s="169"/>
      <c r="L289" s="174"/>
      <c r="M289" s="175"/>
      <c r="N289" s="176"/>
      <c r="O289" s="176"/>
      <c r="P289" s="177">
        <f>SUM(P290:P319)</f>
        <v>0</v>
      </c>
      <c r="Q289" s="176"/>
      <c r="R289" s="177">
        <f>SUM(R290:R319)</f>
        <v>30.964634999999998</v>
      </c>
      <c r="S289" s="176"/>
      <c r="T289" s="178">
        <f>SUM(T290:T319)</f>
        <v>18.97</v>
      </c>
      <c r="AR289" s="179" t="s">
        <v>87</v>
      </c>
      <c r="AT289" s="180" t="s">
        <v>78</v>
      </c>
      <c r="AU289" s="180" t="s">
        <v>87</v>
      </c>
      <c r="AY289" s="179" t="s">
        <v>146</v>
      </c>
      <c r="BK289" s="181">
        <f>SUM(BK290:BK319)</f>
        <v>0</v>
      </c>
    </row>
    <row r="290" spans="1:65" s="2" customFormat="1" ht="24.15" customHeight="1">
      <c r="A290" s="32"/>
      <c r="B290" s="33"/>
      <c r="C290" s="184" t="s">
        <v>389</v>
      </c>
      <c r="D290" s="184" t="s">
        <v>148</v>
      </c>
      <c r="E290" s="185" t="s">
        <v>716</v>
      </c>
      <c r="F290" s="186" t="s">
        <v>717</v>
      </c>
      <c r="G290" s="187" t="s">
        <v>412</v>
      </c>
      <c r="H290" s="188">
        <v>27.1</v>
      </c>
      <c r="I290" s="189"/>
      <c r="J290" s="190">
        <f>ROUND(I290*H290,2)</f>
        <v>0</v>
      </c>
      <c r="K290" s="186" t="s">
        <v>152</v>
      </c>
      <c r="L290" s="37"/>
      <c r="M290" s="191" t="s">
        <v>1</v>
      </c>
      <c r="N290" s="192" t="s">
        <v>44</v>
      </c>
      <c r="O290" s="69"/>
      <c r="P290" s="193">
        <f>O290*H290</f>
        <v>0</v>
      </c>
      <c r="Q290" s="193">
        <v>0</v>
      </c>
      <c r="R290" s="193">
        <f>Q290*H290</f>
        <v>0</v>
      </c>
      <c r="S290" s="193">
        <v>0.7</v>
      </c>
      <c r="T290" s="194">
        <f>S290*H290</f>
        <v>18.97</v>
      </c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95" t="s">
        <v>153</v>
      </c>
      <c r="AT290" s="195" t="s">
        <v>148</v>
      </c>
      <c r="AU290" s="195" t="s">
        <v>89</v>
      </c>
      <c r="AY290" s="15" t="s">
        <v>146</v>
      </c>
      <c r="BE290" s="196">
        <f>IF(N290="základní",J290,0)</f>
        <v>0</v>
      </c>
      <c r="BF290" s="196">
        <f>IF(N290="snížená",J290,0)</f>
        <v>0</v>
      </c>
      <c r="BG290" s="196">
        <f>IF(N290="zákl. přenesená",J290,0)</f>
        <v>0</v>
      </c>
      <c r="BH290" s="196">
        <f>IF(N290="sníž. přenesená",J290,0)</f>
        <v>0</v>
      </c>
      <c r="BI290" s="196">
        <f>IF(N290="nulová",J290,0)</f>
        <v>0</v>
      </c>
      <c r="BJ290" s="15" t="s">
        <v>87</v>
      </c>
      <c r="BK290" s="196">
        <f>ROUND(I290*H290,2)</f>
        <v>0</v>
      </c>
      <c r="BL290" s="15" t="s">
        <v>153</v>
      </c>
      <c r="BM290" s="195" t="s">
        <v>718</v>
      </c>
    </row>
    <row r="291" spans="1:65" s="2" customFormat="1" ht="19.2">
      <c r="A291" s="32"/>
      <c r="B291" s="33"/>
      <c r="C291" s="34"/>
      <c r="D291" s="197" t="s">
        <v>155</v>
      </c>
      <c r="E291" s="34"/>
      <c r="F291" s="198" t="s">
        <v>719</v>
      </c>
      <c r="G291" s="34"/>
      <c r="H291" s="34"/>
      <c r="I291" s="199"/>
      <c r="J291" s="34"/>
      <c r="K291" s="34"/>
      <c r="L291" s="37"/>
      <c r="M291" s="200"/>
      <c r="N291" s="201"/>
      <c r="O291" s="69"/>
      <c r="P291" s="69"/>
      <c r="Q291" s="69"/>
      <c r="R291" s="69"/>
      <c r="S291" s="69"/>
      <c r="T291" s="70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T291" s="15" t="s">
        <v>155</v>
      </c>
      <c r="AU291" s="15" t="s">
        <v>89</v>
      </c>
    </row>
    <row r="292" spans="1:65" s="13" customFormat="1" ht="10.199999999999999">
      <c r="B292" s="202"/>
      <c r="C292" s="203"/>
      <c r="D292" s="197" t="s">
        <v>157</v>
      </c>
      <c r="E292" s="204" t="s">
        <v>1</v>
      </c>
      <c r="F292" s="205" t="s">
        <v>720</v>
      </c>
      <c r="G292" s="203"/>
      <c r="H292" s="206">
        <v>9.1</v>
      </c>
      <c r="I292" s="207"/>
      <c r="J292" s="203"/>
      <c r="K292" s="203"/>
      <c r="L292" s="208"/>
      <c r="M292" s="209"/>
      <c r="N292" s="210"/>
      <c r="O292" s="210"/>
      <c r="P292" s="210"/>
      <c r="Q292" s="210"/>
      <c r="R292" s="210"/>
      <c r="S292" s="210"/>
      <c r="T292" s="211"/>
      <c r="AT292" s="212" t="s">
        <v>157</v>
      </c>
      <c r="AU292" s="212" t="s">
        <v>89</v>
      </c>
      <c r="AV292" s="13" t="s">
        <v>89</v>
      </c>
      <c r="AW292" s="13" t="s">
        <v>36</v>
      </c>
      <c r="AX292" s="13" t="s">
        <v>79</v>
      </c>
      <c r="AY292" s="212" t="s">
        <v>146</v>
      </c>
    </row>
    <row r="293" spans="1:65" s="13" customFormat="1" ht="10.199999999999999">
      <c r="B293" s="202"/>
      <c r="C293" s="203"/>
      <c r="D293" s="197" t="s">
        <v>157</v>
      </c>
      <c r="E293" s="204" t="s">
        <v>1</v>
      </c>
      <c r="F293" s="205" t="s">
        <v>721</v>
      </c>
      <c r="G293" s="203"/>
      <c r="H293" s="206">
        <v>18</v>
      </c>
      <c r="I293" s="207"/>
      <c r="J293" s="203"/>
      <c r="K293" s="203"/>
      <c r="L293" s="208"/>
      <c r="M293" s="209"/>
      <c r="N293" s="210"/>
      <c r="O293" s="210"/>
      <c r="P293" s="210"/>
      <c r="Q293" s="210"/>
      <c r="R293" s="210"/>
      <c r="S293" s="210"/>
      <c r="T293" s="211"/>
      <c r="AT293" s="212" t="s">
        <v>157</v>
      </c>
      <c r="AU293" s="212" t="s">
        <v>89</v>
      </c>
      <c r="AV293" s="13" t="s">
        <v>89</v>
      </c>
      <c r="AW293" s="13" t="s">
        <v>36</v>
      </c>
      <c r="AX293" s="13" t="s">
        <v>79</v>
      </c>
      <c r="AY293" s="212" t="s">
        <v>146</v>
      </c>
    </row>
    <row r="294" spans="1:65" s="2" customFormat="1" ht="33" customHeight="1">
      <c r="A294" s="32"/>
      <c r="B294" s="33"/>
      <c r="C294" s="184" t="s">
        <v>395</v>
      </c>
      <c r="D294" s="184" t="s">
        <v>148</v>
      </c>
      <c r="E294" s="185" t="s">
        <v>722</v>
      </c>
      <c r="F294" s="186" t="s">
        <v>723</v>
      </c>
      <c r="G294" s="187" t="s">
        <v>412</v>
      </c>
      <c r="H294" s="188">
        <v>29.8</v>
      </c>
      <c r="I294" s="189"/>
      <c r="J294" s="190">
        <f>ROUND(I294*H294,2)</f>
        <v>0</v>
      </c>
      <c r="K294" s="186" t="s">
        <v>152</v>
      </c>
      <c r="L294" s="37"/>
      <c r="M294" s="191" t="s">
        <v>1</v>
      </c>
      <c r="N294" s="192" t="s">
        <v>44</v>
      </c>
      <c r="O294" s="69"/>
      <c r="P294" s="193">
        <f>O294*H294</f>
        <v>0</v>
      </c>
      <c r="Q294" s="193">
        <v>4.0000000000000002E-4</v>
      </c>
      <c r="R294" s="193">
        <f>Q294*H294</f>
        <v>1.192E-2</v>
      </c>
      <c r="S294" s="193">
        <v>0</v>
      </c>
      <c r="T294" s="194">
        <f>S294*H294</f>
        <v>0</v>
      </c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95" t="s">
        <v>153</v>
      </c>
      <c r="AT294" s="195" t="s">
        <v>148</v>
      </c>
      <c r="AU294" s="195" t="s">
        <v>89</v>
      </c>
      <c r="AY294" s="15" t="s">
        <v>146</v>
      </c>
      <c r="BE294" s="196">
        <f>IF(N294="základní",J294,0)</f>
        <v>0</v>
      </c>
      <c r="BF294" s="196">
        <f>IF(N294="snížená",J294,0)</f>
        <v>0</v>
      </c>
      <c r="BG294" s="196">
        <f>IF(N294="zákl. přenesená",J294,0)</f>
        <v>0</v>
      </c>
      <c r="BH294" s="196">
        <f>IF(N294="sníž. přenesená",J294,0)</f>
        <v>0</v>
      </c>
      <c r="BI294" s="196">
        <f>IF(N294="nulová",J294,0)</f>
        <v>0</v>
      </c>
      <c r="BJ294" s="15" t="s">
        <v>87</v>
      </c>
      <c r="BK294" s="196">
        <f>ROUND(I294*H294,2)</f>
        <v>0</v>
      </c>
      <c r="BL294" s="15" t="s">
        <v>153</v>
      </c>
      <c r="BM294" s="195" t="s">
        <v>724</v>
      </c>
    </row>
    <row r="295" spans="1:65" s="2" customFormat="1" ht="19.2">
      <c r="A295" s="32"/>
      <c r="B295" s="33"/>
      <c r="C295" s="34"/>
      <c r="D295" s="197" t="s">
        <v>155</v>
      </c>
      <c r="E295" s="34"/>
      <c r="F295" s="198" t="s">
        <v>725</v>
      </c>
      <c r="G295" s="34"/>
      <c r="H295" s="34"/>
      <c r="I295" s="199"/>
      <c r="J295" s="34"/>
      <c r="K295" s="34"/>
      <c r="L295" s="37"/>
      <c r="M295" s="200"/>
      <c r="N295" s="201"/>
      <c r="O295" s="69"/>
      <c r="P295" s="69"/>
      <c r="Q295" s="69"/>
      <c r="R295" s="69"/>
      <c r="S295" s="69"/>
      <c r="T295" s="70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T295" s="15" t="s">
        <v>155</v>
      </c>
      <c r="AU295" s="15" t="s">
        <v>89</v>
      </c>
    </row>
    <row r="296" spans="1:65" s="13" customFormat="1" ht="10.199999999999999">
      <c r="B296" s="202"/>
      <c r="C296" s="203"/>
      <c r="D296" s="197" t="s">
        <v>157</v>
      </c>
      <c r="E296" s="204" t="s">
        <v>1</v>
      </c>
      <c r="F296" s="205" t="s">
        <v>726</v>
      </c>
      <c r="G296" s="203"/>
      <c r="H296" s="206">
        <v>29.8</v>
      </c>
      <c r="I296" s="207"/>
      <c r="J296" s="203"/>
      <c r="K296" s="203"/>
      <c r="L296" s="208"/>
      <c r="M296" s="209"/>
      <c r="N296" s="210"/>
      <c r="O296" s="210"/>
      <c r="P296" s="210"/>
      <c r="Q296" s="210"/>
      <c r="R296" s="210"/>
      <c r="S296" s="210"/>
      <c r="T296" s="211"/>
      <c r="AT296" s="212" t="s">
        <v>157</v>
      </c>
      <c r="AU296" s="212" t="s">
        <v>89</v>
      </c>
      <c r="AV296" s="13" t="s">
        <v>89</v>
      </c>
      <c r="AW296" s="13" t="s">
        <v>36</v>
      </c>
      <c r="AX296" s="13" t="s">
        <v>87</v>
      </c>
      <c r="AY296" s="212" t="s">
        <v>146</v>
      </c>
    </row>
    <row r="297" spans="1:65" s="2" customFormat="1" ht="16.5" customHeight="1">
      <c r="A297" s="32"/>
      <c r="B297" s="33"/>
      <c r="C297" s="213" t="s">
        <v>402</v>
      </c>
      <c r="D297" s="213" t="s">
        <v>226</v>
      </c>
      <c r="E297" s="214" t="s">
        <v>727</v>
      </c>
      <c r="F297" s="215" t="s">
        <v>728</v>
      </c>
      <c r="G297" s="216" t="s">
        <v>430</v>
      </c>
      <c r="H297" s="217">
        <v>12</v>
      </c>
      <c r="I297" s="218"/>
      <c r="J297" s="219">
        <f>ROUND(I297*H297,2)</f>
        <v>0</v>
      </c>
      <c r="K297" s="215" t="s">
        <v>1</v>
      </c>
      <c r="L297" s="220"/>
      <c r="M297" s="221" t="s">
        <v>1</v>
      </c>
      <c r="N297" s="222" t="s">
        <v>44</v>
      </c>
      <c r="O297" s="69"/>
      <c r="P297" s="193">
        <f>O297*H297</f>
        <v>0</v>
      </c>
      <c r="Q297" s="193">
        <v>2.56</v>
      </c>
      <c r="R297" s="193">
        <f>Q297*H297</f>
        <v>30.72</v>
      </c>
      <c r="S297" s="193">
        <v>0</v>
      </c>
      <c r="T297" s="194">
        <f>S297*H297</f>
        <v>0</v>
      </c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R297" s="195" t="s">
        <v>216</v>
      </c>
      <c r="AT297" s="195" t="s">
        <v>226</v>
      </c>
      <c r="AU297" s="195" t="s">
        <v>89</v>
      </c>
      <c r="AY297" s="15" t="s">
        <v>146</v>
      </c>
      <c r="BE297" s="196">
        <f>IF(N297="základní",J297,0)</f>
        <v>0</v>
      </c>
      <c r="BF297" s="196">
        <f>IF(N297="snížená",J297,0)</f>
        <v>0</v>
      </c>
      <c r="BG297" s="196">
        <f>IF(N297="zákl. přenesená",J297,0)</f>
        <v>0</v>
      </c>
      <c r="BH297" s="196">
        <f>IF(N297="sníž. přenesená",J297,0)</f>
        <v>0</v>
      </c>
      <c r="BI297" s="196">
        <f>IF(N297="nulová",J297,0)</f>
        <v>0</v>
      </c>
      <c r="BJ297" s="15" t="s">
        <v>87</v>
      </c>
      <c r="BK297" s="196">
        <f>ROUND(I297*H297,2)</f>
        <v>0</v>
      </c>
      <c r="BL297" s="15" t="s">
        <v>153</v>
      </c>
      <c r="BM297" s="195" t="s">
        <v>729</v>
      </c>
    </row>
    <row r="298" spans="1:65" s="2" customFormat="1" ht="10.199999999999999">
      <c r="A298" s="32"/>
      <c r="B298" s="33"/>
      <c r="C298" s="34"/>
      <c r="D298" s="197" t="s">
        <v>155</v>
      </c>
      <c r="E298" s="34"/>
      <c r="F298" s="198" t="s">
        <v>728</v>
      </c>
      <c r="G298" s="34"/>
      <c r="H298" s="34"/>
      <c r="I298" s="199"/>
      <c r="J298" s="34"/>
      <c r="K298" s="34"/>
      <c r="L298" s="37"/>
      <c r="M298" s="200"/>
      <c r="N298" s="201"/>
      <c r="O298" s="69"/>
      <c r="P298" s="69"/>
      <c r="Q298" s="69"/>
      <c r="R298" s="69"/>
      <c r="S298" s="69"/>
      <c r="T298" s="70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T298" s="15" t="s">
        <v>155</v>
      </c>
      <c r="AU298" s="15" t="s">
        <v>89</v>
      </c>
    </row>
    <row r="299" spans="1:65" s="2" customFormat="1" ht="19.2">
      <c r="A299" s="32"/>
      <c r="B299" s="33"/>
      <c r="C299" s="34"/>
      <c r="D299" s="197" t="s">
        <v>230</v>
      </c>
      <c r="E299" s="34"/>
      <c r="F299" s="223" t="s">
        <v>730</v>
      </c>
      <c r="G299" s="34"/>
      <c r="H299" s="34"/>
      <c r="I299" s="199"/>
      <c r="J299" s="34"/>
      <c r="K299" s="34"/>
      <c r="L299" s="37"/>
      <c r="M299" s="200"/>
      <c r="N299" s="201"/>
      <c r="O299" s="69"/>
      <c r="P299" s="69"/>
      <c r="Q299" s="69"/>
      <c r="R299" s="69"/>
      <c r="S299" s="69"/>
      <c r="T299" s="70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T299" s="15" t="s">
        <v>230</v>
      </c>
      <c r="AU299" s="15" t="s">
        <v>89</v>
      </c>
    </row>
    <row r="300" spans="1:65" s="13" customFormat="1" ht="10.199999999999999">
      <c r="B300" s="202"/>
      <c r="C300" s="203"/>
      <c r="D300" s="197" t="s">
        <v>157</v>
      </c>
      <c r="E300" s="204" t="s">
        <v>1</v>
      </c>
      <c r="F300" s="205" t="s">
        <v>731</v>
      </c>
      <c r="G300" s="203"/>
      <c r="H300" s="206">
        <v>12</v>
      </c>
      <c r="I300" s="207"/>
      <c r="J300" s="203"/>
      <c r="K300" s="203"/>
      <c r="L300" s="208"/>
      <c r="M300" s="209"/>
      <c r="N300" s="210"/>
      <c r="O300" s="210"/>
      <c r="P300" s="210"/>
      <c r="Q300" s="210"/>
      <c r="R300" s="210"/>
      <c r="S300" s="210"/>
      <c r="T300" s="211"/>
      <c r="AT300" s="212" t="s">
        <v>157</v>
      </c>
      <c r="AU300" s="212" t="s">
        <v>89</v>
      </c>
      <c r="AV300" s="13" t="s">
        <v>89</v>
      </c>
      <c r="AW300" s="13" t="s">
        <v>36</v>
      </c>
      <c r="AX300" s="13" t="s">
        <v>87</v>
      </c>
      <c r="AY300" s="212" t="s">
        <v>146</v>
      </c>
    </row>
    <row r="301" spans="1:65" s="2" customFormat="1" ht="24.15" customHeight="1">
      <c r="A301" s="32"/>
      <c r="B301" s="33"/>
      <c r="C301" s="184" t="s">
        <v>409</v>
      </c>
      <c r="D301" s="184" t="s">
        <v>148</v>
      </c>
      <c r="E301" s="185" t="s">
        <v>732</v>
      </c>
      <c r="F301" s="186" t="s">
        <v>733</v>
      </c>
      <c r="G301" s="187" t="s">
        <v>734</v>
      </c>
      <c r="H301" s="188">
        <v>1</v>
      </c>
      <c r="I301" s="189"/>
      <c r="J301" s="190">
        <f>ROUND(I301*H301,2)</f>
        <v>0</v>
      </c>
      <c r="K301" s="186" t="s">
        <v>1</v>
      </c>
      <c r="L301" s="37"/>
      <c r="M301" s="191" t="s">
        <v>1</v>
      </c>
      <c r="N301" s="192" t="s">
        <v>44</v>
      </c>
      <c r="O301" s="69"/>
      <c r="P301" s="193">
        <f>O301*H301</f>
        <v>0</v>
      </c>
      <c r="Q301" s="193">
        <v>1.0000000000000001E-5</v>
      </c>
      <c r="R301" s="193">
        <f>Q301*H301</f>
        <v>1.0000000000000001E-5</v>
      </c>
      <c r="S301" s="193">
        <v>0</v>
      </c>
      <c r="T301" s="194">
        <f>S301*H301</f>
        <v>0</v>
      </c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R301" s="195" t="s">
        <v>153</v>
      </c>
      <c r="AT301" s="195" t="s">
        <v>148</v>
      </c>
      <c r="AU301" s="195" t="s">
        <v>89</v>
      </c>
      <c r="AY301" s="15" t="s">
        <v>146</v>
      </c>
      <c r="BE301" s="196">
        <f>IF(N301="základní",J301,0)</f>
        <v>0</v>
      </c>
      <c r="BF301" s="196">
        <f>IF(N301="snížená",J301,0)</f>
        <v>0</v>
      </c>
      <c r="BG301" s="196">
        <f>IF(N301="zákl. přenesená",J301,0)</f>
        <v>0</v>
      </c>
      <c r="BH301" s="196">
        <f>IF(N301="sníž. přenesená",J301,0)</f>
        <v>0</v>
      </c>
      <c r="BI301" s="196">
        <f>IF(N301="nulová",J301,0)</f>
        <v>0</v>
      </c>
      <c r="BJ301" s="15" t="s">
        <v>87</v>
      </c>
      <c r="BK301" s="196">
        <f>ROUND(I301*H301,2)</f>
        <v>0</v>
      </c>
      <c r="BL301" s="15" t="s">
        <v>153</v>
      </c>
      <c r="BM301" s="195" t="s">
        <v>735</v>
      </c>
    </row>
    <row r="302" spans="1:65" s="2" customFormat="1" ht="19.2">
      <c r="A302" s="32"/>
      <c r="B302" s="33"/>
      <c r="C302" s="34"/>
      <c r="D302" s="197" t="s">
        <v>155</v>
      </c>
      <c r="E302" s="34"/>
      <c r="F302" s="198" t="s">
        <v>736</v>
      </c>
      <c r="G302" s="34"/>
      <c r="H302" s="34"/>
      <c r="I302" s="199"/>
      <c r="J302" s="34"/>
      <c r="K302" s="34"/>
      <c r="L302" s="37"/>
      <c r="M302" s="200"/>
      <c r="N302" s="201"/>
      <c r="O302" s="69"/>
      <c r="P302" s="69"/>
      <c r="Q302" s="69"/>
      <c r="R302" s="69"/>
      <c r="S302" s="69"/>
      <c r="T302" s="70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T302" s="15" t="s">
        <v>155</v>
      </c>
      <c r="AU302" s="15" t="s">
        <v>89</v>
      </c>
    </row>
    <row r="303" spans="1:65" s="2" customFormat="1" ht="38.4">
      <c r="A303" s="32"/>
      <c r="B303" s="33"/>
      <c r="C303" s="34"/>
      <c r="D303" s="197" t="s">
        <v>230</v>
      </c>
      <c r="E303" s="34"/>
      <c r="F303" s="223" t="s">
        <v>737</v>
      </c>
      <c r="G303" s="34"/>
      <c r="H303" s="34"/>
      <c r="I303" s="199"/>
      <c r="J303" s="34"/>
      <c r="K303" s="34"/>
      <c r="L303" s="37"/>
      <c r="M303" s="200"/>
      <c r="N303" s="201"/>
      <c r="O303" s="69"/>
      <c r="P303" s="69"/>
      <c r="Q303" s="69"/>
      <c r="R303" s="69"/>
      <c r="S303" s="69"/>
      <c r="T303" s="70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T303" s="15" t="s">
        <v>230</v>
      </c>
      <c r="AU303" s="15" t="s">
        <v>89</v>
      </c>
    </row>
    <row r="304" spans="1:65" s="2" customFormat="1" ht="24.15" customHeight="1">
      <c r="A304" s="32"/>
      <c r="B304" s="33"/>
      <c r="C304" s="184" t="s">
        <v>417</v>
      </c>
      <c r="D304" s="184" t="s">
        <v>148</v>
      </c>
      <c r="E304" s="185" t="s">
        <v>738</v>
      </c>
      <c r="F304" s="186" t="s">
        <v>739</v>
      </c>
      <c r="G304" s="187" t="s">
        <v>412</v>
      </c>
      <c r="H304" s="188">
        <v>10</v>
      </c>
      <c r="I304" s="189"/>
      <c r="J304" s="190">
        <f>ROUND(I304*H304,2)</f>
        <v>0</v>
      </c>
      <c r="K304" s="186" t="s">
        <v>152</v>
      </c>
      <c r="L304" s="37"/>
      <c r="M304" s="191" t="s">
        <v>1</v>
      </c>
      <c r="N304" s="192" t="s">
        <v>44</v>
      </c>
      <c r="O304" s="69"/>
      <c r="P304" s="193">
        <f>O304*H304</f>
        <v>0</v>
      </c>
      <c r="Q304" s="193">
        <v>1.0000000000000001E-5</v>
      </c>
      <c r="R304" s="193">
        <f>Q304*H304</f>
        <v>1E-4</v>
      </c>
      <c r="S304" s="193">
        <v>0</v>
      </c>
      <c r="T304" s="194">
        <f>S304*H304</f>
        <v>0</v>
      </c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R304" s="195" t="s">
        <v>153</v>
      </c>
      <c r="AT304" s="195" t="s">
        <v>148</v>
      </c>
      <c r="AU304" s="195" t="s">
        <v>89</v>
      </c>
      <c r="AY304" s="15" t="s">
        <v>146</v>
      </c>
      <c r="BE304" s="196">
        <f>IF(N304="základní",J304,0)</f>
        <v>0</v>
      </c>
      <c r="BF304" s="196">
        <f>IF(N304="snížená",J304,0)</f>
        <v>0</v>
      </c>
      <c r="BG304" s="196">
        <f>IF(N304="zákl. přenesená",J304,0)</f>
        <v>0</v>
      </c>
      <c r="BH304" s="196">
        <f>IF(N304="sníž. přenesená",J304,0)</f>
        <v>0</v>
      </c>
      <c r="BI304" s="196">
        <f>IF(N304="nulová",J304,0)</f>
        <v>0</v>
      </c>
      <c r="BJ304" s="15" t="s">
        <v>87</v>
      </c>
      <c r="BK304" s="196">
        <f>ROUND(I304*H304,2)</f>
        <v>0</v>
      </c>
      <c r="BL304" s="15" t="s">
        <v>153</v>
      </c>
      <c r="BM304" s="195" t="s">
        <v>740</v>
      </c>
    </row>
    <row r="305" spans="1:65" s="2" customFormat="1" ht="19.2">
      <c r="A305" s="32"/>
      <c r="B305" s="33"/>
      <c r="C305" s="34"/>
      <c r="D305" s="197" t="s">
        <v>155</v>
      </c>
      <c r="E305" s="34"/>
      <c r="F305" s="198" t="s">
        <v>741</v>
      </c>
      <c r="G305" s="34"/>
      <c r="H305" s="34"/>
      <c r="I305" s="199"/>
      <c r="J305" s="34"/>
      <c r="K305" s="34"/>
      <c r="L305" s="37"/>
      <c r="M305" s="200"/>
      <c r="N305" s="201"/>
      <c r="O305" s="69"/>
      <c r="P305" s="69"/>
      <c r="Q305" s="69"/>
      <c r="R305" s="69"/>
      <c r="S305" s="69"/>
      <c r="T305" s="70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T305" s="15" t="s">
        <v>155</v>
      </c>
      <c r="AU305" s="15" t="s">
        <v>89</v>
      </c>
    </row>
    <row r="306" spans="1:65" s="13" customFormat="1" ht="10.199999999999999">
      <c r="B306" s="202"/>
      <c r="C306" s="203"/>
      <c r="D306" s="197" t="s">
        <v>157</v>
      </c>
      <c r="E306" s="204" t="s">
        <v>1</v>
      </c>
      <c r="F306" s="205" t="s">
        <v>742</v>
      </c>
      <c r="G306" s="203"/>
      <c r="H306" s="206">
        <v>10</v>
      </c>
      <c r="I306" s="207"/>
      <c r="J306" s="203"/>
      <c r="K306" s="203"/>
      <c r="L306" s="208"/>
      <c r="M306" s="209"/>
      <c r="N306" s="210"/>
      <c r="O306" s="210"/>
      <c r="P306" s="210"/>
      <c r="Q306" s="210"/>
      <c r="R306" s="210"/>
      <c r="S306" s="210"/>
      <c r="T306" s="211"/>
      <c r="AT306" s="212" t="s">
        <v>157</v>
      </c>
      <c r="AU306" s="212" t="s">
        <v>89</v>
      </c>
      <c r="AV306" s="13" t="s">
        <v>89</v>
      </c>
      <c r="AW306" s="13" t="s">
        <v>36</v>
      </c>
      <c r="AX306" s="13" t="s">
        <v>87</v>
      </c>
      <c r="AY306" s="212" t="s">
        <v>146</v>
      </c>
    </row>
    <row r="307" spans="1:65" s="2" customFormat="1" ht="24.15" customHeight="1">
      <c r="A307" s="32"/>
      <c r="B307" s="33"/>
      <c r="C307" s="213" t="s">
        <v>422</v>
      </c>
      <c r="D307" s="213" t="s">
        <v>226</v>
      </c>
      <c r="E307" s="214" t="s">
        <v>743</v>
      </c>
      <c r="F307" s="215" t="s">
        <v>744</v>
      </c>
      <c r="G307" s="216" t="s">
        <v>412</v>
      </c>
      <c r="H307" s="217">
        <v>10.5</v>
      </c>
      <c r="I307" s="218"/>
      <c r="J307" s="219">
        <f>ROUND(I307*H307,2)</f>
        <v>0</v>
      </c>
      <c r="K307" s="215" t="s">
        <v>1</v>
      </c>
      <c r="L307" s="220"/>
      <c r="M307" s="221" t="s">
        <v>1</v>
      </c>
      <c r="N307" s="222" t="s">
        <v>44</v>
      </c>
      <c r="O307" s="69"/>
      <c r="P307" s="193">
        <f>O307*H307</f>
        <v>0</v>
      </c>
      <c r="Q307" s="193">
        <v>2.6700000000000001E-3</v>
      </c>
      <c r="R307" s="193">
        <f>Q307*H307</f>
        <v>2.8035000000000001E-2</v>
      </c>
      <c r="S307" s="193">
        <v>0</v>
      </c>
      <c r="T307" s="194">
        <f>S307*H307</f>
        <v>0</v>
      </c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R307" s="195" t="s">
        <v>216</v>
      </c>
      <c r="AT307" s="195" t="s">
        <v>226</v>
      </c>
      <c r="AU307" s="195" t="s">
        <v>89</v>
      </c>
      <c r="AY307" s="15" t="s">
        <v>146</v>
      </c>
      <c r="BE307" s="196">
        <f>IF(N307="základní",J307,0)</f>
        <v>0</v>
      </c>
      <c r="BF307" s="196">
        <f>IF(N307="snížená",J307,0)</f>
        <v>0</v>
      </c>
      <c r="BG307" s="196">
        <f>IF(N307="zákl. přenesená",J307,0)</f>
        <v>0</v>
      </c>
      <c r="BH307" s="196">
        <f>IF(N307="sníž. přenesená",J307,0)</f>
        <v>0</v>
      </c>
      <c r="BI307" s="196">
        <f>IF(N307="nulová",J307,0)</f>
        <v>0</v>
      </c>
      <c r="BJ307" s="15" t="s">
        <v>87</v>
      </c>
      <c r="BK307" s="196">
        <f>ROUND(I307*H307,2)</f>
        <v>0</v>
      </c>
      <c r="BL307" s="15" t="s">
        <v>153</v>
      </c>
      <c r="BM307" s="195" t="s">
        <v>745</v>
      </c>
    </row>
    <row r="308" spans="1:65" s="2" customFormat="1" ht="19.2">
      <c r="A308" s="32"/>
      <c r="B308" s="33"/>
      <c r="C308" s="34"/>
      <c r="D308" s="197" t="s">
        <v>155</v>
      </c>
      <c r="E308" s="34"/>
      <c r="F308" s="198" t="s">
        <v>744</v>
      </c>
      <c r="G308" s="34"/>
      <c r="H308" s="34"/>
      <c r="I308" s="199"/>
      <c r="J308" s="34"/>
      <c r="K308" s="34"/>
      <c r="L308" s="37"/>
      <c r="M308" s="200"/>
      <c r="N308" s="201"/>
      <c r="O308" s="69"/>
      <c r="P308" s="69"/>
      <c r="Q308" s="69"/>
      <c r="R308" s="69"/>
      <c r="S308" s="69"/>
      <c r="T308" s="70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T308" s="15" t="s">
        <v>155</v>
      </c>
      <c r="AU308" s="15" t="s">
        <v>89</v>
      </c>
    </row>
    <row r="309" spans="1:65" s="13" customFormat="1" ht="10.199999999999999">
      <c r="B309" s="202"/>
      <c r="C309" s="203"/>
      <c r="D309" s="197" t="s">
        <v>157</v>
      </c>
      <c r="E309" s="203"/>
      <c r="F309" s="205" t="s">
        <v>746</v>
      </c>
      <c r="G309" s="203"/>
      <c r="H309" s="206">
        <v>10.5</v>
      </c>
      <c r="I309" s="207"/>
      <c r="J309" s="203"/>
      <c r="K309" s="203"/>
      <c r="L309" s="208"/>
      <c r="M309" s="209"/>
      <c r="N309" s="210"/>
      <c r="O309" s="210"/>
      <c r="P309" s="210"/>
      <c r="Q309" s="210"/>
      <c r="R309" s="210"/>
      <c r="S309" s="210"/>
      <c r="T309" s="211"/>
      <c r="AT309" s="212" t="s">
        <v>157</v>
      </c>
      <c r="AU309" s="212" t="s">
        <v>89</v>
      </c>
      <c r="AV309" s="13" t="s">
        <v>89</v>
      </c>
      <c r="AW309" s="13" t="s">
        <v>4</v>
      </c>
      <c r="AX309" s="13" t="s">
        <v>87</v>
      </c>
      <c r="AY309" s="212" t="s">
        <v>146</v>
      </c>
    </row>
    <row r="310" spans="1:65" s="2" customFormat="1" ht="21.75" customHeight="1">
      <c r="A310" s="32"/>
      <c r="B310" s="33"/>
      <c r="C310" s="184" t="s">
        <v>427</v>
      </c>
      <c r="D310" s="184" t="s">
        <v>148</v>
      </c>
      <c r="E310" s="185" t="s">
        <v>423</v>
      </c>
      <c r="F310" s="186" t="s">
        <v>747</v>
      </c>
      <c r="G310" s="187" t="s">
        <v>412</v>
      </c>
      <c r="H310" s="188">
        <v>10</v>
      </c>
      <c r="I310" s="189"/>
      <c r="J310" s="190">
        <f>ROUND(I310*H310,2)</f>
        <v>0</v>
      </c>
      <c r="K310" s="186" t="s">
        <v>1</v>
      </c>
      <c r="L310" s="37"/>
      <c r="M310" s="191" t="s">
        <v>1</v>
      </c>
      <c r="N310" s="192" t="s">
        <v>44</v>
      </c>
      <c r="O310" s="69"/>
      <c r="P310" s="193">
        <f>O310*H310</f>
        <v>0</v>
      </c>
      <c r="Q310" s="193">
        <v>0</v>
      </c>
      <c r="R310" s="193">
        <f>Q310*H310</f>
        <v>0</v>
      </c>
      <c r="S310" s="193">
        <v>0</v>
      </c>
      <c r="T310" s="194">
        <f>S310*H310</f>
        <v>0</v>
      </c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R310" s="195" t="s">
        <v>153</v>
      </c>
      <c r="AT310" s="195" t="s">
        <v>148</v>
      </c>
      <c r="AU310" s="195" t="s">
        <v>89</v>
      </c>
      <c r="AY310" s="15" t="s">
        <v>146</v>
      </c>
      <c r="BE310" s="196">
        <f>IF(N310="základní",J310,0)</f>
        <v>0</v>
      </c>
      <c r="BF310" s="196">
        <f>IF(N310="snížená",J310,0)</f>
        <v>0</v>
      </c>
      <c r="BG310" s="196">
        <f>IF(N310="zákl. přenesená",J310,0)</f>
        <v>0</v>
      </c>
      <c r="BH310" s="196">
        <f>IF(N310="sníž. přenesená",J310,0)</f>
        <v>0</v>
      </c>
      <c r="BI310" s="196">
        <f>IF(N310="nulová",J310,0)</f>
        <v>0</v>
      </c>
      <c r="BJ310" s="15" t="s">
        <v>87</v>
      </c>
      <c r="BK310" s="196">
        <f>ROUND(I310*H310,2)</f>
        <v>0</v>
      </c>
      <c r="BL310" s="15" t="s">
        <v>153</v>
      </c>
      <c r="BM310" s="195" t="s">
        <v>748</v>
      </c>
    </row>
    <row r="311" spans="1:65" s="2" customFormat="1" ht="10.199999999999999">
      <c r="A311" s="32"/>
      <c r="B311" s="33"/>
      <c r="C311" s="34"/>
      <c r="D311" s="197" t="s">
        <v>155</v>
      </c>
      <c r="E311" s="34"/>
      <c r="F311" s="198" t="s">
        <v>747</v>
      </c>
      <c r="G311" s="34"/>
      <c r="H311" s="34"/>
      <c r="I311" s="199"/>
      <c r="J311" s="34"/>
      <c r="K311" s="34"/>
      <c r="L311" s="37"/>
      <c r="M311" s="200"/>
      <c r="N311" s="201"/>
      <c r="O311" s="69"/>
      <c r="P311" s="69"/>
      <c r="Q311" s="69"/>
      <c r="R311" s="69"/>
      <c r="S311" s="69"/>
      <c r="T311" s="70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T311" s="15" t="s">
        <v>155</v>
      </c>
      <c r="AU311" s="15" t="s">
        <v>89</v>
      </c>
    </row>
    <row r="312" spans="1:65" s="13" customFormat="1" ht="10.199999999999999">
      <c r="B312" s="202"/>
      <c r="C312" s="203"/>
      <c r="D312" s="197" t="s">
        <v>157</v>
      </c>
      <c r="E312" s="204" t="s">
        <v>1</v>
      </c>
      <c r="F312" s="205" t="s">
        <v>749</v>
      </c>
      <c r="G312" s="203"/>
      <c r="H312" s="206">
        <v>10</v>
      </c>
      <c r="I312" s="207"/>
      <c r="J312" s="203"/>
      <c r="K312" s="203"/>
      <c r="L312" s="208"/>
      <c r="M312" s="209"/>
      <c r="N312" s="210"/>
      <c r="O312" s="210"/>
      <c r="P312" s="210"/>
      <c r="Q312" s="210"/>
      <c r="R312" s="210"/>
      <c r="S312" s="210"/>
      <c r="T312" s="211"/>
      <c r="AT312" s="212" t="s">
        <v>157</v>
      </c>
      <c r="AU312" s="212" t="s">
        <v>89</v>
      </c>
      <c r="AV312" s="13" t="s">
        <v>89</v>
      </c>
      <c r="AW312" s="13" t="s">
        <v>36</v>
      </c>
      <c r="AX312" s="13" t="s">
        <v>87</v>
      </c>
      <c r="AY312" s="212" t="s">
        <v>146</v>
      </c>
    </row>
    <row r="313" spans="1:65" s="2" customFormat="1" ht="16.5" customHeight="1">
      <c r="A313" s="32"/>
      <c r="B313" s="33"/>
      <c r="C313" s="184" t="s">
        <v>433</v>
      </c>
      <c r="D313" s="184" t="s">
        <v>148</v>
      </c>
      <c r="E313" s="185" t="s">
        <v>750</v>
      </c>
      <c r="F313" s="186" t="s">
        <v>751</v>
      </c>
      <c r="G313" s="187" t="s">
        <v>430</v>
      </c>
      <c r="H313" s="188">
        <v>1</v>
      </c>
      <c r="I313" s="189"/>
      <c r="J313" s="190">
        <f>ROUND(I313*H313,2)</f>
        <v>0</v>
      </c>
      <c r="K313" s="186" t="s">
        <v>152</v>
      </c>
      <c r="L313" s="37"/>
      <c r="M313" s="191" t="s">
        <v>1</v>
      </c>
      <c r="N313" s="192" t="s">
        <v>44</v>
      </c>
      <c r="O313" s="69"/>
      <c r="P313" s="193">
        <f>O313*H313</f>
        <v>0</v>
      </c>
      <c r="Q313" s="193">
        <v>0.17657</v>
      </c>
      <c r="R313" s="193">
        <f>Q313*H313</f>
        <v>0.17657</v>
      </c>
      <c r="S313" s="193">
        <v>0</v>
      </c>
      <c r="T313" s="194">
        <f>S313*H313</f>
        <v>0</v>
      </c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R313" s="195" t="s">
        <v>153</v>
      </c>
      <c r="AT313" s="195" t="s">
        <v>148</v>
      </c>
      <c r="AU313" s="195" t="s">
        <v>89</v>
      </c>
      <c r="AY313" s="15" t="s">
        <v>146</v>
      </c>
      <c r="BE313" s="196">
        <f>IF(N313="základní",J313,0)</f>
        <v>0</v>
      </c>
      <c r="BF313" s="196">
        <f>IF(N313="snížená",J313,0)</f>
        <v>0</v>
      </c>
      <c r="BG313" s="196">
        <f>IF(N313="zákl. přenesená",J313,0)</f>
        <v>0</v>
      </c>
      <c r="BH313" s="196">
        <f>IF(N313="sníž. přenesená",J313,0)</f>
        <v>0</v>
      </c>
      <c r="BI313" s="196">
        <f>IF(N313="nulová",J313,0)</f>
        <v>0</v>
      </c>
      <c r="BJ313" s="15" t="s">
        <v>87</v>
      </c>
      <c r="BK313" s="196">
        <f>ROUND(I313*H313,2)</f>
        <v>0</v>
      </c>
      <c r="BL313" s="15" t="s">
        <v>153</v>
      </c>
      <c r="BM313" s="195" t="s">
        <v>752</v>
      </c>
    </row>
    <row r="314" spans="1:65" s="2" customFormat="1" ht="10.199999999999999">
      <c r="A314" s="32"/>
      <c r="B314" s="33"/>
      <c r="C314" s="34"/>
      <c r="D314" s="197" t="s">
        <v>155</v>
      </c>
      <c r="E314" s="34"/>
      <c r="F314" s="198" t="s">
        <v>753</v>
      </c>
      <c r="G314" s="34"/>
      <c r="H314" s="34"/>
      <c r="I314" s="199"/>
      <c r="J314" s="34"/>
      <c r="K314" s="34"/>
      <c r="L314" s="37"/>
      <c r="M314" s="200"/>
      <c r="N314" s="201"/>
      <c r="O314" s="69"/>
      <c r="P314" s="69"/>
      <c r="Q314" s="69"/>
      <c r="R314" s="69"/>
      <c r="S314" s="69"/>
      <c r="T314" s="70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T314" s="15" t="s">
        <v>155</v>
      </c>
      <c r="AU314" s="15" t="s">
        <v>89</v>
      </c>
    </row>
    <row r="315" spans="1:65" s="2" customFormat="1" ht="19.2">
      <c r="A315" s="32"/>
      <c r="B315" s="33"/>
      <c r="C315" s="34"/>
      <c r="D315" s="197" t="s">
        <v>230</v>
      </c>
      <c r="E315" s="34"/>
      <c r="F315" s="223" t="s">
        <v>754</v>
      </c>
      <c r="G315" s="34"/>
      <c r="H315" s="34"/>
      <c r="I315" s="199"/>
      <c r="J315" s="34"/>
      <c r="K315" s="34"/>
      <c r="L315" s="37"/>
      <c r="M315" s="200"/>
      <c r="N315" s="201"/>
      <c r="O315" s="69"/>
      <c r="P315" s="69"/>
      <c r="Q315" s="69"/>
      <c r="R315" s="69"/>
      <c r="S315" s="69"/>
      <c r="T315" s="70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T315" s="15" t="s">
        <v>230</v>
      </c>
      <c r="AU315" s="15" t="s">
        <v>89</v>
      </c>
    </row>
    <row r="316" spans="1:65" s="13" customFormat="1" ht="10.199999999999999">
      <c r="B316" s="202"/>
      <c r="C316" s="203"/>
      <c r="D316" s="197" t="s">
        <v>157</v>
      </c>
      <c r="E316" s="204" t="s">
        <v>1</v>
      </c>
      <c r="F316" s="205" t="s">
        <v>755</v>
      </c>
      <c r="G316" s="203"/>
      <c r="H316" s="206">
        <v>1</v>
      </c>
      <c r="I316" s="207"/>
      <c r="J316" s="203"/>
      <c r="K316" s="203"/>
      <c r="L316" s="208"/>
      <c r="M316" s="209"/>
      <c r="N316" s="210"/>
      <c r="O316" s="210"/>
      <c r="P316" s="210"/>
      <c r="Q316" s="210"/>
      <c r="R316" s="210"/>
      <c r="S316" s="210"/>
      <c r="T316" s="211"/>
      <c r="AT316" s="212" t="s">
        <v>157</v>
      </c>
      <c r="AU316" s="212" t="s">
        <v>89</v>
      </c>
      <c r="AV316" s="13" t="s">
        <v>89</v>
      </c>
      <c r="AW316" s="13" t="s">
        <v>36</v>
      </c>
      <c r="AX316" s="13" t="s">
        <v>87</v>
      </c>
      <c r="AY316" s="212" t="s">
        <v>146</v>
      </c>
    </row>
    <row r="317" spans="1:65" s="2" customFormat="1" ht="16.5" customHeight="1">
      <c r="A317" s="32"/>
      <c r="B317" s="33"/>
      <c r="C317" s="213" t="s">
        <v>441</v>
      </c>
      <c r="D317" s="213" t="s">
        <v>226</v>
      </c>
      <c r="E317" s="214" t="s">
        <v>756</v>
      </c>
      <c r="F317" s="215" t="s">
        <v>757</v>
      </c>
      <c r="G317" s="216" t="s">
        <v>430</v>
      </c>
      <c r="H317" s="217">
        <v>1</v>
      </c>
      <c r="I317" s="218"/>
      <c r="J317" s="219">
        <f>ROUND(I317*H317,2)</f>
        <v>0</v>
      </c>
      <c r="K317" s="215" t="s">
        <v>1</v>
      </c>
      <c r="L317" s="220"/>
      <c r="M317" s="221" t="s">
        <v>1</v>
      </c>
      <c r="N317" s="222" t="s">
        <v>44</v>
      </c>
      <c r="O317" s="69"/>
      <c r="P317" s="193">
        <f>O317*H317</f>
        <v>0</v>
      </c>
      <c r="Q317" s="193">
        <v>2.8000000000000001E-2</v>
      </c>
      <c r="R317" s="193">
        <f>Q317*H317</f>
        <v>2.8000000000000001E-2</v>
      </c>
      <c r="S317" s="193">
        <v>0</v>
      </c>
      <c r="T317" s="194">
        <f>S317*H317</f>
        <v>0</v>
      </c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R317" s="195" t="s">
        <v>216</v>
      </c>
      <c r="AT317" s="195" t="s">
        <v>226</v>
      </c>
      <c r="AU317" s="195" t="s">
        <v>89</v>
      </c>
      <c r="AY317" s="15" t="s">
        <v>146</v>
      </c>
      <c r="BE317" s="196">
        <f>IF(N317="základní",J317,0)</f>
        <v>0</v>
      </c>
      <c r="BF317" s="196">
        <f>IF(N317="snížená",J317,0)</f>
        <v>0</v>
      </c>
      <c r="BG317" s="196">
        <f>IF(N317="zákl. přenesená",J317,0)</f>
        <v>0</v>
      </c>
      <c r="BH317" s="196">
        <f>IF(N317="sníž. přenesená",J317,0)</f>
        <v>0</v>
      </c>
      <c r="BI317" s="196">
        <f>IF(N317="nulová",J317,0)</f>
        <v>0</v>
      </c>
      <c r="BJ317" s="15" t="s">
        <v>87</v>
      </c>
      <c r="BK317" s="196">
        <f>ROUND(I317*H317,2)</f>
        <v>0</v>
      </c>
      <c r="BL317" s="15" t="s">
        <v>153</v>
      </c>
      <c r="BM317" s="195" t="s">
        <v>758</v>
      </c>
    </row>
    <row r="318" spans="1:65" s="2" customFormat="1" ht="10.199999999999999">
      <c r="A318" s="32"/>
      <c r="B318" s="33"/>
      <c r="C318" s="34"/>
      <c r="D318" s="197" t="s">
        <v>155</v>
      </c>
      <c r="E318" s="34"/>
      <c r="F318" s="198" t="s">
        <v>757</v>
      </c>
      <c r="G318" s="34"/>
      <c r="H318" s="34"/>
      <c r="I318" s="199"/>
      <c r="J318" s="34"/>
      <c r="K318" s="34"/>
      <c r="L318" s="37"/>
      <c r="M318" s="200"/>
      <c r="N318" s="201"/>
      <c r="O318" s="69"/>
      <c r="P318" s="69"/>
      <c r="Q318" s="69"/>
      <c r="R318" s="69"/>
      <c r="S318" s="69"/>
      <c r="T318" s="70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T318" s="15" t="s">
        <v>155</v>
      </c>
      <c r="AU318" s="15" t="s">
        <v>89</v>
      </c>
    </row>
    <row r="319" spans="1:65" s="2" customFormat="1" ht="19.2">
      <c r="A319" s="32"/>
      <c r="B319" s="33"/>
      <c r="C319" s="34"/>
      <c r="D319" s="197" t="s">
        <v>230</v>
      </c>
      <c r="E319" s="34"/>
      <c r="F319" s="223" t="s">
        <v>759</v>
      </c>
      <c r="G319" s="34"/>
      <c r="H319" s="34"/>
      <c r="I319" s="199"/>
      <c r="J319" s="34"/>
      <c r="K319" s="34"/>
      <c r="L319" s="37"/>
      <c r="M319" s="200"/>
      <c r="N319" s="201"/>
      <c r="O319" s="69"/>
      <c r="P319" s="69"/>
      <c r="Q319" s="69"/>
      <c r="R319" s="69"/>
      <c r="S319" s="69"/>
      <c r="T319" s="70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T319" s="15" t="s">
        <v>230</v>
      </c>
      <c r="AU319" s="15" t="s">
        <v>89</v>
      </c>
    </row>
    <row r="320" spans="1:65" s="12" customFormat="1" ht="22.8" customHeight="1">
      <c r="B320" s="168"/>
      <c r="C320" s="169"/>
      <c r="D320" s="170" t="s">
        <v>78</v>
      </c>
      <c r="E320" s="182" t="s">
        <v>225</v>
      </c>
      <c r="F320" s="182" t="s">
        <v>478</v>
      </c>
      <c r="G320" s="169"/>
      <c r="H320" s="169"/>
      <c r="I320" s="172"/>
      <c r="J320" s="183">
        <f>BK320</f>
        <v>0</v>
      </c>
      <c r="K320" s="169"/>
      <c r="L320" s="174"/>
      <c r="M320" s="175"/>
      <c r="N320" s="176"/>
      <c r="O320" s="176"/>
      <c r="P320" s="177">
        <f>SUM(P321:P343)</f>
        <v>0</v>
      </c>
      <c r="Q320" s="176"/>
      <c r="R320" s="177">
        <f>SUM(R321:R343)</f>
        <v>1.0466639999999998</v>
      </c>
      <c r="S320" s="176"/>
      <c r="T320" s="178">
        <f>SUM(T321:T343)</f>
        <v>75.220200000000006</v>
      </c>
      <c r="AR320" s="179" t="s">
        <v>87</v>
      </c>
      <c r="AT320" s="180" t="s">
        <v>78</v>
      </c>
      <c r="AU320" s="180" t="s">
        <v>87</v>
      </c>
      <c r="AY320" s="179" t="s">
        <v>146</v>
      </c>
      <c r="BK320" s="181">
        <f>SUM(BK321:BK343)</f>
        <v>0</v>
      </c>
    </row>
    <row r="321" spans="1:65" s="2" customFormat="1" ht="16.5" customHeight="1">
      <c r="A321" s="32"/>
      <c r="B321" s="33"/>
      <c r="C321" s="184" t="s">
        <v>447</v>
      </c>
      <c r="D321" s="184" t="s">
        <v>148</v>
      </c>
      <c r="E321" s="185" t="s">
        <v>760</v>
      </c>
      <c r="F321" s="186" t="s">
        <v>761</v>
      </c>
      <c r="G321" s="187" t="s">
        <v>151</v>
      </c>
      <c r="H321" s="188">
        <v>12</v>
      </c>
      <c r="I321" s="189"/>
      <c r="J321" s="190">
        <f>ROUND(I321*H321,2)</f>
        <v>0</v>
      </c>
      <c r="K321" s="186" t="s">
        <v>152</v>
      </c>
      <c r="L321" s="37"/>
      <c r="M321" s="191" t="s">
        <v>1</v>
      </c>
      <c r="N321" s="192" t="s">
        <v>44</v>
      </c>
      <c r="O321" s="69"/>
      <c r="P321" s="193">
        <f>O321*H321</f>
        <v>0</v>
      </c>
      <c r="Q321" s="193">
        <v>5.3449999999999998E-2</v>
      </c>
      <c r="R321" s="193">
        <f>Q321*H321</f>
        <v>0.64139999999999997</v>
      </c>
      <c r="S321" s="193">
        <v>0</v>
      </c>
      <c r="T321" s="194">
        <f>S321*H321</f>
        <v>0</v>
      </c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R321" s="195" t="s">
        <v>153</v>
      </c>
      <c r="AT321" s="195" t="s">
        <v>148</v>
      </c>
      <c r="AU321" s="195" t="s">
        <v>89</v>
      </c>
      <c r="AY321" s="15" t="s">
        <v>146</v>
      </c>
      <c r="BE321" s="196">
        <f>IF(N321="základní",J321,0)</f>
        <v>0</v>
      </c>
      <c r="BF321" s="196">
        <f>IF(N321="snížená",J321,0)</f>
        <v>0</v>
      </c>
      <c r="BG321" s="196">
        <f>IF(N321="zákl. přenesená",J321,0)</f>
        <v>0</v>
      </c>
      <c r="BH321" s="196">
        <f>IF(N321="sníž. přenesená",J321,0)</f>
        <v>0</v>
      </c>
      <c r="BI321" s="196">
        <f>IF(N321="nulová",J321,0)</f>
        <v>0</v>
      </c>
      <c r="BJ321" s="15" t="s">
        <v>87</v>
      </c>
      <c r="BK321" s="196">
        <f>ROUND(I321*H321,2)</f>
        <v>0</v>
      </c>
      <c r="BL321" s="15" t="s">
        <v>153</v>
      </c>
      <c r="BM321" s="195" t="s">
        <v>762</v>
      </c>
    </row>
    <row r="322" spans="1:65" s="2" customFormat="1" ht="28.8">
      <c r="A322" s="32"/>
      <c r="B322" s="33"/>
      <c r="C322" s="34"/>
      <c r="D322" s="197" t="s">
        <v>155</v>
      </c>
      <c r="E322" s="34"/>
      <c r="F322" s="198" t="s">
        <v>763</v>
      </c>
      <c r="G322" s="34"/>
      <c r="H322" s="34"/>
      <c r="I322" s="199"/>
      <c r="J322" s="34"/>
      <c r="K322" s="34"/>
      <c r="L322" s="37"/>
      <c r="M322" s="200"/>
      <c r="N322" s="201"/>
      <c r="O322" s="69"/>
      <c r="P322" s="69"/>
      <c r="Q322" s="69"/>
      <c r="R322" s="69"/>
      <c r="S322" s="69"/>
      <c r="T322" s="70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T322" s="15" t="s">
        <v>155</v>
      </c>
      <c r="AU322" s="15" t="s">
        <v>89</v>
      </c>
    </row>
    <row r="323" spans="1:65" s="13" customFormat="1" ht="10.199999999999999">
      <c r="B323" s="202"/>
      <c r="C323" s="203"/>
      <c r="D323" s="197" t="s">
        <v>157</v>
      </c>
      <c r="E323" s="204" t="s">
        <v>1</v>
      </c>
      <c r="F323" s="205" t="s">
        <v>764</v>
      </c>
      <c r="G323" s="203"/>
      <c r="H323" s="206">
        <v>12</v>
      </c>
      <c r="I323" s="207"/>
      <c r="J323" s="203"/>
      <c r="K323" s="203"/>
      <c r="L323" s="208"/>
      <c r="M323" s="209"/>
      <c r="N323" s="210"/>
      <c r="O323" s="210"/>
      <c r="P323" s="210"/>
      <c r="Q323" s="210"/>
      <c r="R323" s="210"/>
      <c r="S323" s="210"/>
      <c r="T323" s="211"/>
      <c r="AT323" s="212" t="s">
        <v>157</v>
      </c>
      <c r="AU323" s="212" t="s">
        <v>89</v>
      </c>
      <c r="AV323" s="13" t="s">
        <v>89</v>
      </c>
      <c r="AW323" s="13" t="s">
        <v>36</v>
      </c>
      <c r="AX323" s="13" t="s">
        <v>87</v>
      </c>
      <c r="AY323" s="212" t="s">
        <v>146</v>
      </c>
    </row>
    <row r="324" spans="1:65" s="2" customFormat="1" ht="16.5" customHeight="1">
      <c r="A324" s="32"/>
      <c r="B324" s="33"/>
      <c r="C324" s="184" t="s">
        <v>451</v>
      </c>
      <c r="D324" s="184" t="s">
        <v>148</v>
      </c>
      <c r="E324" s="185" t="s">
        <v>765</v>
      </c>
      <c r="F324" s="186" t="s">
        <v>766</v>
      </c>
      <c r="G324" s="187" t="s">
        <v>412</v>
      </c>
      <c r="H324" s="188">
        <v>4.2</v>
      </c>
      <c r="I324" s="189"/>
      <c r="J324" s="190">
        <f>ROUND(I324*H324,2)</f>
        <v>0</v>
      </c>
      <c r="K324" s="186" t="s">
        <v>152</v>
      </c>
      <c r="L324" s="37"/>
      <c r="M324" s="191" t="s">
        <v>1</v>
      </c>
      <c r="N324" s="192" t="s">
        <v>44</v>
      </c>
      <c r="O324" s="69"/>
      <c r="P324" s="193">
        <f>O324*H324</f>
        <v>0</v>
      </c>
      <c r="Q324" s="193">
        <v>6.9250000000000006E-2</v>
      </c>
      <c r="R324" s="193">
        <f>Q324*H324</f>
        <v>0.29085000000000005</v>
      </c>
      <c r="S324" s="193">
        <v>0</v>
      </c>
      <c r="T324" s="194">
        <f>S324*H324</f>
        <v>0</v>
      </c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R324" s="195" t="s">
        <v>153</v>
      </c>
      <c r="AT324" s="195" t="s">
        <v>148</v>
      </c>
      <c r="AU324" s="195" t="s">
        <v>89</v>
      </c>
      <c r="AY324" s="15" t="s">
        <v>146</v>
      </c>
      <c r="BE324" s="196">
        <f>IF(N324="základní",J324,0)</f>
        <v>0</v>
      </c>
      <c r="BF324" s="196">
        <f>IF(N324="snížená",J324,0)</f>
        <v>0</v>
      </c>
      <c r="BG324" s="196">
        <f>IF(N324="zákl. přenesená",J324,0)</f>
        <v>0</v>
      </c>
      <c r="BH324" s="196">
        <f>IF(N324="sníž. přenesená",J324,0)</f>
        <v>0</v>
      </c>
      <c r="BI324" s="196">
        <f>IF(N324="nulová",J324,0)</f>
        <v>0</v>
      </c>
      <c r="BJ324" s="15" t="s">
        <v>87</v>
      </c>
      <c r="BK324" s="196">
        <f>ROUND(I324*H324,2)</f>
        <v>0</v>
      </c>
      <c r="BL324" s="15" t="s">
        <v>153</v>
      </c>
      <c r="BM324" s="195" t="s">
        <v>767</v>
      </c>
    </row>
    <row r="325" spans="1:65" s="2" customFormat="1" ht="10.199999999999999">
      <c r="A325" s="32"/>
      <c r="B325" s="33"/>
      <c r="C325" s="34"/>
      <c r="D325" s="197" t="s">
        <v>155</v>
      </c>
      <c r="E325" s="34"/>
      <c r="F325" s="198" t="s">
        <v>768</v>
      </c>
      <c r="G325" s="34"/>
      <c r="H325" s="34"/>
      <c r="I325" s="199"/>
      <c r="J325" s="34"/>
      <c r="K325" s="34"/>
      <c r="L325" s="37"/>
      <c r="M325" s="200"/>
      <c r="N325" s="201"/>
      <c r="O325" s="69"/>
      <c r="P325" s="69"/>
      <c r="Q325" s="69"/>
      <c r="R325" s="69"/>
      <c r="S325" s="69"/>
      <c r="T325" s="70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T325" s="15" t="s">
        <v>155</v>
      </c>
      <c r="AU325" s="15" t="s">
        <v>89</v>
      </c>
    </row>
    <row r="326" spans="1:65" s="13" customFormat="1" ht="10.199999999999999">
      <c r="B326" s="202"/>
      <c r="C326" s="203"/>
      <c r="D326" s="197" t="s">
        <v>157</v>
      </c>
      <c r="E326" s="204" t="s">
        <v>1</v>
      </c>
      <c r="F326" s="205" t="s">
        <v>769</v>
      </c>
      <c r="G326" s="203"/>
      <c r="H326" s="206">
        <v>4.2</v>
      </c>
      <c r="I326" s="207"/>
      <c r="J326" s="203"/>
      <c r="K326" s="203"/>
      <c r="L326" s="208"/>
      <c r="M326" s="209"/>
      <c r="N326" s="210"/>
      <c r="O326" s="210"/>
      <c r="P326" s="210"/>
      <c r="Q326" s="210"/>
      <c r="R326" s="210"/>
      <c r="S326" s="210"/>
      <c r="T326" s="211"/>
      <c r="AT326" s="212" t="s">
        <v>157</v>
      </c>
      <c r="AU326" s="212" t="s">
        <v>89</v>
      </c>
      <c r="AV326" s="13" t="s">
        <v>89</v>
      </c>
      <c r="AW326" s="13" t="s">
        <v>36</v>
      </c>
      <c r="AX326" s="13" t="s">
        <v>87</v>
      </c>
      <c r="AY326" s="212" t="s">
        <v>146</v>
      </c>
    </row>
    <row r="327" spans="1:65" s="2" customFormat="1" ht="24.15" customHeight="1">
      <c r="A327" s="32"/>
      <c r="B327" s="33"/>
      <c r="C327" s="184" t="s">
        <v>456</v>
      </c>
      <c r="D327" s="184" t="s">
        <v>148</v>
      </c>
      <c r="E327" s="185" t="s">
        <v>770</v>
      </c>
      <c r="F327" s="186" t="s">
        <v>771</v>
      </c>
      <c r="G327" s="187" t="s">
        <v>412</v>
      </c>
      <c r="H327" s="188">
        <v>84.9</v>
      </c>
      <c r="I327" s="189"/>
      <c r="J327" s="190">
        <f>ROUND(I327*H327,2)</f>
        <v>0</v>
      </c>
      <c r="K327" s="186" t="s">
        <v>152</v>
      </c>
      <c r="L327" s="37"/>
      <c r="M327" s="191" t="s">
        <v>1</v>
      </c>
      <c r="N327" s="192" t="s">
        <v>44</v>
      </c>
      <c r="O327" s="69"/>
      <c r="P327" s="193">
        <f>O327*H327</f>
        <v>0</v>
      </c>
      <c r="Q327" s="193">
        <v>1.2600000000000001E-3</v>
      </c>
      <c r="R327" s="193">
        <f>Q327*H327</f>
        <v>0.10697400000000001</v>
      </c>
      <c r="S327" s="193">
        <v>0</v>
      </c>
      <c r="T327" s="194">
        <f>S327*H327</f>
        <v>0</v>
      </c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R327" s="195" t="s">
        <v>153</v>
      </c>
      <c r="AT327" s="195" t="s">
        <v>148</v>
      </c>
      <c r="AU327" s="195" t="s">
        <v>89</v>
      </c>
      <c r="AY327" s="15" t="s">
        <v>146</v>
      </c>
      <c r="BE327" s="196">
        <f>IF(N327="základní",J327,0)</f>
        <v>0</v>
      </c>
      <c r="BF327" s="196">
        <f>IF(N327="snížená",J327,0)</f>
        <v>0</v>
      </c>
      <c r="BG327" s="196">
        <f>IF(N327="zákl. přenesená",J327,0)</f>
        <v>0</v>
      </c>
      <c r="BH327" s="196">
        <f>IF(N327="sníž. přenesená",J327,0)</f>
        <v>0</v>
      </c>
      <c r="BI327" s="196">
        <f>IF(N327="nulová",J327,0)</f>
        <v>0</v>
      </c>
      <c r="BJ327" s="15" t="s">
        <v>87</v>
      </c>
      <c r="BK327" s="196">
        <f>ROUND(I327*H327,2)</f>
        <v>0</v>
      </c>
      <c r="BL327" s="15" t="s">
        <v>153</v>
      </c>
      <c r="BM327" s="195" t="s">
        <v>772</v>
      </c>
    </row>
    <row r="328" spans="1:65" s="2" customFormat="1" ht="28.8">
      <c r="A328" s="32"/>
      <c r="B328" s="33"/>
      <c r="C328" s="34"/>
      <c r="D328" s="197" t="s">
        <v>155</v>
      </c>
      <c r="E328" s="34"/>
      <c r="F328" s="198" t="s">
        <v>773</v>
      </c>
      <c r="G328" s="34"/>
      <c r="H328" s="34"/>
      <c r="I328" s="199"/>
      <c r="J328" s="34"/>
      <c r="K328" s="34"/>
      <c r="L328" s="37"/>
      <c r="M328" s="200"/>
      <c r="N328" s="201"/>
      <c r="O328" s="69"/>
      <c r="P328" s="69"/>
      <c r="Q328" s="69"/>
      <c r="R328" s="69"/>
      <c r="S328" s="69"/>
      <c r="T328" s="70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T328" s="15" t="s">
        <v>155</v>
      </c>
      <c r="AU328" s="15" t="s">
        <v>89</v>
      </c>
    </row>
    <row r="329" spans="1:65" s="13" customFormat="1" ht="10.199999999999999">
      <c r="B329" s="202"/>
      <c r="C329" s="203"/>
      <c r="D329" s="197" t="s">
        <v>157</v>
      </c>
      <c r="E329" s="204" t="s">
        <v>1</v>
      </c>
      <c r="F329" s="205" t="s">
        <v>774</v>
      </c>
      <c r="G329" s="203"/>
      <c r="H329" s="206">
        <v>12.9</v>
      </c>
      <c r="I329" s="207"/>
      <c r="J329" s="203"/>
      <c r="K329" s="203"/>
      <c r="L329" s="208"/>
      <c r="M329" s="209"/>
      <c r="N329" s="210"/>
      <c r="O329" s="210"/>
      <c r="P329" s="210"/>
      <c r="Q329" s="210"/>
      <c r="R329" s="210"/>
      <c r="S329" s="210"/>
      <c r="T329" s="211"/>
      <c r="AT329" s="212" t="s">
        <v>157</v>
      </c>
      <c r="AU329" s="212" t="s">
        <v>89</v>
      </c>
      <c r="AV329" s="13" t="s">
        <v>89</v>
      </c>
      <c r="AW329" s="13" t="s">
        <v>36</v>
      </c>
      <c r="AX329" s="13" t="s">
        <v>79</v>
      </c>
      <c r="AY329" s="212" t="s">
        <v>146</v>
      </c>
    </row>
    <row r="330" spans="1:65" s="13" customFormat="1" ht="10.199999999999999">
      <c r="B330" s="202"/>
      <c r="C330" s="203"/>
      <c r="D330" s="197" t="s">
        <v>157</v>
      </c>
      <c r="E330" s="204" t="s">
        <v>1</v>
      </c>
      <c r="F330" s="205" t="s">
        <v>775</v>
      </c>
      <c r="G330" s="203"/>
      <c r="H330" s="206">
        <v>7.8</v>
      </c>
      <c r="I330" s="207"/>
      <c r="J330" s="203"/>
      <c r="K330" s="203"/>
      <c r="L330" s="208"/>
      <c r="M330" s="209"/>
      <c r="N330" s="210"/>
      <c r="O330" s="210"/>
      <c r="P330" s="210"/>
      <c r="Q330" s="210"/>
      <c r="R330" s="210"/>
      <c r="S330" s="210"/>
      <c r="T330" s="211"/>
      <c r="AT330" s="212" t="s">
        <v>157</v>
      </c>
      <c r="AU330" s="212" t="s">
        <v>89</v>
      </c>
      <c r="AV330" s="13" t="s">
        <v>89</v>
      </c>
      <c r="AW330" s="13" t="s">
        <v>36</v>
      </c>
      <c r="AX330" s="13" t="s">
        <v>79</v>
      </c>
      <c r="AY330" s="212" t="s">
        <v>146</v>
      </c>
    </row>
    <row r="331" spans="1:65" s="13" customFormat="1" ht="10.199999999999999">
      <c r="B331" s="202"/>
      <c r="C331" s="203"/>
      <c r="D331" s="197" t="s">
        <v>157</v>
      </c>
      <c r="E331" s="204" t="s">
        <v>1</v>
      </c>
      <c r="F331" s="205" t="s">
        <v>776</v>
      </c>
      <c r="G331" s="203"/>
      <c r="H331" s="206">
        <v>57.8</v>
      </c>
      <c r="I331" s="207"/>
      <c r="J331" s="203"/>
      <c r="K331" s="203"/>
      <c r="L331" s="208"/>
      <c r="M331" s="209"/>
      <c r="N331" s="210"/>
      <c r="O331" s="210"/>
      <c r="P331" s="210"/>
      <c r="Q331" s="210"/>
      <c r="R331" s="210"/>
      <c r="S331" s="210"/>
      <c r="T331" s="211"/>
      <c r="AT331" s="212" t="s">
        <v>157</v>
      </c>
      <c r="AU331" s="212" t="s">
        <v>89</v>
      </c>
      <c r="AV331" s="13" t="s">
        <v>89</v>
      </c>
      <c r="AW331" s="13" t="s">
        <v>36</v>
      </c>
      <c r="AX331" s="13" t="s">
        <v>79</v>
      </c>
      <c r="AY331" s="212" t="s">
        <v>146</v>
      </c>
    </row>
    <row r="332" spans="1:65" s="13" customFormat="1" ht="10.199999999999999">
      <c r="B332" s="202"/>
      <c r="C332" s="203"/>
      <c r="D332" s="197" t="s">
        <v>157</v>
      </c>
      <c r="E332" s="204" t="s">
        <v>1</v>
      </c>
      <c r="F332" s="205" t="s">
        <v>777</v>
      </c>
      <c r="G332" s="203"/>
      <c r="H332" s="206">
        <v>6.4</v>
      </c>
      <c r="I332" s="207"/>
      <c r="J332" s="203"/>
      <c r="K332" s="203"/>
      <c r="L332" s="208"/>
      <c r="M332" s="209"/>
      <c r="N332" s="210"/>
      <c r="O332" s="210"/>
      <c r="P332" s="210"/>
      <c r="Q332" s="210"/>
      <c r="R332" s="210"/>
      <c r="S332" s="210"/>
      <c r="T332" s="211"/>
      <c r="AT332" s="212" t="s">
        <v>157</v>
      </c>
      <c r="AU332" s="212" t="s">
        <v>89</v>
      </c>
      <c r="AV332" s="13" t="s">
        <v>89</v>
      </c>
      <c r="AW332" s="13" t="s">
        <v>36</v>
      </c>
      <c r="AX332" s="13" t="s">
        <v>79</v>
      </c>
      <c r="AY332" s="212" t="s">
        <v>146</v>
      </c>
    </row>
    <row r="333" spans="1:65" s="2" customFormat="1" ht="24.15" customHeight="1">
      <c r="A333" s="32"/>
      <c r="B333" s="33"/>
      <c r="C333" s="184" t="s">
        <v>460</v>
      </c>
      <c r="D333" s="184" t="s">
        <v>148</v>
      </c>
      <c r="E333" s="185" t="s">
        <v>778</v>
      </c>
      <c r="F333" s="186" t="s">
        <v>779</v>
      </c>
      <c r="G333" s="187" t="s">
        <v>412</v>
      </c>
      <c r="H333" s="188">
        <v>12</v>
      </c>
      <c r="I333" s="189"/>
      <c r="J333" s="190">
        <f>ROUND(I333*H333,2)</f>
        <v>0</v>
      </c>
      <c r="K333" s="186" t="s">
        <v>152</v>
      </c>
      <c r="L333" s="37"/>
      <c r="M333" s="191" t="s">
        <v>1</v>
      </c>
      <c r="N333" s="192" t="s">
        <v>44</v>
      </c>
      <c r="O333" s="69"/>
      <c r="P333" s="193">
        <f>O333*H333</f>
        <v>0</v>
      </c>
      <c r="Q333" s="193">
        <v>6.2E-4</v>
      </c>
      <c r="R333" s="193">
        <f>Q333*H333</f>
        <v>7.4400000000000004E-3</v>
      </c>
      <c r="S333" s="193">
        <v>0</v>
      </c>
      <c r="T333" s="194">
        <f>S333*H333</f>
        <v>0</v>
      </c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R333" s="195" t="s">
        <v>153</v>
      </c>
      <c r="AT333" s="195" t="s">
        <v>148</v>
      </c>
      <c r="AU333" s="195" t="s">
        <v>89</v>
      </c>
      <c r="AY333" s="15" t="s">
        <v>146</v>
      </c>
      <c r="BE333" s="196">
        <f>IF(N333="základní",J333,0)</f>
        <v>0</v>
      </c>
      <c r="BF333" s="196">
        <f>IF(N333="snížená",J333,0)</f>
        <v>0</v>
      </c>
      <c r="BG333" s="196">
        <f>IF(N333="zákl. přenesená",J333,0)</f>
        <v>0</v>
      </c>
      <c r="BH333" s="196">
        <f>IF(N333="sníž. přenesená",J333,0)</f>
        <v>0</v>
      </c>
      <c r="BI333" s="196">
        <f>IF(N333="nulová",J333,0)</f>
        <v>0</v>
      </c>
      <c r="BJ333" s="15" t="s">
        <v>87</v>
      </c>
      <c r="BK333" s="196">
        <f>ROUND(I333*H333,2)</f>
        <v>0</v>
      </c>
      <c r="BL333" s="15" t="s">
        <v>153</v>
      </c>
      <c r="BM333" s="195" t="s">
        <v>780</v>
      </c>
    </row>
    <row r="334" spans="1:65" s="2" customFormat="1" ht="19.2">
      <c r="A334" s="32"/>
      <c r="B334" s="33"/>
      <c r="C334" s="34"/>
      <c r="D334" s="197" t="s">
        <v>155</v>
      </c>
      <c r="E334" s="34"/>
      <c r="F334" s="198" t="s">
        <v>781</v>
      </c>
      <c r="G334" s="34"/>
      <c r="H334" s="34"/>
      <c r="I334" s="199"/>
      <c r="J334" s="34"/>
      <c r="K334" s="34"/>
      <c r="L334" s="37"/>
      <c r="M334" s="200"/>
      <c r="N334" s="201"/>
      <c r="O334" s="69"/>
      <c r="P334" s="69"/>
      <c r="Q334" s="69"/>
      <c r="R334" s="69"/>
      <c r="S334" s="69"/>
      <c r="T334" s="70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T334" s="15" t="s">
        <v>155</v>
      </c>
      <c r="AU334" s="15" t="s">
        <v>89</v>
      </c>
    </row>
    <row r="335" spans="1:65" s="13" customFormat="1" ht="10.199999999999999">
      <c r="B335" s="202"/>
      <c r="C335" s="203"/>
      <c r="D335" s="197" t="s">
        <v>157</v>
      </c>
      <c r="E335" s="204" t="s">
        <v>1</v>
      </c>
      <c r="F335" s="205" t="s">
        <v>782</v>
      </c>
      <c r="G335" s="203"/>
      <c r="H335" s="206">
        <v>12</v>
      </c>
      <c r="I335" s="207"/>
      <c r="J335" s="203"/>
      <c r="K335" s="203"/>
      <c r="L335" s="208"/>
      <c r="M335" s="209"/>
      <c r="N335" s="210"/>
      <c r="O335" s="210"/>
      <c r="P335" s="210"/>
      <c r="Q335" s="210"/>
      <c r="R335" s="210"/>
      <c r="S335" s="210"/>
      <c r="T335" s="211"/>
      <c r="AT335" s="212" t="s">
        <v>157</v>
      </c>
      <c r="AU335" s="212" t="s">
        <v>89</v>
      </c>
      <c r="AV335" s="13" t="s">
        <v>89</v>
      </c>
      <c r="AW335" s="13" t="s">
        <v>36</v>
      </c>
      <c r="AX335" s="13" t="s">
        <v>87</v>
      </c>
      <c r="AY335" s="212" t="s">
        <v>146</v>
      </c>
    </row>
    <row r="336" spans="1:65" s="2" customFormat="1" ht="24.15" customHeight="1">
      <c r="A336" s="32"/>
      <c r="B336" s="33"/>
      <c r="C336" s="184" t="s">
        <v>464</v>
      </c>
      <c r="D336" s="184" t="s">
        <v>148</v>
      </c>
      <c r="E336" s="185" t="s">
        <v>783</v>
      </c>
      <c r="F336" s="186" t="s">
        <v>784</v>
      </c>
      <c r="G336" s="187" t="s">
        <v>161</v>
      </c>
      <c r="H336" s="188">
        <v>34.191000000000003</v>
      </c>
      <c r="I336" s="189"/>
      <c r="J336" s="190">
        <f>ROUND(I336*H336,2)</f>
        <v>0</v>
      </c>
      <c r="K336" s="186" t="s">
        <v>152</v>
      </c>
      <c r="L336" s="37"/>
      <c r="M336" s="191" t="s">
        <v>1</v>
      </c>
      <c r="N336" s="192" t="s">
        <v>44</v>
      </c>
      <c r="O336" s="69"/>
      <c r="P336" s="193">
        <f>O336*H336</f>
        <v>0</v>
      </c>
      <c r="Q336" s="193">
        <v>0</v>
      </c>
      <c r="R336" s="193">
        <f>Q336*H336</f>
        <v>0</v>
      </c>
      <c r="S336" s="193">
        <v>2.2000000000000002</v>
      </c>
      <c r="T336" s="194">
        <f>S336*H336</f>
        <v>75.220200000000006</v>
      </c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R336" s="195" t="s">
        <v>153</v>
      </c>
      <c r="AT336" s="195" t="s">
        <v>148</v>
      </c>
      <c r="AU336" s="195" t="s">
        <v>89</v>
      </c>
      <c r="AY336" s="15" t="s">
        <v>146</v>
      </c>
      <c r="BE336" s="196">
        <f>IF(N336="základní",J336,0)</f>
        <v>0</v>
      </c>
      <c r="BF336" s="196">
        <f>IF(N336="snížená",J336,0)</f>
        <v>0</v>
      </c>
      <c r="BG336" s="196">
        <f>IF(N336="zákl. přenesená",J336,0)</f>
        <v>0</v>
      </c>
      <c r="BH336" s="196">
        <f>IF(N336="sníž. přenesená",J336,0)</f>
        <v>0</v>
      </c>
      <c r="BI336" s="196">
        <f>IF(N336="nulová",J336,0)</f>
        <v>0</v>
      </c>
      <c r="BJ336" s="15" t="s">
        <v>87</v>
      </c>
      <c r="BK336" s="196">
        <f>ROUND(I336*H336,2)</f>
        <v>0</v>
      </c>
      <c r="BL336" s="15" t="s">
        <v>153</v>
      </c>
      <c r="BM336" s="195" t="s">
        <v>785</v>
      </c>
    </row>
    <row r="337" spans="1:65" s="2" customFormat="1" ht="19.2">
      <c r="A337" s="32"/>
      <c r="B337" s="33"/>
      <c r="C337" s="34"/>
      <c r="D337" s="197" t="s">
        <v>155</v>
      </c>
      <c r="E337" s="34"/>
      <c r="F337" s="198" t="s">
        <v>786</v>
      </c>
      <c r="G337" s="34"/>
      <c r="H337" s="34"/>
      <c r="I337" s="199"/>
      <c r="J337" s="34"/>
      <c r="K337" s="34"/>
      <c r="L337" s="37"/>
      <c r="M337" s="200"/>
      <c r="N337" s="201"/>
      <c r="O337" s="69"/>
      <c r="P337" s="69"/>
      <c r="Q337" s="69"/>
      <c r="R337" s="69"/>
      <c r="S337" s="69"/>
      <c r="T337" s="70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T337" s="15" t="s">
        <v>155</v>
      </c>
      <c r="AU337" s="15" t="s">
        <v>89</v>
      </c>
    </row>
    <row r="338" spans="1:65" s="13" customFormat="1" ht="20.399999999999999">
      <c r="B338" s="202"/>
      <c r="C338" s="203"/>
      <c r="D338" s="197" t="s">
        <v>157</v>
      </c>
      <c r="E338" s="204" t="s">
        <v>1</v>
      </c>
      <c r="F338" s="205" t="s">
        <v>787</v>
      </c>
      <c r="G338" s="203"/>
      <c r="H338" s="206">
        <v>3.7440000000000002</v>
      </c>
      <c r="I338" s="207"/>
      <c r="J338" s="203"/>
      <c r="K338" s="203"/>
      <c r="L338" s="208"/>
      <c r="M338" s="209"/>
      <c r="N338" s="210"/>
      <c r="O338" s="210"/>
      <c r="P338" s="210"/>
      <c r="Q338" s="210"/>
      <c r="R338" s="210"/>
      <c r="S338" s="210"/>
      <c r="T338" s="211"/>
      <c r="AT338" s="212" t="s">
        <v>157</v>
      </c>
      <c r="AU338" s="212" t="s">
        <v>89</v>
      </c>
      <c r="AV338" s="13" t="s">
        <v>89</v>
      </c>
      <c r="AW338" s="13" t="s">
        <v>36</v>
      </c>
      <c r="AX338" s="13" t="s">
        <v>79</v>
      </c>
      <c r="AY338" s="212" t="s">
        <v>146</v>
      </c>
    </row>
    <row r="339" spans="1:65" s="13" customFormat="1" ht="20.399999999999999">
      <c r="B339" s="202"/>
      <c r="C339" s="203"/>
      <c r="D339" s="197" t="s">
        <v>157</v>
      </c>
      <c r="E339" s="204" t="s">
        <v>1</v>
      </c>
      <c r="F339" s="205" t="s">
        <v>788</v>
      </c>
      <c r="G339" s="203"/>
      <c r="H339" s="206">
        <v>15.397</v>
      </c>
      <c r="I339" s="207"/>
      <c r="J339" s="203"/>
      <c r="K339" s="203"/>
      <c r="L339" s="208"/>
      <c r="M339" s="209"/>
      <c r="N339" s="210"/>
      <c r="O339" s="210"/>
      <c r="P339" s="210"/>
      <c r="Q339" s="210"/>
      <c r="R339" s="210"/>
      <c r="S339" s="210"/>
      <c r="T339" s="211"/>
      <c r="AT339" s="212" t="s">
        <v>157</v>
      </c>
      <c r="AU339" s="212" t="s">
        <v>89</v>
      </c>
      <c r="AV339" s="13" t="s">
        <v>89</v>
      </c>
      <c r="AW339" s="13" t="s">
        <v>36</v>
      </c>
      <c r="AX339" s="13" t="s">
        <v>79</v>
      </c>
      <c r="AY339" s="212" t="s">
        <v>146</v>
      </c>
    </row>
    <row r="340" spans="1:65" s="13" customFormat="1" ht="10.199999999999999">
      <c r="B340" s="202"/>
      <c r="C340" s="203"/>
      <c r="D340" s="197" t="s">
        <v>157</v>
      </c>
      <c r="E340" s="204" t="s">
        <v>1</v>
      </c>
      <c r="F340" s="205" t="s">
        <v>789</v>
      </c>
      <c r="G340" s="203"/>
      <c r="H340" s="206">
        <v>15.05</v>
      </c>
      <c r="I340" s="207"/>
      <c r="J340" s="203"/>
      <c r="K340" s="203"/>
      <c r="L340" s="208"/>
      <c r="M340" s="209"/>
      <c r="N340" s="210"/>
      <c r="O340" s="210"/>
      <c r="P340" s="210"/>
      <c r="Q340" s="210"/>
      <c r="R340" s="210"/>
      <c r="S340" s="210"/>
      <c r="T340" s="211"/>
      <c r="AT340" s="212" t="s">
        <v>157</v>
      </c>
      <c r="AU340" s="212" t="s">
        <v>89</v>
      </c>
      <c r="AV340" s="13" t="s">
        <v>89</v>
      </c>
      <c r="AW340" s="13" t="s">
        <v>36</v>
      </c>
      <c r="AX340" s="13" t="s">
        <v>79</v>
      </c>
      <c r="AY340" s="212" t="s">
        <v>146</v>
      </c>
    </row>
    <row r="341" spans="1:65" s="2" customFormat="1" ht="16.5" customHeight="1">
      <c r="A341" s="32"/>
      <c r="B341" s="33"/>
      <c r="C341" s="184" t="s">
        <v>468</v>
      </c>
      <c r="D341" s="184" t="s">
        <v>148</v>
      </c>
      <c r="E341" s="185" t="s">
        <v>790</v>
      </c>
      <c r="F341" s="186" t="s">
        <v>791</v>
      </c>
      <c r="G341" s="187" t="s">
        <v>734</v>
      </c>
      <c r="H341" s="188">
        <v>1</v>
      </c>
      <c r="I341" s="189"/>
      <c r="J341" s="190">
        <f>ROUND(I341*H341,2)</f>
        <v>0</v>
      </c>
      <c r="K341" s="186" t="s">
        <v>1</v>
      </c>
      <c r="L341" s="37"/>
      <c r="M341" s="191" t="s">
        <v>1</v>
      </c>
      <c r="N341" s="192" t="s">
        <v>44</v>
      </c>
      <c r="O341" s="69"/>
      <c r="P341" s="193">
        <f>O341*H341</f>
        <v>0</v>
      </c>
      <c r="Q341" s="193">
        <v>0</v>
      </c>
      <c r="R341" s="193">
        <f>Q341*H341</f>
        <v>0</v>
      </c>
      <c r="S341" s="193">
        <v>0</v>
      </c>
      <c r="T341" s="194">
        <f>S341*H341</f>
        <v>0</v>
      </c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R341" s="195" t="s">
        <v>153</v>
      </c>
      <c r="AT341" s="195" t="s">
        <v>148</v>
      </c>
      <c r="AU341" s="195" t="s">
        <v>89</v>
      </c>
      <c r="AY341" s="15" t="s">
        <v>146</v>
      </c>
      <c r="BE341" s="196">
        <f>IF(N341="základní",J341,0)</f>
        <v>0</v>
      </c>
      <c r="BF341" s="196">
        <f>IF(N341="snížená",J341,0)</f>
        <v>0</v>
      </c>
      <c r="BG341" s="196">
        <f>IF(N341="zákl. přenesená",J341,0)</f>
        <v>0</v>
      </c>
      <c r="BH341" s="196">
        <f>IF(N341="sníž. přenesená",J341,0)</f>
        <v>0</v>
      </c>
      <c r="BI341" s="196">
        <f>IF(N341="nulová",J341,0)</f>
        <v>0</v>
      </c>
      <c r="BJ341" s="15" t="s">
        <v>87</v>
      </c>
      <c r="BK341" s="196">
        <f>ROUND(I341*H341,2)</f>
        <v>0</v>
      </c>
      <c r="BL341" s="15" t="s">
        <v>153</v>
      </c>
      <c r="BM341" s="195" t="s">
        <v>792</v>
      </c>
    </row>
    <row r="342" spans="1:65" s="2" customFormat="1" ht="10.199999999999999">
      <c r="A342" s="32"/>
      <c r="B342" s="33"/>
      <c r="C342" s="34"/>
      <c r="D342" s="197" t="s">
        <v>155</v>
      </c>
      <c r="E342" s="34"/>
      <c r="F342" s="198" t="s">
        <v>791</v>
      </c>
      <c r="G342" s="34"/>
      <c r="H342" s="34"/>
      <c r="I342" s="199"/>
      <c r="J342" s="34"/>
      <c r="K342" s="34"/>
      <c r="L342" s="37"/>
      <c r="M342" s="200"/>
      <c r="N342" s="201"/>
      <c r="O342" s="69"/>
      <c r="P342" s="69"/>
      <c r="Q342" s="69"/>
      <c r="R342" s="69"/>
      <c r="S342" s="69"/>
      <c r="T342" s="70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T342" s="15" t="s">
        <v>155</v>
      </c>
      <c r="AU342" s="15" t="s">
        <v>89</v>
      </c>
    </row>
    <row r="343" spans="1:65" s="2" customFormat="1" ht="38.4">
      <c r="A343" s="32"/>
      <c r="B343" s="33"/>
      <c r="C343" s="34"/>
      <c r="D343" s="197" t="s">
        <v>230</v>
      </c>
      <c r="E343" s="34"/>
      <c r="F343" s="223" t="s">
        <v>793</v>
      </c>
      <c r="G343" s="34"/>
      <c r="H343" s="34"/>
      <c r="I343" s="199"/>
      <c r="J343" s="34"/>
      <c r="K343" s="34"/>
      <c r="L343" s="37"/>
      <c r="M343" s="200"/>
      <c r="N343" s="201"/>
      <c r="O343" s="69"/>
      <c r="P343" s="69"/>
      <c r="Q343" s="69"/>
      <c r="R343" s="69"/>
      <c r="S343" s="69"/>
      <c r="T343" s="70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T343" s="15" t="s">
        <v>230</v>
      </c>
      <c r="AU343" s="15" t="s">
        <v>89</v>
      </c>
    </row>
    <row r="344" spans="1:65" s="12" customFormat="1" ht="22.8" customHeight="1">
      <c r="B344" s="168"/>
      <c r="C344" s="169"/>
      <c r="D344" s="170" t="s">
        <v>78</v>
      </c>
      <c r="E344" s="182" t="s">
        <v>794</v>
      </c>
      <c r="F344" s="182" t="s">
        <v>795</v>
      </c>
      <c r="G344" s="169"/>
      <c r="H344" s="169"/>
      <c r="I344" s="172"/>
      <c r="J344" s="183">
        <f>BK344</f>
        <v>0</v>
      </c>
      <c r="K344" s="169"/>
      <c r="L344" s="174"/>
      <c r="M344" s="175"/>
      <c r="N344" s="176"/>
      <c r="O344" s="176"/>
      <c r="P344" s="177">
        <f>SUM(P345:P353)</f>
        <v>0</v>
      </c>
      <c r="Q344" s="176"/>
      <c r="R344" s="177">
        <f>SUM(R345:R353)</f>
        <v>0</v>
      </c>
      <c r="S344" s="176"/>
      <c r="T344" s="178">
        <f>SUM(T345:T353)</f>
        <v>0</v>
      </c>
      <c r="AR344" s="179" t="s">
        <v>87</v>
      </c>
      <c r="AT344" s="180" t="s">
        <v>78</v>
      </c>
      <c r="AU344" s="180" t="s">
        <v>87</v>
      </c>
      <c r="AY344" s="179" t="s">
        <v>146</v>
      </c>
      <c r="BK344" s="181">
        <f>SUM(BK345:BK353)</f>
        <v>0</v>
      </c>
    </row>
    <row r="345" spans="1:65" s="2" customFormat="1" ht="24.15" customHeight="1">
      <c r="A345" s="32"/>
      <c r="B345" s="33"/>
      <c r="C345" s="184" t="s">
        <v>473</v>
      </c>
      <c r="D345" s="184" t="s">
        <v>148</v>
      </c>
      <c r="E345" s="185" t="s">
        <v>796</v>
      </c>
      <c r="F345" s="186" t="s">
        <v>797</v>
      </c>
      <c r="G345" s="187" t="s">
        <v>241</v>
      </c>
      <c r="H345" s="188">
        <v>134.84</v>
      </c>
      <c r="I345" s="189"/>
      <c r="J345" s="190">
        <f>ROUND(I345*H345,2)</f>
        <v>0</v>
      </c>
      <c r="K345" s="186" t="s">
        <v>152</v>
      </c>
      <c r="L345" s="37"/>
      <c r="M345" s="191" t="s">
        <v>1</v>
      </c>
      <c r="N345" s="192" t="s">
        <v>44</v>
      </c>
      <c r="O345" s="69"/>
      <c r="P345" s="193">
        <f>O345*H345</f>
        <v>0</v>
      </c>
      <c r="Q345" s="193">
        <v>0</v>
      </c>
      <c r="R345" s="193">
        <f>Q345*H345</f>
        <v>0</v>
      </c>
      <c r="S345" s="193">
        <v>0</v>
      </c>
      <c r="T345" s="194">
        <f>S345*H345</f>
        <v>0</v>
      </c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R345" s="195" t="s">
        <v>153</v>
      </c>
      <c r="AT345" s="195" t="s">
        <v>148</v>
      </c>
      <c r="AU345" s="195" t="s">
        <v>89</v>
      </c>
      <c r="AY345" s="15" t="s">
        <v>146</v>
      </c>
      <c r="BE345" s="196">
        <f>IF(N345="základní",J345,0)</f>
        <v>0</v>
      </c>
      <c r="BF345" s="196">
        <f>IF(N345="snížená",J345,0)</f>
        <v>0</v>
      </c>
      <c r="BG345" s="196">
        <f>IF(N345="zákl. přenesená",J345,0)</f>
        <v>0</v>
      </c>
      <c r="BH345" s="196">
        <f>IF(N345="sníž. přenesená",J345,0)</f>
        <v>0</v>
      </c>
      <c r="BI345" s="196">
        <f>IF(N345="nulová",J345,0)</f>
        <v>0</v>
      </c>
      <c r="BJ345" s="15" t="s">
        <v>87</v>
      </c>
      <c r="BK345" s="196">
        <f>ROUND(I345*H345,2)</f>
        <v>0</v>
      </c>
      <c r="BL345" s="15" t="s">
        <v>153</v>
      </c>
      <c r="BM345" s="195" t="s">
        <v>798</v>
      </c>
    </row>
    <row r="346" spans="1:65" s="2" customFormat="1" ht="19.2">
      <c r="A346" s="32"/>
      <c r="B346" s="33"/>
      <c r="C346" s="34"/>
      <c r="D346" s="197" t="s">
        <v>155</v>
      </c>
      <c r="E346" s="34"/>
      <c r="F346" s="198" t="s">
        <v>799</v>
      </c>
      <c r="G346" s="34"/>
      <c r="H346" s="34"/>
      <c r="I346" s="199"/>
      <c r="J346" s="34"/>
      <c r="K346" s="34"/>
      <c r="L346" s="37"/>
      <c r="M346" s="200"/>
      <c r="N346" s="201"/>
      <c r="O346" s="69"/>
      <c r="P346" s="69"/>
      <c r="Q346" s="69"/>
      <c r="R346" s="69"/>
      <c r="S346" s="69"/>
      <c r="T346" s="70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T346" s="15" t="s">
        <v>155</v>
      </c>
      <c r="AU346" s="15" t="s">
        <v>89</v>
      </c>
    </row>
    <row r="347" spans="1:65" s="13" customFormat="1" ht="10.199999999999999">
      <c r="B347" s="202"/>
      <c r="C347" s="203"/>
      <c r="D347" s="197" t="s">
        <v>157</v>
      </c>
      <c r="E347" s="204" t="s">
        <v>1</v>
      </c>
      <c r="F347" s="205" t="s">
        <v>800</v>
      </c>
      <c r="G347" s="203"/>
      <c r="H347" s="206">
        <v>59.62</v>
      </c>
      <c r="I347" s="207"/>
      <c r="J347" s="203"/>
      <c r="K347" s="203"/>
      <c r="L347" s="208"/>
      <c r="M347" s="209"/>
      <c r="N347" s="210"/>
      <c r="O347" s="210"/>
      <c r="P347" s="210"/>
      <c r="Q347" s="210"/>
      <c r="R347" s="210"/>
      <c r="S347" s="210"/>
      <c r="T347" s="211"/>
      <c r="AT347" s="212" t="s">
        <v>157</v>
      </c>
      <c r="AU347" s="212" t="s">
        <v>89</v>
      </c>
      <c r="AV347" s="13" t="s">
        <v>89</v>
      </c>
      <c r="AW347" s="13" t="s">
        <v>36</v>
      </c>
      <c r="AX347" s="13" t="s">
        <v>79</v>
      </c>
      <c r="AY347" s="212" t="s">
        <v>146</v>
      </c>
    </row>
    <row r="348" spans="1:65" s="13" customFormat="1" ht="10.199999999999999">
      <c r="B348" s="202"/>
      <c r="C348" s="203"/>
      <c r="D348" s="197" t="s">
        <v>157</v>
      </c>
      <c r="E348" s="204" t="s">
        <v>1</v>
      </c>
      <c r="F348" s="205" t="s">
        <v>801</v>
      </c>
      <c r="G348" s="203"/>
      <c r="H348" s="206">
        <v>75.22</v>
      </c>
      <c r="I348" s="207"/>
      <c r="J348" s="203"/>
      <c r="K348" s="203"/>
      <c r="L348" s="208"/>
      <c r="M348" s="209"/>
      <c r="N348" s="210"/>
      <c r="O348" s="210"/>
      <c r="P348" s="210"/>
      <c r="Q348" s="210"/>
      <c r="R348" s="210"/>
      <c r="S348" s="210"/>
      <c r="T348" s="211"/>
      <c r="AT348" s="212" t="s">
        <v>157</v>
      </c>
      <c r="AU348" s="212" t="s">
        <v>89</v>
      </c>
      <c r="AV348" s="13" t="s">
        <v>89</v>
      </c>
      <c r="AW348" s="13" t="s">
        <v>36</v>
      </c>
      <c r="AX348" s="13" t="s">
        <v>79</v>
      </c>
      <c r="AY348" s="212" t="s">
        <v>146</v>
      </c>
    </row>
    <row r="349" spans="1:65" s="2" customFormat="1" ht="24.15" customHeight="1">
      <c r="A349" s="32"/>
      <c r="B349" s="33"/>
      <c r="C349" s="184" t="s">
        <v>479</v>
      </c>
      <c r="D349" s="184" t="s">
        <v>148</v>
      </c>
      <c r="E349" s="185" t="s">
        <v>802</v>
      </c>
      <c r="F349" s="186" t="s">
        <v>803</v>
      </c>
      <c r="G349" s="187" t="s">
        <v>241</v>
      </c>
      <c r="H349" s="188">
        <v>1887.76</v>
      </c>
      <c r="I349" s="189"/>
      <c r="J349" s="190">
        <f>ROUND(I349*H349,2)</f>
        <v>0</v>
      </c>
      <c r="K349" s="186" t="s">
        <v>152</v>
      </c>
      <c r="L349" s="37"/>
      <c r="M349" s="191" t="s">
        <v>1</v>
      </c>
      <c r="N349" s="192" t="s">
        <v>44</v>
      </c>
      <c r="O349" s="69"/>
      <c r="P349" s="193">
        <f>O349*H349</f>
        <v>0</v>
      </c>
      <c r="Q349" s="193">
        <v>0</v>
      </c>
      <c r="R349" s="193">
        <f>Q349*H349</f>
        <v>0</v>
      </c>
      <c r="S349" s="193">
        <v>0</v>
      </c>
      <c r="T349" s="194">
        <f>S349*H349</f>
        <v>0</v>
      </c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R349" s="195" t="s">
        <v>153</v>
      </c>
      <c r="AT349" s="195" t="s">
        <v>148</v>
      </c>
      <c r="AU349" s="195" t="s">
        <v>89</v>
      </c>
      <c r="AY349" s="15" t="s">
        <v>146</v>
      </c>
      <c r="BE349" s="196">
        <f>IF(N349="základní",J349,0)</f>
        <v>0</v>
      </c>
      <c r="BF349" s="196">
        <f>IF(N349="snížená",J349,0)</f>
        <v>0</v>
      </c>
      <c r="BG349" s="196">
        <f>IF(N349="zákl. přenesená",J349,0)</f>
        <v>0</v>
      </c>
      <c r="BH349" s="196">
        <f>IF(N349="sníž. přenesená",J349,0)</f>
        <v>0</v>
      </c>
      <c r="BI349" s="196">
        <f>IF(N349="nulová",J349,0)</f>
        <v>0</v>
      </c>
      <c r="BJ349" s="15" t="s">
        <v>87</v>
      </c>
      <c r="BK349" s="196">
        <f>ROUND(I349*H349,2)</f>
        <v>0</v>
      </c>
      <c r="BL349" s="15" t="s">
        <v>153</v>
      </c>
      <c r="BM349" s="195" t="s">
        <v>804</v>
      </c>
    </row>
    <row r="350" spans="1:65" s="2" customFormat="1" ht="28.8">
      <c r="A350" s="32"/>
      <c r="B350" s="33"/>
      <c r="C350" s="34"/>
      <c r="D350" s="197" t="s">
        <v>155</v>
      </c>
      <c r="E350" s="34"/>
      <c r="F350" s="198" t="s">
        <v>805</v>
      </c>
      <c r="G350" s="34"/>
      <c r="H350" s="34"/>
      <c r="I350" s="199"/>
      <c r="J350" s="34"/>
      <c r="K350" s="34"/>
      <c r="L350" s="37"/>
      <c r="M350" s="200"/>
      <c r="N350" s="201"/>
      <c r="O350" s="69"/>
      <c r="P350" s="69"/>
      <c r="Q350" s="69"/>
      <c r="R350" s="69"/>
      <c r="S350" s="69"/>
      <c r="T350" s="70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T350" s="15" t="s">
        <v>155</v>
      </c>
      <c r="AU350" s="15" t="s">
        <v>89</v>
      </c>
    </row>
    <row r="351" spans="1:65" s="13" customFormat="1" ht="10.199999999999999">
      <c r="B351" s="202"/>
      <c r="C351" s="203"/>
      <c r="D351" s="197" t="s">
        <v>157</v>
      </c>
      <c r="E351" s="204" t="s">
        <v>1</v>
      </c>
      <c r="F351" s="205" t="s">
        <v>806</v>
      </c>
      <c r="G351" s="203"/>
      <c r="H351" s="206">
        <v>1887.76</v>
      </c>
      <c r="I351" s="207"/>
      <c r="J351" s="203"/>
      <c r="K351" s="203"/>
      <c r="L351" s="208"/>
      <c r="M351" s="209"/>
      <c r="N351" s="210"/>
      <c r="O351" s="210"/>
      <c r="P351" s="210"/>
      <c r="Q351" s="210"/>
      <c r="R351" s="210"/>
      <c r="S351" s="210"/>
      <c r="T351" s="211"/>
      <c r="AT351" s="212" t="s">
        <v>157</v>
      </c>
      <c r="AU351" s="212" t="s">
        <v>89</v>
      </c>
      <c r="AV351" s="13" t="s">
        <v>89</v>
      </c>
      <c r="AW351" s="13" t="s">
        <v>36</v>
      </c>
      <c r="AX351" s="13" t="s">
        <v>87</v>
      </c>
      <c r="AY351" s="212" t="s">
        <v>146</v>
      </c>
    </row>
    <row r="352" spans="1:65" s="2" customFormat="1" ht="33" customHeight="1">
      <c r="A352" s="32"/>
      <c r="B352" s="33"/>
      <c r="C352" s="184" t="s">
        <v>487</v>
      </c>
      <c r="D352" s="184" t="s">
        <v>148</v>
      </c>
      <c r="E352" s="185" t="s">
        <v>807</v>
      </c>
      <c r="F352" s="186" t="s">
        <v>808</v>
      </c>
      <c r="G352" s="187" t="s">
        <v>241</v>
      </c>
      <c r="H352" s="188">
        <v>134.84</v>
      </c>
      <c r="I352" s="189"/>
      <c r="J352" s="190">
        <f>ROUND(I352*H352,2)</f>
        <v>0</v>
      </c>
      <c r="K352" s="186" t="s">
        <v>152</v>
      </c>
      <c r="L352" s="37"/>
      <c r="M352" s="191" t="s">
        <v>1</v>
      </c>
      <c r="N352" s="192" t="s">
        <v>44</v>
      </c>
      <c r="O352" s="69"/>
      <c r="P352" s="193">
        <f>O352*H352</f>
        <v>0</v>
      </c>
      <c r="Q352" s="193">
        <v>0</v>
      </c>
      <c r="R352" s="193">
        <f>Q352*H352</f>
        <v>0</v>
      </c>
      <c r="S352" s="193">
        <v>0</v>
      </c>
      <c r="T352" s="194">
        <f>S352*H352</f>
        <v>0</v>
      </c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R352" s="195" t="s">
        <v>153</v>
      </c>
      <c r="AT352" s="195" t="s">
        <v>148</v>
      </c>
      <c r="AU352" s="195" t="s">
        <v>89</v>
      </c>
      <c r="AY352" s="15" t="s">
        <v>146</v>
      </c>
      <c r="BE352" s="196">
        <f>IF(N352="základní",J352,0)</f>
        <v>0</v>
      </c>
      <c r="BF352" s="196">
        <f>IF(N352="snížená",J352,0)</f>
        <v>0</v>
      </c>
      <c r="BG352" s="196">
        <f>IF(N352="zákl. přenesená",J352,0)</f>
        <v>0</v>
      </c>
      <c r="BH352" s="196">
        <f>IF(N352="sníž. přenesená",J352,0)</f>
        <v>0</v>
      </c>
      <c r="BI352" s="196">
        <f>IF(N352="nulová",J352,0)</f>
        <v>0</v>
      </c>
      <c r="BJ352" s="15" t="s">
        <v>87</v>
      </c>
      <c r="BK352" s="196">
        <f>ROUND(I352*H352,2)</f>
        <v>0</v>
      </c>
      <c r="BL352" s="15" t="s">
        <v>153</v>
      </c>
      <c r="BM352" s="195" t="s">
        <v>809</v>
      </c>
    </row>
    <row r="353" spans="1:65" s="2" customFormat="1" ht="28.8">
      <c r="A353" s="32"/>
      <c r="B353" s="33"/>
      <c r="C353" s="34"/>
      <c r="D353" s="197" t="s">
        <v>155</v>
      </c>
      <c r="E353" s="34"/>
      <c r="F353" s="198" t="s">
        <v>810</v>
      </c>
      <c r="G353" s="34"/>
      <c r="H353" s="34"/>
      <c r="I353" s="199"/>
      <c r="J353" s="34"/>
      <c r="K353" s="34"/>
      <c r="L353" s="37"/>
      <c r="M353" s="200"/>
      <c r="N353" s="201"/>
      <c r="O353" s="69"/>
      <c r="P353" s="69"/>
      <c r="Q353" s="69"/>
      <c r="R353" s="69"/>
      <c r="S353" s="69"/>
      <c r="T353" s="70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T353" s="15" t="s">
        <v>155</v>
      </c>
      <c r="AU353" s="15" t="s">
        <v>89</v>
      </c>
    </row>
    <row r="354" spans="1:65" s="12" customFormat="1" ht="22.8" customHeight="1">
      <c r="B354" s="168"/>
      <c r="C354" s="169"/>
      <c r="D354" s="170" t="s">
        <v>78</v>
      </c>
      <c r="E354" s="182" t="s">
        <v>485</v>
      </c>
      <c r="F354" s="182" t="s">
        <v>486</v>
      </c>
      <c r="G354" s="169"/>
      <c r="H354" s="169"/>
      <c r="I354" s="172"/>
      <c r="J354" s="183">
        <f>BK354</f>
        <v>0</v>
      </c>
      <c r="K354" s="169"/>
      <c r="L354" s="174"/>
      <c r="M354" s="175"/>
      <c r="N354" s="176"/>
      <c r="O354" s="176"/>
      <c r="P354" s="177">
        <f>SUM(P355:P356)</f>
        <v>0</v>
      </c>
      <c r="Q354" s="176"/>
      <c r="R354" s="177">
        <f>SUM(R355:R356)</f>
        <v>0</v>
      </c>
      <c r="S354" s="176"/>
      <c r="T354" s="178">
        <f>SUM(T355:T356)</f>
        <v>0</v>
      </c>
      <c r="AR354" s="179" t="s">
        <v>87</v>
      </c>
      <c r="AT354" s="180" t="s">
        <v>78</v>
      </c>
      <c r="AU354" s="180" t="s">
        <v>87</v>
      </c>
      <c r="AY354" s="179" t="s">
        <v>146</v>
      </c>
      <c r="BK354" s="181">
        <f>SUM(BK355:BK356)</f>
        <v>0</v>
      </c>
    </row>
    <row r="355" spans="1:65" s="2" customFormat="1" ht="24.15" customHeight="1">
      <c r="A355" s="32"/>
      <c r="B355" s="33"/>
      <c r="C355" s="184" t="s">
        <v>496</v>
      </c>
      <c r="D355" s="184" t="s">
        <v>148</v>
      </c>
      <c r="E355" s="185" t="s">
        <v>488</v>
      </c>
      <c r="F355" s="186" t="s">
        <v>489</v>
      </c>
      <c r="G355" s="187" t="s">
        <v>241</v>
      </c>
      <c r="H355" s="188">
        <v>303.15199999999999</v>
      </c>
      <c r="I355" s="189"/>
      <c r="J355" s="190">
        <f>ROUND(I355*H355,2)</f>
        <v>0</v>
      </c>
      <c r="K355" s="186" t="s">
        <v>152</v>
      </c>
      <c r="L355" s="37"/>
      <c r="M355" s="191" t="s">
        <v>1</v>
      </c>
      <c r="N355" s="192" t="s">
        <v>44</v>
      </c>
      <c r="O355" s="69"/>
      <c r="P355" s="193">
        <f>O355*H355</f>
        <v>0</v>
      </c>
      <c r="Q355" s="193">
        <v>0</v>
      </c>
      <c r="R355" s="193">
        <f>Q355*H355</f>
        <v>0</v>
      </c>
      <c r="S355" s="193">
        <v>0</v>
      </c>
      <c r="T355" s="194">
        <f>S355*H355</f>
        <v>0</v>
      </c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R355" s="195" t="s">
        <v>153</v>
      </c>
      <c r="AT355" s="195" t="s">
        <v>148</v>
      </c>
      <c r="AU355" s="195" t="s">
        <v>89</v>
      </c>
      <c r="AY355" s="15" t="s">
        <v>146</v>
      </c>
      <c r="BE355" s="196">
        <f>IF(N355="základní",J355,0)</f>
        <v>0</v>
      </c>
      <c r="BF355" s="196">
        <f>IF(N355="snížená",J355,0)</f>
        <v>0</v>
      </c>
      <c r="BG355" s="196">
        <f>IF(N355="zákl. přenesená",J355,0)</f>
        <v>0</v>
      </c>
      <c r="BH355" s="196">
        <f>IF(N355="sníž. přenesená",J355,0)</f>
        <v>0</v>
      </c>
      <c r="BI355" s="196">
        <f>IF(N355="nulová",J355,0)</f>
        <v>0</v>
      </c>
      <c r="BJ355" s="15" t="s">
        <v>87</v>
      </c>
      <c r="BK355" s="196">
        <f>ROUND(I355*H355,2)</f>
        <v>0</v>
      </c>
      <c r="BL355" s="15" t="s">
        <v>153</v>
      </c>
      <c r="BM355" s="195" t="s">
        <v>811</v>
      </c>
    </row>
    <row r="356" spans="1:65" s="2" customFormat="1" ht="19.2">
      <c r="A356" s="32"/>
      <c r="B356" s="33"/>
      <c r="C356" s="34"/>
      <c r="D356" s="197" t="s">
        <v>155</v>
      </c>
      <c r="E356" s="34"/>
      <c r="F356" s="198" t="s">
        <v>491</v>
      </c>
      <c r="G356" s="34"/>
      <c r="H356" s="34"/>
      <c r="I356" s="199"/>
      <c r="J356" s="34"/>
      <c r="K356" s="34"/>
      <c r="L356" s="37"/>
      <c r="M356" s="200"/>
      <c r="N356" s="201"/>
      <c r="O356" s="69"/>
      <c r="P356" s="69"/>
      <c r="Q356" s="69"/>
      <c r="R356" s="69"/>
      <c r="S356" s="69"/>
      <c r="T356" s="70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T356" s="15" t="s">
        <v>155</v>
      </c>
      <c r="AU356" s="15" t="s">
        <v>89</v>
      </c>
    </row>
    <row r="357" spans="1:65" s="12" customFormat="1" ht="25.95" customHeight="1">
      <c r="B357" s="168"/>
      <c r="C357" s="169"/>
      <c r="D357" s="170" t="s">
        <v>78</v>
      </c>
      <c r="E357" s="171" t="s">
        <v>492</v>
      </c>
      <c r="F357" s="171" t="s">
        <v>493</v>
      </c>
      <c r="G357" s="169"/>
      <c r="H357" s="169"/>
      <c r="I357" s="172"/>
      <c r="J357" s="173">
        <f>BK357</f>
        <v>0</v>
      </c>
      <c r="K357" s="169"/>
      <c r="L357" s="174"/>
      <c r="M357" s="175"/>
      <c r="N357" s="176"/>
      <c r="O357" s="176"/>
      <c r="P357" s="177">
        <f>P358</f>
        <v>0</v>
      </c>
      <c r="Q357" s="176"/>
      <c r="R357" s="177">
        <f>R358</f>
        <v>2.8342783999999996</v>
      </c>
      <c r="S357" s="176"/>
      <c r="T357" s="178">
        <f>T358</f>
        <v>0</v>
      </c>
      <c r="AR357" s="179" t="s">
        <v>89</v>
      </c>
      <c r="AT357" s="180" t="s">
        <v>78</v>
      </c>
      <c r="AU357" s="180" t="s">
        <v>79</v>
      </c>
      <c r="AY357" s="179" t="s">
        <v>146</v>
      </c>
      <c r="BK357" s="181">
        <f>BK358</f>
        <v>0</v>
      </c>
    </row>
    <row r="358" spans="1:65" s="12" customFormat="1" ht="22.8" customHeight="1">
      <c r="B358" s="168"/>
      <c r="C358" s="169"/>
      <c r="D358" s="170" t="s">
        <v>78</v>
      </c>
      <c r="E358" s="182" t="s">
        <v>494</v>
      </c>
      <c r="F358" s="182" t="s">
        <v>495</v>
      </c>
      <c r="G358" s="169"/>
      <c r="H358" s="169"/>
      <c r="I358" s="172"/>
      <c r="J358" s="183">
        <f>BK358</f>
        <v>0</v>
      </c>
      <c r="K358" s="169"/>
      <c r="L358" s="174"/>
      <c r="M358" s="175"/>
      <c r="N358" s="176"/>
      <c r="O358" s="176"/>
      <c r="P358" s="177">
        <f>SUM(P359:P415)</f>
        <v>0</v>
      </c>
      <c r="Q358" s="176"/>
      <c r="R358" s="177">
        <f>SUM(R359:R415)</f>
        <v>2.8342783999999996</v>
      </c>
      <c r="S358" s="176"/>
      <c r="T358" s="178">
        <f>SUM(T359:T415)</f>
        <v>0</v>
      </c>
      <c r="AR358" s="179" t="s">
        <v>89</v>
      </c>
      <c r="AT358" s="180" t="s">
        <v>78</v>
      </c>
      <c r="AU358" s="180" t="s">
        <v>87</v>
      </c>
      <c r="AY358" s="179" t="s">
        <v>146</v>
      </c>
      <c r="BK358" s="181">
        <f>SUM(BK359:BK415)</f>
        <v>0</v>
      </c>
    </row>
    <row r="359" spans="1:65" s="2" customFormat="1" ht="24.15" customHeight="1">
      <c r="A359" s="32"/>
      <c r="B359" s="33"/>
      <c r="C359" s="184" t="s">
        <v>502</v>
      </c>
      <c r="D359" s="184" t="s">
        <v>148</v>
      </c>
      <c r="E359" s="185" t="s">
        <v>812</v>
      </c>
      <c r="F359" s="186" t="s">
        <v>813</v>
      </c>
      <c r="G359" s="187" t="s">
        <v>412</v>
      </c>
      <c r="H359" s="188">
        <v>17.2</v>
      </c>
      <c r="I359" s="189"/>
      <c r="J359" s="190">
        <f>ROUND(I359*H359,2)</f>
        <v>0</v>
      </c>
      <c r="K359" s="186" t="s">
        <v>152</v>
      </c>
      <c r="L359" s="37"/>
      <c r="M359" s="191" t="s">
        <v>1</v>
      </c>
      <c r="N359" s="192" t="s">
        <v>44</v>
      </c>
      <c r="O359" s="69"/>
      <c r="P359" s="193">
        <f>O359*H359</f>
        <v>0</v>
      </c>
      <c r="Q359" s="193">
        <v>8.5999999999999998E-4</v>
      </c>
      <c r="R359" s="193">
        <f>Q359*H359</f>
        <v>1.4792E-2</v>
      </c>
      <c r="S359" s="193">
        <v>0</v>
      </c>
      <c r="T359" s="194">
        <f>S359*H359</f>
        <v>0</v>
      </c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R359" s="195" t="s">
        <v>271</v>
      </c>
      <c r="AT359" s="195" t="s">
        <v>148</v>
      </c>
      <c r="AU359" s="195" t="s">
        <v>89</v>
      </c>
      <c r="AY359" s="15" t="s">
        <v>146</v>
      </c>
      <c r="BE359" s="196">
        <f>IF(N359="základní",J359,0)</f>
        <v>0</v>
      </c>
      <c r="BF359" s="196">
        <f>IF(N359="snížená",J359,0)</f>
        <v>0</v>
      </c>
      <c r="BG359" s="196">
        <f>IF(N359="zákl. přenesená",J359,0)</f>
        <v>0</v>
      </c>
      <c r="BH359" s="196">
        <f>IF(N359="sníž. přenesená",J359,0)</f>
        <v>0</v>
      </c>
      <c r="BI359" s="196">
        <f>IF(N359="nulová",J359,0)</f>
        <v>0</v>
      </c>
      <c r="BJ359" s="15" t="s">
        <v>87</v>
      </c>
      <c r="BK359" s="196">
        <f>ROUND(I359*H359,2)</f>
        <v>0</v>
      </c>
      <c r="BL359" s="15" t="s">
        <v>271</v>
      </c>
      <c r="BM359" s="195" t="s">
        <v>814</v>
      </c>
    </row>
    <row r="360" spans="1:65" s="2" customFormat="1" ht="19.2">
      <c r="A360" s="32"/>
      <c r="B360" s="33"/>
      <c r="C360" s="34"/>
      <c r="D360" s="197" t="s">
        <v>155</v>
      </c>
      <c r="E360" s="34"/>
      <c r="F360" s="198" t="s">
        <v>815</v>
      </c>
      <c r="G360" s="34"/>
      <c r="H360" s="34"/>
      <c r="I360" s="199"/>
      <c r="J360" s="34"/>
      <c r="K360" s="34"/>
      <c r="L360" s="37"/>
      <c r="M360" s="200"/>
      <c r="N360" s="201"/>
      <c r="O360" s="69"/>
      <c r="P360" s="69"/>
      <c r="Q360" s="69"/>
      <c r="R360" s="69"/>
      <c r="S360" s="69"/>
      <c r="T360" s="70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T360" s="15" t="s">
        <v>155</v>
      </c>
      <c r="AU360" s="15" t="s">
        <v>89</v>
      </c>
    </row>
    <row r="361" spans="1:65" s="13" customFormat="1" ht="10.199999999999999">
      <c r="B361" s="202"/>
      <c r="C361" s="203"/>
      <c r="D361" s="197" t="s">
        <v>157</v>
      </c>
      <c r="E361" s="204" t="s">
        <v>1</v>
      </c>
      <c r="F361" s="205" t="s">
        <v>816</v>
      </c>
      <c r="G361" s="203"/>
      <c r="H361" s="206">
        <v>17.2</v>
      </c>
      <c r="I361" s="207"/>
      <c r="J361" s="203"/>
      <c r="K361" s="203"/>
      <c r="L361" s="208"/>
      <c r="M361" s="209"/>
      <c r="N361" s="210"/>
      <c r="O361" s="210"/>
      <c r="P361" s="210"/>
      <c r="Q361" s="210"/>
      <c r="R361" s="210"/>
      <c r="S361" s="210"/>
      <c r="T361" s="211"/>
      <c r="AT361" s="212" t="s">
        <v>157</v>
      </c>
      <c r="AU361" s="212" t="s">
        <v>89</v>
      </c>
      <c r="AV361" s="13" t="s">
        <v>89</v>
      </c>
      <c r="AW361" s="13" t="s">
        <v>36</v>
      </c>
      <c r="AX361" s="13" t="s">
        <v>87</v>
      </c>
      <c r="AY361" s="212" t="s">
        <v>146</v>
      </c>
    </row>
    <row r="362" spans="1:65" s="2" customFormat="1" ht="24.15" customHeight="1">
      <c r="A362" s="32"/>
      <c r="B362" s="33"/>
      <c r="C362" s="184" t="s">
        <v>508</v>
      </c>
      <c r="D362" s="184" t="s">
        <v>148</v>
      </c>
      <c r="E362" s="185" t="s">
        <v>497</v>
      </c>
      <c r="F362" s="186" t="s">
        <v>498</v>
      </c>
      <c r="G362" s="187" t="s">
        <v>412</v>
      </c>
      <c r="H362" s="188">
        <v>7.37</v>
      </c>
      <c r="I362" s="189"/>
      <c r="J362" s="190">
        <f>ROUND(I362*H362,2)</f>
        <v>0</v>
      </c>
      <c r="K362" s="186" t="s">
        <v>152</v>
      </c>
      <c r="L362" s="37"/>
      <c r="M362" s="191" t="s">
        <v>1</v>
      </c>
      <c r="N362" s="192" t="s">
        <v>44</v>
      </c>
      <c r="O362" s="69"/>
      <c r="P362" s="193">
        <f>O362*H362</f>
        <v>0</v>
      </c>
      <c r="Q362" s="193">
        <v>7.2000000000000005E-4</v>
      </c>
      <c r="R362" s="193">
        <f>Q362*H362</f>
        <v>5.3064000000000002E-3</v>
      </c>
      <c r="S362" s="193">
        <v>0</v>
      </c>
      <c r="T362" s="194">
        <f>S362*H362</f>
        <v>0</v>
      </c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R362" s="195" t="s">
        <v>271</v>
      </c>
      <c r="AT362" s="195" t="s">
        <v>148</v>
      </c>
      <c r="AU362" s="195" t="s">
        <v>89</v>
      </c>
      <c r="AY362" s="15" t="s">
        <v>146</v>
      </c>
      <c r="BE362" s="196">
        <f>IF(N362="základní",J362,0)</f>
        <v>0</v>
      </c>
      <c r="BF362" s="196">
        <f>IF(N362="snížená",J362,0)</f>
        <v>0</v>
      </c>
      <c r="BG362" s="196">
        <f>IF(N362="zákl. přenesená",J362,0)</f>
        <v>0</v>
      </c>
      <c r="BH362" s="196">
        <f>IF(N362="sníž. přenesená",J362,0)</f>
        <v>0</v>
      </c>
      <c r="BI362" s="196">
        <f>IF(N362="nulová",J362,0)</f>
        <v>0</v>
      </c>
      <c r="BJ362" s="15" t="s">
        <v>87</v>
      </c>
      <c r="BK362" s="196">
        <f>ROUND(I362*H362,2)</f>
        <v>0</v>
      </c>
      <c r="BL362" s="15" t="s">
        <v>271</v>
      </c>
      <c r="BM362" s="195" t="s">
        <v>817</v>
      </c>
    </row>
    <row r="363" spans="1:65" s="2" customFormat="1" ht="19.2">
      <c r="A363" s="32"/>
      <c r="B363" s="33"/>
      <c r="C363" s="34"/>
      <c r="D363" s="197" t="s">
        <v>155</v>
      </c>
      <c r="E363" s="34"/>
      <c r="F363" s="198" t="s">
        <v>500</v>
      </c>
      <c r="G363" s="34"/>
      <c r="H363" s="34"/>
      <c r="I363" s="199"/>
      <c r="J363" s="34"/>
      <c r="K363" s="34"/>
      <c r="L363" s="37"/>
      <c r="M363" s="200"/>
      <c r="N363" s="201"/>
      <c r="O363" s="69"/>
      <c r="P363" s="69"/>
      <c r="Q363" s="69"/>
      <c r="R363" s="69"/>
      <c r="S363" s="69"/>
      <c r="T363" s="70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T363" s="15" t="s">
        <v>155</v>
      </c>
      <c r="AU363" s="15" t="s">
        <v>89</v>
      </c>
    </row>
    <row r="364" spans="1:65" s="13" customFormat="1" ht="10.199999999999999">
      <c r="B364" s="202"/>
      <c r="C364" s="203"/>
      <c r="D364" s="197" t="s">
        <v>157</v>
      </c>
      <c r="E364" s="204" t="s">
        <v>1</v>
      </c>
      <c r="F364" s="205" t="s">
        <v>818</v>
      </c>
      <c r="G364" s="203"/>
      <c r="H364" s="206">
        <v>6.65</v>
      </c>
      <c r="I364" s="207"/>
      <c r="J364" s="203"/>
      <c r="K364" s="203"/>
      <c r="L364" s="208"/>
      <c r="M364" s="209"/>
      <c r="N364" s="210"/>
      <c r="O364" s="210"/>
      <c r="P364" s="210"/>
      <c r="Q364" s="210"/>
      <c r="R364" s="210"/>
      <c r="S364" s="210"/>
      <c r="T364" s="211"/>
      <c r="AT364" s="212" t="s">
        <v>157</v>
      </c>
      <c r="AU364" s="212" t="s">
        <v>89</v>
      </c>
      <c r="AV364" s="13" t="s">
        <v>89</v>
      </c>
      <c r="AW364" s="13" t="s">
        <v>36</v>
      </c>
      <c r="AX364" s="13" t="s">
        <v>79</v>
      </c>
      <c r="AY364" s="212" t="s">
        <v>146</v>
      </c>
    </row>
    <row r="365" spans="1:65" s="13" customFormat="1" ht="10.199999999999999">
      <c r="B365" s="202"/>
      <c r="C365" s="203"/>
      <c r="D365" s="197" t="s">
        <v>157</v>
      </c>
      <c r="E365" s="204" t="s">
        <v>1</v>
      </c>
      <c r="F365" s="205" t="s">
        <v>819</v>
      </c>
      <c r="G365" s="203"/>
      <c r="H365" s="206">
        <v>0.72</v>
      </c>
      <c r="I365" s="207"/>
      <c r="J365" s="203"/>
      <c r="K365" s="203"/>
      <c r="L365" s="208"/>
      <c r="M365" s="209"/>
      <c r="N365" s="210"/>
      <c r="O365" s="210"/>
      <c r="P365" s="210"/>
      <c r="Q365" s="210"/>
      <c r="R365" s="210"/>
      <c r="S365" s="210"/>
      <c r="T365" s="211"/>
      <c r="AT365" s="212" t="s">
        <v>157</v>
      </c>
      <c r="AU365" s="212" t="s">
        <v>89</v>
      </c>
      <c r="AV365" s="13" t="s">
        <v>89</v>
      </c>
      <c r="AW365" s="13" t="s">
        <v>36</v>
      </c>
      <c r="AX365" s="13" t="s">
        <v>79</v>
      </c>
      <c r="AY365" s="212" t="s">
        <v>146</v>
      </c>
    </row>
    <row r="366" spans="1:65" s="2" customFormat="1" ht="24.15" customHeight="1">
      <c r="A366" s="32"/>
      <c r="B366" s="33"/>
      <c r="C366" s="184" t="s">
        <v>513</v>
      </c>
      <c r="D366" s="184" t="s">
        <v>148</v>
      </c>
      <c r="E366" s="185" t="s">
        <v>820</v>
      </c>
      <c r="F366" s="186" t="s">
        <v>821</v>
      </c>
      <c r="G366" s="187" t="s">
        <v>285</v>
      </c>
      <c r="H366" s="188">
        <v>17</v>
      </c>
      <c r="I366" s="189"/>
      <c r="J366" s="190">
        <f>ROUND(I366*H366,2)</f>
        <v>0</v>
      </c>
      <c r="K366" s="186" t="s">
        <v>152</v>
      </c>
      <c r="L366" s="37"/>
      <c r="M366" s="191" t="s">
        <v>1</v>
      </c>
      <c r="N366" s="192" t="s">
        <v>44</v>
      </c>
      <c r="O366" s="69"/>
      <c r="P366" s="193">
        <f>O366*H366</f>
        <v>0</v>
      </c>
      <c r="Q366" s="193">
        <v>6.0000000000000002E-5</v>
      </c>
      <c r="R366" s="193">
        <f>Q366*H366</f>
        <v>1.0200000000000001E-3</v>
      </c>
      <c r="S366" s="193">
        <v>0</v>
      </c>
      <c r="T366" s="194">
        <f>S366*H366</f>
        <v>0</v>
      </c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R366" s="195" t="s">
        <v>271</v>
      </c>
      <c r="AT366" s="195" t="s">
        <v>148</v>
      </c>
      <c r="AU366" s="195" t="s">
        <v>89</v>
      </c>
      <c r="AY366" s="15" t="s">
        <v>146</v>
      </c>
      <c r="BE366" s="196">
        <f>IF(N366="základní",J366,0)</f>
        <v>0</v>
      </c>
      <c r="BF366" s="196">
        <f>IF(N366="snížená",J366,0)</f>
        <v>0</v>
      </c>
      <c r="BG366" s="196">
        <f>IF(N366="zákl. přenesená",J366,0)</f>
        <v>0</v>
      </c>
      <c r="BH366" s="196">
        <f>IF(N366="sníž. přenesená",J366,0)</f>
        <v>0</v>
      </c>
      <c r="BI366" s="196">
        <f>IF(N366="nulová",J366,0)</f>
        <v>0</v>
      </c>
      <c r="BJ366" s="15" t="s">
        <v>87</v>
      </c>
      <c r="BK366" s="196">
        <f>ROUND(I366*H366,2)</f>
        <v>0</v>
      </c>
      <c r="BL366" s="15" t="s">
        <v>271</v>
      </c>
      <c r="BM366" s="195" t="s">
        <v>822</v>
      </c>
    </row>
    <row r="367" spans="1:65" s="2" customFormat="1" ht="19.2">
      <c r="A367" s="32"/>
      <c r="B367" s="33"/>
      <c r="C367" s="34"/>
      <c r="D367" s="197" t="s">
        <v>155</v>
      </c>
      <c r="E367" s="34"/>
      <c r="F367" s="198" t="s">
        <v>823</v>
      </c>
      <c r="G367" s="34"/>
      <c r="H367" s="34"/>
      <c r="I367" s="199"/>
      <c r="J367" s="34"/>
      <c r="K367" s="34"/>
      <c r="L367" s="37"/>
      <c r="M367" s="200"/>
      <c r="N367" s="201"/>
      <c r="O367" s="69"/>
      <c r="P367" s="69"/>
      <c r="Q367" s="69"/>
      <c r="R367" s="69"/>
      <c r="S367" s="69"/>
      <c r="T367" s="70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T367" s="15" t="s">
        <v>155</v>
      </c>
      <c r="AU367" s="15" t="s">
        <v>89</v>
      </c>
    </row>
    <row r="368" spans="1:65" s="13" customFormat="1" ht="10.199999999999999">
      <c r="B368" s="202"/>
      <c r="C368" s="203"/>
      <c r="D368" s="197" t="s">
        <v>157</v>
      </c>
      <c r="E368" s="204" t="s">
        <v>1</v>
      </c>
      <c r="F368" s="205" t="s">
        <v>824</v>
      </c>
      <c r="G368" s="203"/>
      <c r="H368" s="206">
        <v>17</v>
      </c>
      <c r="I368" s="207"/>
      <c r="J368" s="203"/>
      <c r="K368" s="203"/>
      <c r="L368" s="208"/>
      <c r="M368" s="209"/>
      <c r="N368" s="210"/>
      <c r="O368" s="210"/>
      <c r="P368" s="210"/>
      <c r="Q368" s="210"/>
      <c r="R368" s="210"/>
      <c r="S368" s="210"/>
      <c r="T368" s="211"/>
      <c r="AT368" s="212" t="s">
        <v>157</v>
      </c>
      <c r="AU368" s="212" t="s">
        <v>89</v>
      </c>
      <c r="AV368" s="13" t="s">
        <v>89</v>
      </c>
      <c r="AW368" s="13" t="s">
        <v>36</v>
      </c>
      <c r="AX368" s="13" t="s">
        <v>87</v>
      </c>
      <c r="AY368" s="212" t="s">
        <v>146</v>
      </c>
    </row>
    <row r="369" spans="1:65" s="2" customFormat="1" ht="21.75" customHeight="1">
      <c r="A369" s="32"/>
      <c r="B369" s="33"/>
      <c r="C369" s="213" t="s">
        <v>519</v>
      </c>
      <c r="D369" s="213" t="s">
        <v>226</v>
      </c>
      <c r="E369" s="214" t="s">
        <v>825</v>
      </c>
      <c r="F369" s="215" t="s">
        <v>826</v>
      </c>
      <c r="G369" s="216" t="s">
        <v>241</v>
      </c>
      <c r="H369" s="217">
        <v>7.0000000000000001E-3</v>
      </c>
      <c r="I369" s="218"/>
      <c r="J369" s="219">
        <f>ROUND(I369*H369,2)</f>
        <v>0</v>
      </c>
      <c r="K369" s="215" t="s">
        <v>152</v>
      </c>
      <c r="L369" s="220"/>
      <c r="M369" s="221" t="s">
        <v>1</v>
      </c>
      <c r="N369" s="222" t="s">
        <v>44</v>
      </c>
      <c r="O369" s="69"/>
      <c r="P369" s="193">
        <f>O369*H369</f>
        <v>0</v>
      </c>
      <c r="Q369" s="193">
        <v>1</v>
      </c>
      <c r="R369" s="193">
        <f>Q369*H369</f>
        <v>7.0000000000000001E-3</v>
      </c>
      <c r="S369" s="193">
        <v>0</v>
      </c>
      <c r="T369" s="194">
        <f>S369*H369</f>
        <v>0</v>
      </c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R369" s="195" t="s">
        <v>369</v>
      </c>
      <c r="AT369" s="195" t="s">
        <v>226</v>
      </c>
      <c r="AU369" s="195" t="s">
        <v>89</v>
      </c>
      <c r="AY369" s="15" t="s">
        <v>146</v>
      </c>
      <c r="BE369" s="196">
        <f>IF(N369="základní",J369,0)</f>
        <v>0</v>
      </c>
      <c r="BF369" s="196">
        <f>IF(N369="snížená",J369,0)</f>
        <v>0</v>
      </c>
      <c r="BG369" s="196">
        <f>IF(N369="zákl. přenesená",J369,0)</f>
        <v>0</v>
      </c>
      <c r="BH369" s="196">
        <f>IF(N369="sníž. přenesená",J369,0)</f>
        <v>0</v>
      </c>
      <c r="BI369" s="196">
        <f>IF(N369="nulová",J369,0)</f>
        <v>0</v>
      </c>
      <c r="BJ369" s="15" t="s">
        <v>87</v>
      </c>
      <c r="BK369" s="196">
        <f>ROUND(I369*H369,2)</f>
        <v>0</v>
      </c>
      <c r="BL369" s="15" t="s">
        <v>271</v>
      </c>
      <c r="BM369" s="195" t="s">
        <v>827</v>
      </c>
    </row>
    <row r="370" spans="1:65" s="2" customFormat="1" ht="10.199999999999999">
      <c r="A370" s="32"/>
      <c r="B370" s="33"/>
      <c r="C370" s="34"/>
      <c r="D370" s="197" t="s">
        <v>155</v>
      </c>
      <c r="E370" s="34"/>
      <c r="F370" s="198" t="s">
        <v>826</v>
      </c>
      <c r="G370" s="34"/>
      <c r="H370" s="34"/>
      <c r="I370" s="199"/>
      <c r="J370" s="34"/>
      <c r="K370" s="34"/>
      <c r="L370" s="37"/>
      <c r="M370" s="200"/>
      <c r="N370" s="201"/>
      <c r="O370" s="69"/>
      <c r="P370" s="69"/>
      <c r="Q370" s="69"/>
      <c r="R370" s="69"/>
      <c r="S370" s="69"/>
      <c r="T370" s="70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T370" s="15" t="s">
        <v>155</v>
      </c>
      <c r="AU370" s="15" t="s">
        <v>89</v>
      </c>
    </row>
    <row r="371" spans="1:65" s="13" customFormat="1" ht="20.399999999999999">
      <c r="B371" s="202"/>
      <c r="C371" s="203"/>
      <c r="D371" s="197" t="s">
        <v>157</v>
      </c>
      <c r="E371" s="204" t="s">
        <v>1</v>
      </c>
      <c r="F371" s="205" t="s">
        <v>828</v>
      </c>
      <c r="G371" s="203"/>
      <c r="H371" s="206">
        <v>7.0000000000000001E-3</v>
      </c>
      <c r="I371" s="207"/>
      <c r="J371" s="203"/>
      <c r="K371" s="203"/>
      <c r="L371" s="208"/>
      <c r="M371" s="209"/>
      <c r="N371" s="210"/>
      <c r="O371" s="210"/>
      <c r="P371" s="210"/>
      <c r="Q371" s="210"/>
      <c r="R371" s="210"/>
      <c r="S371" s="210"/>
      <c r="T371" s="211"/>
      <c r="AT371" s="212" t="s">
        <v>157</v>
      </c>
      <c r="AU371" s="212" t="s">
        <v>89</v>
      </c>
      <c r="AV371" s="13" t="s">
        <v>89</v>
      </c>
      <c r="AW371" s="13" t="s">
        <v>36</v>
      </c>
      <c r="AX371" s="13" t="s">
        <v>87</v>
      </c>
      <c r="AY371" s="212" t="s">
        <v>146</v>
      </c>
    </row>
    <row r="372" spans="1:65" s="2" customFormat="1" ht="21.75" customHeight="1">
      <c r="A372" s="32"/>
      <c r="B372" s="33"/>
      <c r="C372" s="213" t="s">
        <v>525</v>
      </c>
      <c r="D372" s="213" t="s">
        <v>226</v>
      </c>
      <c r="E372" s="214" t="s">
        <v>503</v>
      </c>
      <c r="F372" s="215" t="s">
        <v>504</v>
      </c>
      <c r="G372" s="216" t="s">
        <v>241</v>
      </c>
      <c r="H372" s="217">
        <v>2.3E-2</v>
      </c>
      <c r="I372" s="218"/>
      <c r="J372" s="219">
        <f>ROUND(I372*H372,2)</f>
        <v>0</v>
      </c>
      <c r="K372" s="215" t="s">
        <v>152</v>
      </c>
      <c r="L372" s="220"/>
      <c r="M372" s="221" t="s">
        <v>1</v>
      </c>
      <c r="N372" s="222" t="s">
        <v>44</v>
      </c>
      <c r="O372" s="69"/>
      <c r="P372" s="193">
        <f>O372*H372</f>
        <v>0</v>
      </c>
      <c r="Q372" s="193">
        <v>1</v>
      </c>
      <c r="R372" s="193">
        <f>Q372*H372</f>
        <v>2.3E-2</v>
      </c>
      <c r="S372" s="193">
        <v>0</v>
      </c>
      <c r="T372" s="194">
        <f>S372*H372</f>
        <v>0</v>
      </c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R372" s="195" t="s">
        <v>369</v>
      </c>
      <c r="AT372" s="195" t="s">
        <v>226</v>
      </c>
      <c r="AU372" s="195" t="s">
        <v>89</v>
      </c>
      <c r="AY372" s="15" t="s">
        <v>146</v>
      </c>
      <c r="BE372" s="196">
        <f>IF(N372="základní",J372,0)</f>
        <v>0</v>
      </c>
      <c r="BF372" s="196">
        <f>IF(N372="snížená",J372,0)</f>
        <v>0</v>
      </c>
      <c r="BG372" s="196">
        <f>IF(N372="zákl. přenesená",J372,0)</f>
        <v>0</v>
      </c>
      <c r="BH372" s="196">
        <f>IF(N372="sníž. přenesená",J372,0)</f>
        <v>0</v>
      </c>
      <c r="BI372" s="196">
        <f>IF(N372="nulová",J372,0)</f>
        <v>0</v>
      </c>
      <c r="BJ372" s="15" t="s">
        <v>87</v>
      </c>
      <c r="BK372" s="196">
        <f>ROUND(I372*H372,2)</f>
        <v>0</v>
      </c>
      <c r="BL372" s="15" t="s">
        <v>271</v>
      </c>
      <c r="BM372" s="195" t="s">
        <v>829</v>
      </c>
    </row>
    <row r="373" spans="1:65" s="2" customFormat="1" ht="10.199999999999999">
      <c r="A373" s="32"/>
      <c r="B373" s="33"/>
      <c r="C373" s="34"/>
      <c r="D373" s="197" t="s">
        <v>155</v>
      </c>
      <c r="E373" s="34"/>
      <c r="F373" s="198" t="s">
        <v>504</v>
      </c>
      <c r="G373" s="34"/>
      <c r="H373" s="34"/>
      <c r="I373" s="199"/>
      <c r="J373" s="34"/>
      <c r="K373" s="34"/>
      <c r="L373" s="37"/>
      <c r="M373" s="200"/>
      <c r="N373" s="201"/>
      <c r="O373" s="69"/>
      <c r="P373" s="69"/>
      <c r="Q373" s="69"/>
      <c r="R373" s="69"/>
      <c r="S373" s="69"/>
      <c r="T373" s="70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T373" s="15" t="s">
        <v>155</v>
      </c>
      <c r="AU373" s="15" t="s">
        <v>89</v>
      </c>
    </row>
    <row r="374" spans="1:65" s="2" customFormat="1" ht="19.2">
      <c r="A374" s="32"/>
      <c r="B374" s="33"/>
      <c r="C374" s="34"/>
      <c r="D374" s="197" t="s">
        <v>230</v>
      </c>
      <c r="E374" s="34"/>
      <c r="F374" s="223" t="s">
        <v>506</v>
      </c>
      <c r="G374" s="34"/>
      <c r="H374" s="34"/>
      <c r="I374" s="199"/>
      <c r="J374" s="34"/>
      <c r="K374" s="34"/>
      <c r="L374" s="37"/>
      <c r="M374" s="200"/>
      <c r="N374" s="201"/>
      <c r="O374" s="69"/>
      <c r="P374" s="69"/>
      <c r="Q374" s="69"/>
      <c r="R374" s="69"/>
      <c r="S374" s="69"/>
      <c r="T374" s="70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T374" s="15" t="s">
        <v>230</v>
      </c>
      <c r="AU374" s="15" t="s">
        <v>89</v>
      </c>
    </row>
    <row r="375" spans="1:65" s="13" customFormat="1" ht="20.399999999999999">
      <c r="B375" s="202"/>
      <c r="C375" s="203"/>
      <c r="D375" s="197" t="s">
        <v>157</v>
      </c>
      <c r="E375" s="204" t="s">
        <v>1</v>
      </c>
      <c r="F375" s="205" t="s">
        <v>830</v>
      </c>
      <c r="G375" s="203"/>
      <c r="H375" s="206">
        <v>4.0000000000000001E-3</v>
      </c>
      <c r="I375" s="207"/>
      <c r="J375" s="203"/>
      <c r="K375" s="203"/>
      <c r="L375" s="208"/>
      <c r="M375" s="209"/>
      <c r="N375" s="210"/>
      <c r="O375" s="210"/>
      <c r="P375" s="210"/>
      <c r="Q375" s="210"/>
      <c r="R375" s="210"/>
      <c r="S375" s="210"/>
      <c r="T375" s="211"/>
      <c r="AT375" s="212" t="s">
        <v>157</v>
      </c>
      <c r="AU375" s="212" t="s">
        <v>89</v>
      </c>
      <c r="AV375" s="13" t="s">
        <v>89</v>
      </c>
      <c r="AW375" s="13" t="s">
        <v>36</v>
      </c>
      <c r="AX375" s="13" t="s">
        <v>79</v>
      </c>
      <c r="AY375" s="212" t="s">
        <v>146</v>
      </c>
    </row>
    <row r="376" spans="1:65" s="13" customFormat="1" ht="20.399999999999999">
      <c r="B376" s="202"/>
      <c r="C376" s="203"/>
      <c r="D376" s="197" t="s">
        <v>157</v>
      </c>
      <c r="E376" s="204" t="s">
        <v>1</v>
      </c>
      <c r="F376" s="205" t="s">
        <v>831</v>
      </c>
      <c r="G376" s="203"/>
      <c r="H376" s="206">
        <v>1.9E-2</v>
      </c>
      <c r="I376" s="207"/>
      <c r="J376" s="203"/>
      <c r="K376" s="203"/>
      <c r="L376" s="208"/>
      <c r="M376" s="209"/>
      <c r="N376" s="210"/>
      <c r="O376" s="210"/>
      <c r="P376" s="210"/>
      <c r="Q376" s="210"/>
      <c r="R376" s="210"/>
      <c r="S376" s="210"/>
      <c r="T376" s="211"/>
      <c r="AT376" s="212" t="s">
        <v>157</v>
      </c>
      <c r="AU376" s="212" t="s">
        <v>89</v>
      </c>
      <c r="AV376" s="13" t="s">
        <v>89</v>
      </c>
      <c r="AW376" s="13" t="s">
        <v>36</v>
      </c>
      <c r="AX376" s="13" t="s">
        <v>79</v>
      </c>
      <c r="AY376" s="212" t="s">
        <v>146</v>
      </c>
    </row>
    <row r="377" spans="1:65" s="2" customFormat="1" ht="24.15" customHeight="1">
      <c r="A377" s="32"/>
      <c r="B377" s="33"/>
      <c r="C377" s="213" t="s">
        <v>531</v>
      </c>
      <c r="D377" s="213" t="s">
        <v>226</v>
      </c>
      <c r="E377" s="214" t="s">
        <v>509</v>
      </c>
      <c r="F377" s="215" t="s">
        <v>510</v>
      </c>
      <c r="G377" s="216" t="s">
        <v>412</v>
      </c>
      <c r="H377" s="217">
        <v>158.4</v>
      </c>
      <c r="I377" s="218"/>
      <c r="J377" s="219">
        <f>ROUND(I377*H377,2)</f>
        <v>0</v>
      </c>
      <c r="K377" s="215" t="s">
        <v>152</v>
      </c>
      <c r="L377" s="220"/>
      <c r="M377" s="221" t="s">
        <v>1</v>
      </c>
      <c r="N377" s="222" t="s">
        <v>44</v>
      </c>
      <c r="O377" s="69"/>
      <c r="P377" s="193">
        <f>O377*H377</f>
        <v>0</v>
      </c>
      <c r="Q377" s="193">
        <v>1.15E-3</v>
      </c>
      <c r="R377" s="193">
        <f>Q377*H377</f>
        <v>0.18216000000000002</v>
      </c>
      <c r="S377" s="193">
        <v>0</v>
      </c>
      <c r="T377" s="194">
        <f>S377*H377</f>
        <v>0</v>
      </c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R377" s="195" t="s">
        <v>369</v>
      </c>
      <c r="AT377" s="195" t="s">
        <v>226</v>
      </c>
      <c r="AU377" s="195" t="s">
        <v>89</v>
      </c>
      <c r="AY377" s="15" t="s">
        <v>146</v>
      </c>
      <c r="BE377" s="196">
        <f>IF(N377="základní",J377,0)</f>
        <v>0</v>
      </c>
      <c r="BF377" s="196">
        <f>IF(N377="snížená",J377,0)</f>
        <v>0</v>
      </c>
      <c r="BG377" s="196">
        <f>IF(N377="zákl. přenesená",J377,0)</f>
        <v>0</v>
      </c>
      <c r="BH377" s="196">
        <f>IF(N377="sníž. přenesená",J377,0)</f>
        <v>0</v>
      </c>
      <c r="BI377" s="196">
        <f>IF(N377="nulová",J377,0)</f>
        <v>0</v>
      </c>
      <c r="BJ377" s="15" t="s">
        <v>87</v>
      </c>
      <c r="BK377" s="196">
        <f>ROUND(I377*H377,2)</f>
        <v>0</v>
      </c>
      <c r="BL377" s="15" t="s">
        <v>271</v>
      </c>
      <c r="BM377" s="195" t="s">
        <v>832</v>
      </c>
    </row>
    <row r="378" spans="1:65" s="2" customFormat="1" ht="10.199999999999999">
      <c r="A378" s="32"/>
      <c r="B378" s="33"/>
      <c r="C378" s="34"/>
      <c r="D378" s="197" t="s">
        <v>155</v>
      </c>
      <c r="E378" s="34"/>
      <c r="F378" s="198" t="s">
        <v>510</v>
      </c>
      <c r="G378" s="34"/>
      <c r="H378" s="34"/>
      <c r="I378" s="199"/>
      <c r="J378" s="34"/>
      <c r="K378" s="34"/>
      <c r="L378" s="37"/>
      <c r="M378" s="200"/>
      <c r="N378" s="201"/>
      <c r="O378" s="69"/>
      <c r="P378" s="69"/>
      <c r="Q378" s="69"/>
      <c r="R378" s="69"/>
      <c r="S378" s="69"/>
      <c r="T378" s="70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T378" s="15" t="s">
        <v>155</v>
      </c>
      <c r="AU378" s="15" t="s">
        <v>89</v>
      </c>
    </row>
    <row r="379" spans="1:65" s="13" customFormat="1" ht="10.199999999999999">
      <c r="B379" s="202"/>
      <c r="C379" s="203"/>
      <c r="D379" s="197" t="s">
        <v>157</v>
      </c>
      <c r="E379" s="204" t="s">
        <v>1</v>
      </c>
      <c r="F379" s="205" t="s">
        <v>833</v>
      </c>
      <c r="G379" s="203"/>
      <c r="H379" s="206">
        <v>158.4</v>
      </c>
      <c r="I379" s="207"/>
      <c r="J379" s="203"/>
      <c r="K379" s="203"/>
      <c r="L379" s="208"/>
      <c r="M379" s="209"/>
      <c r="N379" s="210"/>
      <c r="O379" s="210"/>
      <c r="P379" s="210"/>
      <c r="Q379" s="210"/>
      <c r="R379" s="210"/>
      <c r="S379" s="210"/>
      <c r="T379" s="211"/>
      <c r="AT379" s="212" t="s">
        <v>157</v>
      </c>
      <c r="AU379" s="212" t="s">
        <v>89</v>
      </c>
      <c r="AV379" s="13" t="s">
        <v>89</v>
      </c>
      <c r="AW379" s="13" t="s">
        <v>36</v>
      </c>
      <c r="AX379" s="13" t="s">
        <v>87</v>
      </c>
      <c r="AY379" s="212" t="s">
        <v>146</v>
      </c>
    </row>
    <row r="380" spans="1:65" s="2" customFormat="1" ht="24.15" customHeight="1">
      <c r="A380" s="32"/>
      <c r="B380" s="33"/>
      <c r="C380" s="213" t="s">
        <v>536</v>
      </c>
      <c r="D380" s="213" t="s">
        <v>226</v>
      </c>
      <c r="E380" s="214" t="s">
        <v>514</v>
      </c>
      <c r="F380" s="215" t="s">
        <v>515</v>
      </c>
      <c r="G380" s="216" t="s">
        <v>241</v>
      </c>
      <c r="H380" s="217">
        <v>5.0000000000000001E-3</v>
      </c>
      <c r="I380" s="218"/>
      <c r="J380" s="219">
        <f>ROUND(I380*H380,2)</f>
        <v>0</v>
      </c>
      <c r="K380" s="215" t="s">
        <v>152</v>
      </c>
      <c r="L380" s="220"/>
      <c r="M380" s="221" t="s">
        <v>1</v>
      </c>
      <c r="N380" s="222" t="s">
        <v>44</v>
      </c>
      <c r="O380" s="69"/>
      <c r="P380" s="193">
        <f>O380*H380</f>
        <v>0</v>
      </c>
      <c r="Q380" s="193">
        <v>1</v>
      </c>
      <c r="R380" s="193">
        <f>Q380*H380</f>
        <v>5.0000000000000001E-3</v>
      </c>
      <c r="S380" s="193">
        <v>0</v>
      </c>
      <c r="T380" s="194">
        <f>S380*H380</f>
        <v>0</v>
      </c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R380" s="195" t="s">
        <v>369</v>
      </c>
      <c r="AT380" s="195" t="s">
        <v>226</v>
      </c>
      <c r="AU380" s="195" t="s">
        <v>89</v>
      </c>
      <c r="AY380" s="15" t="s">
        <v>146</v>
      </c>
      <c r="BE380" s="196">
        <f>IF(N380="základní",J380,0)</f>
        <v>0</v>
      </c>
      <c r="BF380" s="196">
        <f>IF(N380="snížená",J380,0)</f>
        <v>0</v>
      </c>
      <c r="BG380" s="196">
        <f>IF(N380="zákl. přenesená",J380,0)</f>
        <v>0</v>
      </c>
      <c r="BH380" s="196">
        <f>IF(N380="sníž. přenesená",J380,0)</f>
        <v>0</v>
      </c>
      <c r="BI380" s="196">
        <f>IF(N380="nulová",J380,0)</f>
        <v>0</v>
      </c>
      <c r="BJ380" s="15" t="s">
        <v>87</v>
      </c>
      <c r="BK380" s="196">
        <f>ROUND(I380*H380,2)</f>
        <v>0</v>
      </c>
      <c r="BL380" s="15" t="s">
        <v>271</v>
      </c>
      <c r="BM380" s="195" t="s">
        <v>834</v>
      </c>
    </row>
    <row r="381" spans="1:65" s="2" customFormat="1" ht="19.2">
      <c r="A381" s="32"/>
      <c r="B381" s="33"/>
      <c r="C381" s="34"/>
      <c r="D381" s="197" t="s">
        <v>155</v>
      </c>
      <c r="E381" s="34"/>
      <c r="F381" s="198" t="s">
        <v>515</v>
      </c>
      <c r="G381" s="34"/>
      <c r="H381" s="34"/>
      <c r="I381" s="199"/>
      <c r="J381" s="34"/>
      <c r="K381" s="34"/>
      <c r="L381" s="37"/>
      <c r="M381" s="200"/>
      <c r="N381" s="201"/>
      <c r="O381" s="69"/>
      <c r="P381" s="69"/>
      <c r="Q381" s="69"/>
      <c r="R381" s="69"/>
      <c r="S381" s="69"/>
      <c r="T381" s="70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T381" s="15" t="s">
        <v>155</v>
      </c>
      <c r="AU381" s="15" t="s">
        <v>89</v>
      </c>
    </row>
    <row r="382" spans="1:65" s="2" customFormat="1" ht="19.2">
      <c r="A382" s="32"/>
      <c r="B382" s="33"/>
      <c r="C382" s="34"/>
      <c r="D382" s="197" t="s">
        <v>230</v>
      </c>
      <c r="E382" s="34"/>
      <c r="F382" s="223" t="s">
        <v>517</v>
      </c>
      <c r="G382" s="34"/>
      <c r="H382" s="34"/>
      <c r="I382" s="199"/>
      <c r="J382" s="34"/>
      <c r="K382" s="34"/>
      <c r="L382" s="37"/>
      <c r="M382" s="200"/>
      <c r="N382" s="201"/>
      <c r="O382" s="69"/>
      <c r="P382" s="69"/>
      <c r="Q382" s="69"/>
      <c r="R382" s="69"/>
      <c r="S382" s="69"/>
      <c r="T382" s="70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T382" s="15" t="s">
        <v>230</v>
      </c>
      <c r="AU382" s="15" t="s">
        <v>89</v>
      </c>
    </row>
    <row r="383" spans="1:65" s="13" customFormat="1" ht="10.199999999999999">
      <c r="B383" s="202"/>
      <c r="C383" s="203"/>
      <c r="D383" s="197" t="s">
        <v>157</v>
      </c>
      <c r="E383" s="204" t="s">
        <v>1</v>
      </c>
      <c r="F383" s="205" t="s">
        <v>835</v>
      </c>
      <c r="G383" s="203"/>
      <c r="H383" s="206">
        <v>5.0000000000000001E-3</v>
      </c>
      <c r="I383" s="207"/>
      <c r="J383" s="203"/>
      <c r="K383" s="203"/>
      <c r="L383" s="208"/>
      <c r="M383" s="209"/>
      <c r="N383" s="210"/>
      <c r="O383" s="210"/>
      <c r="P383" s="210"/>
      <c r="Q383" s="210"/>
      <c r="R383" s="210"/>
      <c r="S383" s="210"/>
      <c r="T383" s="211"/>
      <c r="AT383" s="212" t="s">
        <v>157</v>
      </c>
      <c r="AU383" s="212" t="s">
        <v>89</v>
      </c>
      <c r="AV383" s="13" t="s">
        <v>89</v>
      </c>
      <c r="AW383" s="13" t="s">
        <v>36</v>
      </c>
      <c r="AX383" s="13" t="s">
        <v>87</v>
      </c>
      <c r="AY383" s="212" t="s">
        <v>146</v>
      </c>
    </row>
    <row r="384" spans="1:65" s="2" customFormat="1" ht="24.15" customHeight="1">
      <c r="A384" s="32"/>
      <c r="B384" s="33"/>
      <c r="C384" s="213" t="s">
        <v>836</v>
      </c>
      <c r="D384" s="213" t="s">
        <v>226</v>
      </c>
      <c r="E384" s="214" t="s">
        <v>520</v>
      </c>
      <c r="F384" s="215" t="s">
        <v>521</v>
      </c>
      <c r="G384" s="216" t="s">
        <v>241</v>
      </c>
      <c r="H384" s="217">
        <v>0.39400000000000002</v>
      </c>
      <c r="I384" s="218"/>
      <c r="J384" s="219">
        <f>ROUND(I384*H384,2)</f>
        <v>0</v>
      </c>
      <c r="K384" s="215" t="s">
        <v>152</v>
      </c>
      <c r="L384" s="220"/>
      <c r="M384" s="221" t="s">
        <v>1</v>
      </c>
      <c r="N384" s="222" t="s">
        <v>44</v>
      </c>
      <c r="O384" s="69"/>
      <c r="P384" s="193">
        <f>O384*H384</f>
        <v>0</v>
      </c>
      <c r="Q384" s="193">
        <v>1</v>
      </c>
      <c r="R384" s="193">
        <f>Q384*H384</f>
        <v>0.39400000000000002</v>
      </c>
      <c r="S384" s="193">
        <v>0</v>
      </c>
      <c r="T384" s="194">
        <f>S384*H384</f>
        <v>0</v>
      </c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R384" s="195" t="s">
        <v>369</v>
      </c>
      <c r="AT384" s="195" t="s">
        <v>226</v>
      </c>
      <c r="AU384" s="195" t="s">
        <v>89</v>
      </c>
      <c r="AY384" s="15" t="s">
        <v>146</v>
      </c>
      <c r="BE384" s="196">
        <f>IF(N384="základní",J384,0)</f>
        <v>0</v>
      </c>
      <c r="BF384" s="196">
        <f>IF(N384="snížená",J384,0)</f>
        <v>0</v>
      </c>
      <c r="BG384" s="196">
        <f>IF(N384="zákl. přenesená",J384,0)</f>
        <v>0</v>
      </c>
      <c r="BH384" s="196">
        <f>IF(N384="sníž. přenesená",J384,0)</f>
        <v>0</v>
      </c>
      <c r="BI384" s="196">
        <f>IF(N384="nulová",J384,0)</f>
        <v>0</v>
      </c>
      <c r="BJ384" s="15" t="s">
        <v>87</v>
      </c>
      <c r="BK384" s="196">
        <f>ROUND(I384*H384,2)</f>
        <v>0</v>
      </c>
      <c r="BL384" s="15" t="s">
        <v>271</v>
      </c>
      <c r="BM384" s="195" t="s">
        <v>837</v>
      </c>
    </row>
    <row r="385" spans="1:65" s="2" customFormat="1" ht="19.2">
      <c r="A385" s="32"/>
      <c r="B385" s="33"/>
      <c r="C385" s="34"/>
      <c r="D385" s="197" t="s">
        <v>155</v>
      </c>
      <c r="E385" s="34"/>
      <c r="F385" s="198" t="s">
        <v>521</v>
      </c>
      <c r="G385" s="34"/>
      <c r="H385" s="34"/>
      <c r="I385" s="199"/>
      <c r="J385" s="34"/>
      <c r="K385" s="34"/>
      <c r="L385" s="37"/>
      <c r="M385" s="200"/>
      <c r="N385" s="201"/>
      <c r="O385" s="69"/>
      <c r="P385" s="69"/>
      <c r="Q385" s="69"/>
      <c r="R385" s="69"/>
      <c r="S385" s="69"/>
      <c r="T385" s="70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T385" s="15" t="s">
        <v>155</v>
      </c>
      <c r="AU385" s="15" t="s">
        <v>89</v>
      </c>
    </row>
    <row r="386" spans="1:65" s="13" customFormat="1" ht="10.199999999999999">
      <c r="B386" s="202"/>
      <c r="C386" s="203"/>
      <c r="D386" s="197" t="s">
        <v>157</v>
      </c>
      <c r="E386" s="204" t="s">
        <v>1</v>
      </c>
      <c r="F386" s="205" t="s">
        <v>838</v>
      </c>
      <c r="G386" s="203"/>
      <c r="H386" s="206">
        <v>1.7000000000000001E-2</v>
      </c>
      <c r="I386" s="207"/>
      <c r="J386" s="203"/>
      <c r="K386" s="203"/>
      <c r="L386" s="208"/>
      <c r="M386" s="209"/>
      <c r="N386" s="210"/>
      <c r="O386" s="210"/>
      <c r="P386" s="210"/>
      <c r="Q386" s="210"/>
      <c r="R386" s="210"/>
      <c r="S386" s="210"/>
      <c r="T386" s="211"/>
      <c r="AT386" s="212" t="s">
        <v>157</v>
      </c>
      <c r="AU386" s="212" t="s">
        <v>89</v>
      </c>
      <c r="AV386" s="13" t="s">
        <v>89</v>
      </c>
      <c r="AW386" s="13" t="s">
        <v>36</v>
      </c>
      <c r="AX386" s="13" t="s">
        <v>79</v>
      </c>
      <c r="AY386" s="212" t="s">
        <v>146</v>
      </c>
    </row>
    <row r="387" spans="1:65" s="13" customFormat="1" ht="10.199999999999999">
      <c r="B387" s="202"/>
      <c r="C387" s="203"/>
      <c r="D387" s="197" t="s">
        <v>157</v>
      </c>
      <c r="E387" s="204" t="s">
        <v>1</v>
      </c>
      <c r="F387" s="205" t="s">
        <v>839</v>
      </c>
      <c r="G387" s="203"/>
      <c r="H387" s="206">
        <v>0.377</v>
      </c>
      <c r="I387" s="207"/>
      <c r="J387" s="203"/>
      <c r="K387" s="203"/>
      <c r="L387" s="208"/>
      <c r="M387" s="209"/>
      <c r="N387" s="210"/>
      <c r="O387" s="210"/>
      <c r="P387" s="210"/>
      <c r="Q387" s="210"/>
      <c r="R387" s="210"/>
      <c r="S387" s="210"/>
      <c r="T387" s="211"/>
      <c r="AT387" s="212" t="s">
        <v>157</v>
      </c>
      <c r="AU387" s="212" t="s">
        <v>89</v>
      </c>
      <c r="AV387" s="13" t="s">
        <v>89</v>
      </c>
      <c r="AW387" s="13" t="s">
        <v>36</v>
      </c>
      <c r="AX387" s="13" t="s">
        <v>79</v>
      </c>
      <c r="AY387" s="212" t="s">
        <v>146</v>
      </c>
    </row>
    <row r="388" spans="1:65" s="2" customFormat="1" ht="21.75" customHeight="1">
      <c r="A388" s="32"/>
      <c r="B388" s="33"/>
      <c r="C388" s="184" t="s">
        <v>840</v>
      </c>
      <c r="D388" s="184" t="s">
        <v>148</v>
      </c>
      <c r="E388" s="185" t="s">
        <v>526</v>
      </c>
      <c r="F388" s="186" t="s">
        <v>527</v>
      </c>
      <c r="G388" s="187" t="s">
        <v>285</v>
      </c>
      <c r="H388" s="188">
        <v>867</v>
      </c>
      <c r="I388" s="189"/>
      <c r="J388" s="190">
        <f>ROUND(I388*H388,2)</f>
        <v>0</v>
      </c>
      <c r="K388" s="186" t="s">
        <v>1</v>
      </c>
      <c r="L388" s="37"/>
      <c r="M388" s="191" t="s">
        <v>1</v>
      </c>
      <c r="N388" s="192" t="s">
        <v>44</v>
      </c>
      <c r="O388" s="69"/>
      <c r="P388" s="193">
        <f>O388*H388</f>
        <v>0</v>
      </c>
      <c r="Q388" s="193">
        <v>1E-3</v>
      </c>
      <c r="R388" s="193">
        <f>Q388*H388</f>
        <v>0.86699999999999999</v>
      </c>
      <c r="S388" s="193">
        <v>0</v>
      </c>
      <c r="T388" s="194">
        <f>S388*H388</f>
        <v>0</v>
      </c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R388" s="195" t="s">
        <v>271</v>
      </c>
      <c r="AT388" s="195" t="s">
        <v>148</v>
      </c>
      <c r="AU388" s="195" t="s">
        <v>89</v>
      </c>
      <c r="AY388" s="15" t="s">
        <v>146</v>
      </c>
      <c r="BE388" s="196">
        <f>IF(N388="základní",J388,0)</f>
        <v>0</v>
      </c>
      <c r="BF388" s="196">
        <f>IF(N388="snížená",J388,0)</f>
        <v>0</v>
      </c>
      <c r="BG388" s="196">
        <f>IF(N388="zákl. přenesená",J388,0)</f>
        <v>0</v>
      </c>
      <c r="BH388" s="196">
        <f>IF(N388="sníž. přenesená",J388,0)</f>
        <v>0</v>
      </c>
      <c r="BI388" s="196">
        <f>IF(N388="nulová",J388,0)</f>
        <v>0</v>
      </c>
      <c r="BJ388" s="15" t="s">
        <v>87</v>
      </c>
      <c r="BK388" s="196">
        <f>ROUND(I388*H388,2)</f>
        <v>0</v>
      </c>
      <c r="BL388" s="15" t="s">
        <v>271</v>
      </c>
      <c r="BM388" s="195" t="s">
        <v>841</v>
      </c>
    </row>
    <row r="389" spans="1:65" s="2" customFormat="1" ht="10.199999999999999">
      <c r="A389" s="32"/>
      <c r="B389" s="33"/>
      <c r="C389" s="34"/>
      <c r="D389" s="197" t="s">
        <v>155</v>
      </c>
      <c r="E389" s="34"/>
      <c r="F389" s="198" t="s">
        <v>527</v>
      </c>
      <c r="G389" s="34"/>
      <c r="H389" s="34"/>
      <c r="I389" s="199"/>
      <c r="J389" s="34"/>
      <c r="K389" s="34"/>
      <c r="L389" s="37"/>
      <c r="M389" s="200"/>
      <c r="N389" s="201"/>
      <c r="O389" s="69"/>
      <c r="P389" s="69"/>
      <c r="Q389" s="69"/>
      <c r="R389" s="69"/>
      <c r="S389" s="69"/>
      <c r="T389" s="70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T389" s="15" t="s">
        <v>155</v>
      </c>
      <c r="AU389" s="15" t="s">
        <v>89</v>
      </c>
    </row>
    <row r="390" spans="1:65" s="2" customFormat="1" ht="19.2">
      <c r="A390" s="32"/>
      <c r="B390" s="33"/>
      <c r="C390" s="34"/>
      <c r="D390" s="197" t="s">
        <v>230</v>
      </c>
      <c r="E390" s="34"/>
      <c r="F390" s="223" t="s">
        <v>842</v>
      </c>
      <c r="G390" s="34"/>
      <c r="H390" s="34"/>
      <c r="I390" s="199"/>
      <c r="J390" s="34"/>
      <c r="K390" s="34"/>
      <c r="L390" s="37"/>
      <c r="M390" s="200"/>
      <c r="N390" s="201"/>
      <c r="O390" s="69"/>
      <c r="P390" s="69"/>
      <c r="Q390" s="69"/>
      <c r="R390" s="69"/>
      <c r="S390" s="69"/>
      <c r="T390" s="70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T390" s="15" t="s">
        <v>230</v>
      </c>
      <c r="AU390" s="15" t="s">
        <v>89</v>
      </c>
    </row>
    <row r="391" spans="1:65" s="13" customFormat="1" ht="10.199999999999999">
      <c r="B391" s="202"/>
      <c r="C391" s="203"/>
      <c r="D391" s="197" t="s">
        <v>157</v>
      </c>
      <c r="E391" s="204" t="s">
        <v>1</v>
      </c>
      <c r="F391" s="205" t="s">
        <v>843</v>
      </c>
      <c r="G391" s="203"/>
      <c r="H391" s="206">
        <v>17</v>
      </c>
      <c r="I391" s="207"/>
      <c r="J391" s="203"/>
      <c r="K391" s="203"/>
      <c r="L391" s="208"/>
      <c r="M391" s="209"/>
      <c r="N391" s="210"/>
      <c r="O391" s="210"/>
      <c r="P391" s="210"/>
      <c r="Q391" s="210"/>
      <c r="R391" s="210"/>
      <c r="S391" s="210"/>
      <c r="T391" s="211"/>
      <c r="AT391" s="212" t="s">
        <v>157</v>
      </c>
      <c r="AU391" s="212" t="s">
        <v>89</v>
      </c>
      <c r="AV391" s="13" t="s">
        <v>89</v>
      </c>
      <c r="AW391" s="13" t="s">
        <v>36</v>
      </c>
      <c r="AX391" s="13" t="s">
        <v>79</v>
      </c>
      <c r="AY391" s="212" t="s">
        <v>146</v>
      </c>
    </row>
    <row r="392" spans="1:65" s="13" customFormat="1" ht="10.199999999999999">
      <c r="B392" s="202"/>
      <c r="C392" s="203"/>
      <c r="D392" s="197" t="s">
        <v>157</v>
      </c>
      <c r="E392" s="204" t="s">
        <v>1</v>
      </c>
      <c r="F392" s="205" t="s">
        <v>844</v>
      </c>
      <c r="G392" s="203"/>
      <c r="H392" s="206">
        <v>850</v>
      </c>
      <c r="I392" s="207"/>
      <c r="J392" s="203"/>
      <c r="K392" s="203"/>
      <c r="L392" s="208"/>
      <c r="M392" s="209"/>
      <c r="N392" s="210"/>
      <c r="O392" s="210"/>
      <c r="P392" s="210"/>
      <c r="Q392" s="210"/>
      <c r="R392" s="210"/>
      <c r="S392" s="210"/>
      <c r="T392" s="211"/>
      <c r="AT392" s="212" t="s">
        <v>157</v>
      </c>
      <c r="AU392" s="212" t="s">
        <v>89</v>
      </c>
      <c r="AV392" s="13" t="s">
        <v>89</v>
      </c>
      <c r="AW392" s="13" t="s">
        <v>36</v>
      </c>
      <c r="AX392" s="13" t="s">
        <v>79</v>
      </c>
      <c r="AY392" s="212" t="s">
        <v>146</v>
      </c>
    </row>
    <row r="393" spans="1:65" s="2" customFormat="1" ht="16.5" customHeight="1">
      <c r="A393" s="32"/>
      <c r="B393" s="33"/>
      <c r="C393" s="184" t="s">
        <v>845</v>
      </c>
      <c r="D393" s="184" t="s">
        <v>148</v>
      </c>
      <c r="E393" s="185" t="s">
        <v>846</v>
      </c>
      <c r="F393" s="186" t="s">
        <v>847</v>
      </c>
      <c r="G393" s="187" t="s">
        <v>734</v>
      </c>
      <c r="H393" s="188">
        <v>1</v>
      </c>
      <c r="I393" s="189"/>
      <c r="J393" s="190">
        <f>ROUND(I393*H393,2)</f>
        <v>0</v>
      </c>
      <c r="K393" s="186" t="s">
        <v>1</v>
      </c>
      <c r="L393" s="37"/>
      <c r="M393" s="191" t="s">
        <v>1</v>
      </c>
      <c r="N393" s="192" t="s">
        <v>44</v>
      </c>
      <c r="O393" s="69"/>
      <c r="P393" s="193">
        <f>O393*H393</f>
        <v>0</v>
      </c>
      <c r="Q393" s="193">
        <v>1.2</v>
      </c>
      <c r="R393" s="193">
        <f>Q393*H393</f>
        <v>1.2</v>
      </c>
      <c r="S393" s="193">
        <v>0</v>
      </c>
      <c r="T393" s="194">
        <f>S393*H393</f>
        <v>0</v>
      </c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R393" s="195" t="s">
        <v>271</v>
      </c>
      <c r="AT393" s="195" t="s">
        <v>148</v>
      </c>
      <c r="AU393" s="195" t="s">
        <v>89</v>
      </c>
      <c r="AY393" s="15" t="s">
        <v>146</v>
      </c>
      <c r="BE393" s="196">
        <f>IF(N393="základní",J393,0)</f>
        <v>0</v>
      </c>
      <c r="BF393" s="196">
        <f>IF(N393="snížená",J393,0)</f>
        <v>0</v>
      </c>
      <c r="BG393" s="196">
        <f>IF(N393="zákl. přenesená",J393,0)</f>
        <v>0</v>
      </c>
      <c r="BH393" s="196">
        <f>IF(N393="sníž. přenesená",J393,0)</f>
        <v>0</v>
      </c>
      <c r="BI393" s="196">
        <f>IF(N393="nulová",J393,0)</f>
        <v>0</v>
      </c>
      <c r="BJ393" s="15" t="s">
        <v>87</v>
      </c>
      <c r="BK393" s="196">
        <f>ROUND(I393*H393,2)</f>
        <v>0</v>
      </c>
      <c r="BL393" s="15" t="s">
        <v>271</v>
      </c>
      <c r="BM393" s="195" t="s">
        <v>848</v>
      </c>
    </row>
    <row r="394" spans="1:65" s="2" customFormat="1" ht="10.199999999999999">
      <c r="A394" s="32"/>
      <c r="B394" s="33"/>
      <c r="C394" s="34"/>
      <c r="D394" s="197" t="s">
        <v>155</v>
      </c>
      <c r="E394" s="34"/>
      <c r="F394" s="198" t="s">
        <v>847</v>
      </c>
      <c r="G394" s="34"/>
      <c r="H394" s="34"/>
      <c r="I394" s="199"/>
      <c r="J394" s="34"/>
      <c r="K394" s="34"/>
      <c r="L394" s="37"/>
      <c r="M394" s="200"/>
      <c r="N394" s="201"/>
      <c r="O394" s="69"/>
      <c r="P394" s="69"/>
      <c r="Q394" s="69"/>
      <c r="R394" s="69"/>
      <c r="S394" s="69"/>
      <c r="T394" s="70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T394" s="15" t="s">
        <v>155</v>
      </c>
      <c r="AU394" s="15" t="s">
        <v>89</v>
      </c>
    </row>
    <row r="395" spans="1:65" s="2" customFormat="1" ht="76.8">
      <c r="A395" s="32"/>
      <c r="B395" s="33"/>
      <c r="C395" s="34"/>
      <c r="D395" s="197" t="s">
        <v>230</v>
      </c>
      <c r="E395" s="34"/>
      <c r="F395" s="223" t="s">
        <v>849</v>
      </c>
      <c r="G395" s="34"/>
      <c r="H395" s="34"/>
      <c r="I395" s="199"/>
      <c r="J395" s="34"/>
      <c r="K395" s="34"/>
      <c r="L395" s="37"/>
      <c r="M395" s="200"/>
      <c r="N395" s="201"/>
      <c r="O395" s="69"/>
      <c r="P395" s="69"/>
      <c r="Q395" s="69"/>
      <c r="R395" s="69"/>
      <c r="S395" s="69"/>
      <c r="T395" s="70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T395" s="15" t="s">
        <v>230</v>
      </c>
      <c r="AU395" s="15" t="s">
        <v>89</v>
      </c>
    </row>
    <row r="396" spans="1:65" s="2" customFormat="1" ht="16.5" customHeight="1">
      <c r="A396" s="32"/>
      <c r="B396" s="33"/>
      <c r="C396" s="184" t="s">
        <v>850</v>
      </c>
      <c r="D396" s="184" t="s">
        <v>148</v>
      </c>
      <c r="E396" s="185" t="s">
        <v>851</v>
      </c>
      <c r="F396" s="186" t="s">
        <v>852</v>
      </c>
      <c r="G396" s="187" t="s">
        <v>734</v>
      </c>
      <c r="H396" s="188">
        <v>1</v>
      </c>
      <c r="I396" s="189"/>
      <c r="J396" s="190">
        <f>ROUND(I396*H396,2)</f>
        <v>0</v>
      </c>
      <c r="K396" s="186" t="s">
        <v>1</v>
      </c>
      <c r="L396" s="37"/>
      <c r="M396" s="191" t="s">
        <v>1</v>
      </c>
      <c r="N396" s="192" t="s">
        <v>44</v>
      </c>
      <c r="O396" s="69"/>
      <c r="P396" s="193">
        <f>O396*H396</f>
        <v>0</v>
      </c>
      <c r="Q396" s="193">
        <v>3.2000000000000001E-2</v>
      </c>
      <c r="R396" s="193">
        <f>Q396*H396</f>
        <v>3.2000000000000001E-2</v>
      </c>
      <c r="S396" s="193">
        <v>0</v>
      </c>
      <c r="T396" s="194">
        <f>S396*H396</f>
        <v>0</v>
      </c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R396" s="195" t="s">
        <v>271</v>
      </c>
      <c r="AT396" s="195" t="s">
        <v>148</v>
      </c>
      <c r="AU396" s="195" t="s">
        <v>89</v>
      </c>
      <c r="AY396" s="15" t="s">
        <v>146</v>
      </c>
      <c r="BE396" s="196">
        <f>IF(N396="základní",J396,0)</f>
        <v>0</v>
      </c>
      <c r="BF396" s="196">
        <f>IF(N396="snížená",J396,0)</f>
        <v>0</v>
      </c>
      <c r="BG396" s="196">
        <f>IF(N396="zákl. přenesená",J396,0)</f>
        <v>0</v>
      </c>
      <c r="BH396" s="196">
        <f>IF(N396="sníž. přenesená",J396,0)</f>
        <v>0</v>
      </c>
      <c r="BI396" s="196">
        <f>IF(N396="nulová",J396,0)</f>
        <v>0</v>
      </c>
      <c r="BJ396" s="15" t="s">
        <v>87</v>
      </c>
      <c r="BK396" s="196">
        <f>ROUND(I396*H396,2)</f>
        <v>0</v>
      </c>
      <c r="BL396" s="15" t="s">
        <v>271</v>
      </c>
      <c r="BM396" s="195" t="s">
        <v>853</v>
      </c>
    </row>
    <row r="397" spans="1:65" s="2" customFormat="1" ht="10.199999999999999">
      <c r="A397" s="32"/>
      <c r="B397" s="33"/>
      <c r="C397" s="34"/>
      <c r="D397" s="197" t="s">
        <v>155</v>
      </c>
      <c r="E397" s="34"/>
      <c r="F397" s="198" t="s">
        <v>852</v>
      </c>
      <c r="G397" s="34"/>
      <c r="H397" s="34"/>
      <c r="I397" s="199"/>
      <c r="J397" s="34"/>
      <c r="K397" s="34"/>
      <c r="L397" s="37"/>
      <c r="M397" s="200"/>
      <c r="N397" s="201"/>
      <c r="O397" s="69"/>
      <c r="P397" s="69"/>
      <c r="Q397" s="69"/>
      <c r="R397" s="69"/>
      <c r="S397" s="69"/>
      <c r="T397" s="70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T397" s="15" t="s">
        <v>155</v>
      </c>
      <c r="AU397" s="15" t="s">
        <v>89</v>
      </c>
    </row>
    <row r="398" spans="1:65" s="2" customFormat="1" ht="28.8">
      <c r="A398" s="32"/>
      <c r="B398" s="33"/>
      <c r="C398" s="34"/>
      <c r="D398" s="197" t="s">
        <v>230</v>
      </c>
      <c r="E398" s="34"/>
      <c r="F398" s="223" t="s">
        <v>854</v>
      </c>
      <c r="G398" s="34"/>
      <c r="H398" s="34"/>
      <c r="I398" s="199"/>
      <c r="J398" s="34"/>
      <c r="K398" s="34"/>
      <c r="L398" s="37"/>
      <c r="M398" s="200"/>
      <c r="N398" s="201"/>
      <c r="O398" s="69"/>
      <c r="P398" s="69"/>
      <c r="Q398" s="69"/>
      <c r="R398" s="69"/>
      <c r="S398" s="69"/>
      <c r="T398" s="70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T398" s="15" t="s">
        <v>230</v>
      </c>
      <c r="AU398" s="15" t="s">
        <v>89</v>
      </c>
    </row>
    <row r="399" spans="1:65" s="2" customFormat="1" ht="16.5" customHeight="1">
      <c r="A399" s="32"/>
      <c r="B399" s="33"/>
      <c r="C399" s="184" t="s">
        <v>855</v>
      </c>
      <c r="D399" s="184" t="s">
        <v>148</v>
      </c>
      <c r="E399" s="185" t="s">
        <v>856</v>
      </c>
      <c r="F399" s="186" t="s">
        <v>857</v>
      </c>
      <c r="G399" s="187" t="s">
        <v>734</v>
      </c>
      <c r="H399" s="188">
        <v>1</v>
      </c>
      <c r="I399" s="189"/>
      <c r="J399" s="190">
        <f>ROUND(I399*H399,2)</f>
        <v>0</v>
      </c>
      <c r="K399" s="186" t="s">
        <v>1</v>
      </c>
      <c r="L399" s="37"/>
      <c r="M399" s="191" t="s">
        <v>1</v>
      </c>
      <c r="N399" s="192" t="s">
        <v>44</v>
      </c>
      <c r="O399" s="69"/>
      <c r="P399" s="193">
        <f>O399*H399</f>
        <v>0</v>
      </c>
      <c r="Q399" s="193">
        <v>4.4999999999999998E-2</v>
      </c>
      <c r="R399" s="193">
        <f>Q399*H399</f>
        <v>4.4999999999999998E-2</v>
      </c>
      <c r="S399" s="193">
        <v>0</v>
      </c>
      <c r="T399" s="194">
        <f>S399*H399</f>
        <v>0</v>
      </c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R399" s="195" t="s">
        <v>271</v>
      </c>
      <c r="AT399" s="195" t="s">
        <v>148</v>
      </c>
      <c r="AU399" s="195" t="s">
        <v>89</v>
      </c>
      <c r="AY399" s="15" t="s">
        <v>146</v>
      </c>
      <c r="BE399" s="196">
        <f>IF(N399="základní",J399,0)</f>
        <v>0</v>
      </c>
      <c r="BF399" s="196">
        <f>IF(N399="snížená",J399,0)</f>
        <v>0</v>
      </c>
      <c r="BG399" s="196">
        <f>IF(N399="zákl. přenesená",J399,0)</f>
        <v>0</v>
      </c>
      <c r="BH399" s="196">
        <f>IF(N399="sníž. přenesená",J399,0)</f>
        <v>0</v>
      </c>
      <c r="BI399" s="196">
        <f>IF(N399="nulová",J399,0)</f>
        <v>0</v>
      </c>
      <c r="BJ399" s="15" t="s">
        <v>87</v>
      </c>
      <c r="BK399" s="196">
        <f>ROUND(I399*H399,2)</f>
        <v>0</v>
      </c>
      <c r="BL399" s="15" t="s">
        <v>271</v>
      </c>
      <c r="BM399" s="195" t="s">
        <v>858</v>
      </c>
    </row>
    <row r="400" spans="1:65" s="2" customFormat="1" ht="10.199999999999999">
      <c r="A400" s="32"/>
      <c r="B400" s="33"/>
      <c r="C400" s="34"/>
      <c r="D400" s="197" t="s">
        <v>155</v>
      </c>
      <c r="E400" s="34"/>
      <c r="F400" s="198" t="s">
        <v>857</v>
      </c>
      <c r="G400" s="34"/>
      <c r="H400" s="34"/>
      <c r="I400" s="199"/>
      <c r="J400" s="34"/>
      <c r="K400" s="34"/>
      <c r="L400" s="37"/>
      <c r="M400" s="200"/>
      <c r="N400" s="201"/>
      <c r="O400" s="69"/>
      <c r="P400" s="69"/>
      <c r="Q400" s="69"/>
      <c r="R400" s="69"/>
      <c r="S400" s="69"/>
      <c r="T400" s="70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T400" s="15" t="s">
        <v>155</v>
      </c>
      <c r="AU400" s="15" t="s">
        <v>89</v>
      </c>
    </row>
    <row r="401" spans="1:65" s="2" customFormat="1" ht="57.6">
      <c r="A401" s="32"/>
      <c r="B401" s="33"/>
      <c r="C401" s="34"/>
      <c r="D401" s="197" t="s">
        <v>230</v>
      </c>
      <c r="E401" s="34"/>
      <c r="F401" s="223" t="s">
        <v>859</v>
      </c>
      <c r="G401" s="34"/>
      <c r="H401" s="34"/>
      <c r="I401" s="199"/>
      <c r="J401" s="34"/>
      <c r="K401" s="34"/>
      <c r="L401" s="37"/>
      <c r="M401" s="200"/>
      <c r="N401" s="201"/>
      <c r="O401" s="69"/>
      <c r="P401" s="69"/>
      <c r="Q401" s="69"/>
      <c r="R401" s="69"/>
      <c r="S401" s="69"/>
      <c r="T401" s="70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T401" s="15" t="s">
        <v>230</v>
      </c>
      <c r="AU401" s="15" t="s">
        <v>89</v>
      </c>
    </row>
    <row r="402" spans="1:65" s="2" customFormat="1" ht="21.75" customHeight="1">
      <c r="A402" s="32"/>
      <c r="B402" s="33"/>
      <c r="C402" s="184" t="s">
        <v>860</v>
      </c>
      <c r="D402" s="184" t="s">
        <v>148</v>
      </c>
      <c r="E402" s="185" t="s">
        <v>861</v>
      </c>
      <c r="F402" s="186" t="s">
        <v>862</v>
      </c>
      <c r="G402" s="187" t="s">
        <v>863</v>
      </c>
      <c r="H402" s="188">
        <v>2</v>
      </c>
      <c r="I402" s="189"/>
      <c r="J402" s="190">
        <f>ROUND(I402*H402,2)</f>
        <v>0</v>
      </c>
      <c r="K402" s="186" t="s">
        <v>1</v>
      </c>
      <c r="L402" s="37"/>
      <c r="M402" s="191" t="s">
        <v>1</v>
      </c>
      <c r="N402" s="192" t="s">
        <v>44</v>
      </c>
      <c r="O402" s="69"/>
      <c r="P402" s="193">
        <f>O402*H402</f>
        <v>0</v>
      </c>
      <c r="Q402" s="193">
        <v>2.9000000000000001E-2</v>
      </c>
      <c r="R402" s="193">
        <f>Q402*H402</f>
        <v>5.8000000000000003E-2</v>
      </c>
      <c r="S402" s="193">
        <v>0</v>
      </c>
      <c r="T402" s="194">
        <f>S402*H402</f>
        <v>0</v>
      </c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R402" s="195" t="s">
        <v>271</v>
      </c>
      <c r="AT402" s="195" t="s">
        <v>148</v>
      </c>
      <c r="AU402" s="195" t="s">
        <v>89</v>
      </c>
      <c r="AY402" s="15" t="s">
        <v>146</v>
      </c>
      <c r="BE402" s="196">
        <f>IF(N402="základní",J402,0)</f>
        <v>0</v>
      </c>
      <c r="BF402" s="196">
        <f>IF(N402="snížená",J402,0)</f>
        <v>0</v>
      </c>
      <c r="BG402" s="196">
        <f>IF(N402="zákl. přenesená",J402,0)</f>
        <v>0</v>
      </c>
      <c r="BH402" s="196">
        <f>IF(N402="sníž. přenesená",J402,0)</f>
        <v>0</v>
      </c>
      <c r="BI402" s="196">
        <f>IF(N402="nulová",J402,0)</f>
        <v>0</v>
      </c>
      <c r="BJ402" s="15" t="s">
        <v>87</v>
      </c>
      <c r="BK402" s="196">
        <f>ROUND(I402*H402,2)</f>
        <v>0</v>
      </c>
      <c r="BL402" s="15" t="s">
        <v>271</v>
      </c>
      <c r="BM402" s="195" t="s">
        <v>864</v>
      </c>
    </row>
    <row r="403" spans="1:65" s="2" customFormat="1" ht="10.199999999999999">
      <c r="A403" s="32"/>
      <c r="B403" s="33"/>
      <c r="C403" s="34"/>
      <c r="D403" s="197" t="s">
        <v>155</v>
      </c>
      <c r="E403" s="34"/>
      <c r="F403" s="198" t="s">
        <v>862</v>
      </c>
      <c r="G403" s="34"/>
      <c r="H403" s="34"/>
      <c r="I403" s="199"/>
      <c r="J403" s="34"/>
      <c r="K403" s="34"/>
      <c r="L403" s="37"/>
      <c r="M403" s="200"/>
      <c r="N403" s="201"/>
      <c r="O403" s="69"/>
      <c r="P403" s="69"/>
      <c r="Q403" s="69"/>
      <c r="R403" s="69"/>
      <c r="S403" s="69"/>
      <c r="T403" s="70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T403" s="15" t="s">
        <v>155</v>
      </c>
      <c r="AU403" s="15" t="s">
        <v>89</v>
      </c>
    </row>
    <row r="404" spans="1:65" s="2" customFormat="1" ht="38.4">
      <c r="A404" s="32"/>
      <c r="B404" s="33"/>
      <c r="C404" s="34"/>
      <c r="D404" s="197" t="s">
        <v>230</v>
      </c>
      <c r="E404" s="34"/>
      <c r="F404" s="223" t="s">
        <v>865</v>
      </c>
      <c r="G404" s="34"/>
      <c r="H404" s="34"/>
      <c r="I404" s="199"/>
      <c r="J404" s="34"/>
      <c r="K404" s="34"/>
      <c r="L404" s="37"/>
      <c r="M404" s="200"/>
      <c r="N404" s="201"/>
      <c r="O404" s="69"/>
      <c r="P404" s="69"/>
      <c r="Q404" s="69"/>
      <c r="R404" s="69"/>
      <c r="S404" s="69"/>
      <c r="T404" s="70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T404" s="15" t="s">
        <v>230</v>
      </c>
      <c r="AU404" s="15" t="s">
        <v>89</v>
      </c>
    </row>
    <row r="405" spans="1:65" s="2" customFormat="1" ht="21.75" customHeight="1">
      <c r="A405" s="32"/>
      <c r="B405" s="33"/>
      <c r="C405" s="184" t="s">
        <v>866</v>
      </c>
      <c r="D405" s="184" t="s">
        <v>148</v>
      </c>
      <c r="E405" s="185" t="s">
        <v>532</v>
      </c>
      <c r="F405" s="186" t="s">
        <v>867</v>
      </c>
      <c r="G405" s="187" t="s">
        <v>734</v>
      </c>
      <c r="H405" s="188">
        <v>1</v>
      </c>
      <c r="I405" s="189"/>
      <c r="J405" s="190">
        <f>ROUND(I405*H405,2)</f>
        <v>0</v>
      </c>
      <c r="K405" s="186" t="s">
        <v>1</v>
      </c>
      <c r="L405" s="37"/>
      <c r="M405" s="191" t="s">
        <v>1</v>
      </c>
      <c r="N405" s="192" t="s">
        <v>44</v>
      </c>
      <c r="O405" s="69"/>
      <c r="P405" s="193">
        <f>O405*H405</f>
        <v>0</v>
      </c>
      <c r="Q405" s="193">
        <v>0</v>
      </c>
      <c r="R405" s="193">
        <f>Q405*H405</f>
        <v>0</v>
      </c>
      <c r="S405" s="193">
        <v>0</v>
      </c>
      <c r="T405" s="194">
        <f>S405*H405</f>
        <v>0</v>
      </c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R405" s="195" t="s">
        <v>271</v>
      </c>
      <c r="AT405" s="195" t="s">
        <v>148</v>
      </c>
      <c r="AU405" s="195" t="s">
        <v>89</v>
      </c>
      <c r="AY405" s="15" t="s">
        <v>146</v>
      </c>
      <c r="BE405" s="196">
        <f>IF(N405="základní",J405,0)</f>
        <v>0</v>
      </c>
      <c r="BF405" s="196">
        <f>IF(N405="snížená",J405,0)</f>
        <v>0</v>
      </c>
      <c r="BG405" s="196">
        <f>IF(N405="zákl. přenesená",J405,0)</f>
        <v>0</v>
      </c>
      <c r="BH405" s="196">
        <f>IF(N405="sníž. přenesená",J405,0)</f>
        <v>0</v>
      </c>
      <c r="BI405" s="196">
        <f>IF(N405="nulová",J405,0)</f>
        <v>0</v>
      </c>
      <c r="BJ405" s="15" t="s">
        <v>87</v>
      </c>
      <c r="BK405" s="196">
        <f>ROUND(I405*H405,2)</f>
        <v>0</v>
      </c>
      <c r="BL405" s="15" t="s">
        <v>271</v>
      </c>
      <c r="BM405" s="195" t="s">
        <v>868</v>
      </c>
    </row>
    <row r="406" spans="1:65" s="2" customFormat="1" ht="10.199999999999999">
      <c r="A406" s="32"/>
      <c r="B406" s="33"/>
      <c r="C406" s="34"/>
      <c r="D406" s="197" t="s">
        <v>155</v>
      </c>
      <c r="E406" s="34"/>
      <c r="F406" s="198" t="s">
        <v>867</v>
      </c>
      <c r="G406" s="34"/>
      <c r="H406" s="34"/>
      <c r="I406" s="199"/>
      <c r="J406" s="34"/>
      <c r="K406" s="34"/>
      <c r="L406" s="37"/>
      <c r="M406" s="200"/>
      <c r="N406" s="201"/>
      <c r="O406" s="69"/>
      <c r="P406" s="69"/>
      <c r="Q406" s="69"/>
      <c r="R406" s="69"/>
      <c r="S406" s="69"/>
      <c r="T406" s="70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T406" s="15" t="s">
        <v>155</v>
      </c>
      <c r="AU406" s="15" t="s">
        <v>89</v>
      </c>
    </row>
    <row r="407" spans="1:65" s="2" customFormat="1" ht="28.8">
      <c r="A407" s="32"/>
      <c r="B407" s="33"/>
      <c r="C407" s="34"/>
      <c r="D407" s="197" t="s">
        <v>230</v>
      </c>
      <c r="E407" s="34"/>
      <c r="F407" s="223" t="s">
        <v>869</v>
      </c>
      <c r="G407" s="34"/>
      <c r="H407" s="34"/>
      <c r="I407" s="199"/>
      <c r="J407" s="34"/>
      <c r="K407" s="34"/>
      <c r="L407" s="37"/>
      <c r="M407" s="200"/>
      <c r="N407" s="201"/>
      <c r="O407" s="69"/>
      <c r="P407" s="69"/>
      <c r="Q407" s="69"/>
      <c r="R407" s="69"/>
      <c r="S407" s="69"/>
      <c r="T407" s="70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T407" s="15" t="s">
        <v>230</v>
      </c>
      <c r="AU407" s="15" t="s">
        <v>89</v>
      </c>
    </row>
    <row r="408" spans="1:65" s="2" customFormat="1" ht="24.15" customHeight="1">
      <c r="A408" s="32"/>
      <c r="B408" s="33"/>
      <c r="C408" s="184" t="s">
        <v>870</v>
      </c>
      <c r="D408" s="184" t="s">
        <v>148</v>
      </c>
      <c r="E408" s="185" t="s">
        <v>871</v>
      </c>
      <c r="F408" s="186" t="s">
        <v>872</v>
      </c>
      <c r="G408" s="187" t="s">
        <v>734</v>
      </c>
      <c r="H408" s="188">
        <v>1</v>
      </c>
      <c r="I408" s="189"/>
      <c r="J408" s="190">
        <f>ROUND(I408*H408,2)</f>
        <v>0</v>
      </c>
      <c r="K408" s="186" t="s">
        <v>1</v>
      </c>
      <c r="L408" s="37"/>
      <c r="M408" s="191" t="s">
        <v>1</v>
      </c>
      <c r="N408" s="192" t="s">
        <v>44</v>
      </c>
      <c r="O408" s="69"/>
      <c r="P408" s="193">
        <f>O408*H408</f>
        <v>0</v>
      </c>
      <c r="Q408" s="193">
        <v>0</v>
      </c>
      <c r="R408" s="193">
        <f>Q408*H408</f>
        <v>0</v>
      </c>
      <c r="S408" s="193">
        <v>0</v>
      </c>
      <c r="T408" s="194">
        <f>S408*H408</f>
        <v>0</v>
      </c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R408" s="195" t="s">
        <v>271</v>
      </c>
      <c r="AT408" s="195" t="s">
        <v>148</v>
      </c>
      <c r="AU408" s="195" t="s">
        <v>89</v>
      </c>
      <c r="AY408" s="15" t="s">
        <v>146</v>
      </c>
      <c r="BE408" s="196">
        <f>IF(N408="základní",J408,0)</f>
        <v>0</v>
      </c>
      <c r="BF408" s="196">
        <f>IF(N408="snížená",J408,0)</f>
        <v>0</v>
      </c>
      <c r="BG408" s="196">
        <f>IF(N408="zákl. přenesená",J408,0)</f>
        <v>0</v>
      </c>
      <c r="BH408" s="196">
        <f>IF(N408="sníž. přenesená",J408,0)</f>
        <v>0</v>
      </c>
      <c r="BI408" s="196">
        <f>IF(N408="nulová",J408,0)</f>
        <v>0</v>
      </c>
      <c r="BJ408" s="15" t="s">
        <v>87</v>
      </c>
      <c r="BK408" s="196">
        <f>ROUND(I408*H408,2)</f>
        <v>0</v>
      </c>
      <c r="BL408" s="15" t="s">
        <v>271</v>
      </c>
      <c r="BM408" s="195" t="s">
        <v>873</v>
      </c>
    </row>
    <row r="409" spans="1:65" s="2" customFormat="1" ht="19.2">
      <c r="A409" s="32"/>
      <c r="B409" s="33"/>
      <c r="C409" s="34"/>
      <c r="D409" s="197" t="s">
        <v>155</v>
      </c>
      <c r="E409" s="34"/>
      <c r="F409" s="198" t="s">
        <v>872</v>
      </c>
      <c r="G409" s="34"/>
      <c r="H409" s="34"/>
      <c r="I409" s="199"/>
      <c r="J409" s="34"/>
      <c r="K409" s="34"/>
      <c r="L409" s="37"/>
      <c r="M409" s="200"/>
      <c r="N409" s="201"/>
      <c r="O409" s="69"/>
      <c r="P409" s="69"/>
      <c r="Q409" s="69"/>
      <c r="R409" s="69"/>
      <c r="S409" s="69"/>
      <c r="T409" s="70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T409" s="15" t="s">
        <v>155</v>
      </c>
      <c r="AU409" s="15" t="s">
        <v>89</v>
      </c>
    </row>
    <row r="410" spans="1:65" s="2" customFormat="1" ht="48">
      <c r="A410" s="32"/>
      <c r="B410" s="33"/>
      <c r="C410" s="34"/>
      <c r="D410" s="197" t="s">
        <v>230</v>
      </c>
      <c r="E410" s="34"/>
      <c r="F410" s="223" t="s">
        <v>874</v>
      </c>
      <c r="G410" s="34"/>
      <c r="H410" s="34"/>
      <c r="I410" s="199"/>
      <c r="J410" s="34"/>
      <c r="K410" s="34"/>
      <c r="L410" s="37"/>
      <c r="M410" s="200"/>
      <c r="N410" s="201"/>
      <c r="O410" s="69"/>
      <c r="P410" s="69"/>
      <c r="Q410" s="69"/>
      <c r="R410" s="69"/>
      <c r="S410" s="69"/>
      <c r="T410" s="70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T410" s="15" t="s">
        <v>230</v>
      </c>
      <c r="AU410" s="15" t="s">
        <v>89</v>
      </c>
    </row>
    <row r="411" spans="1:65" s="2" customFormat="1" ht="24.15" customHeight="1">
      <c r="A411" s="32"/>
      <c r="B411" s="33"/>
      <c r="C411" s="184" t="s">
        <v>875</v>
      </c>
      <c r="D411" s="184" t="s">
        <v>148</v>
      </c>
      <c r="E411" s="185" t="s">
        <v>876</v>
      </c>
      <c r="F411" s="186" t="s">
        <v>877</v>
      </c>
      <c r="G411" s="187" t="s">
        <v>734</v>
      </c>
      <c r="H411" s="188">
        <v>1</v>
      </c>
      <c r="I411" s="189"/>
      <c r="J411" s="190">
        <f>ROUND(I411*H411,2)</f>
        <v>0</v>
      </c>
      <c r="K411" s="186" t="s">
        <v>1</v>
      </c>
      <c r="L411" s="37"/>
      <c r="M411" s="191" t="s">
        <v>1</v>
      </c>
      <c r="N411" s="192" t="s">
        <v>44</v>
      </c>
      <c r="O411" s="69"/>
      <c r="P411" s="193">
        <f>O411*H411</f>
        <v>0</v>
      </c>
      <c r="Q411" s="193">
        <v>0</v>
      </c>
      <c r="R411" s="193">
        <f>Q411*H411</f>
        <v>0</v>
      </c>
      <c r="S411" s="193">
        <v>0</v>
      </c>
      <c r="T411" s="194">
        <f>S411*H411</f>
        <v>0</v>
      </c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R411" s="195" t="s">
        <v>271</v>
      </c>
      <c r="AT411" s="195" t="s">
        <v>148</v>
      </c>
      <c r="AU411" s="195" t="s">
        <v>89</v>
      </c>
      <c r="AY411" s="15" t="s">
        <v>146</v>
      </c>
      <c r="BE411" s="196">
        <f>IF(N411="základní",J411,0)</f>
        <v>0</v>
      </c>
      <c r="BF411" s="196">
        <f>IF(N411="snížená",J411,0)</f>
        <v>0</v>
      </c>
      <c r="BG411" s="196">
        <f>IF(N411="zákl. přenesená",J411,0)</f>
        <v>0</v>
      </c>
      <c r="BH411" s="196">
        <f>IF(N411="sníž. přenesená",J411,0)</f>
        <v>0</v>
      </c>
      <c r="BI411" s="196">
        <f>IF(N411="nulová",J411,0)</f>
        <v>0</v>
      </c>
      <c r="BJ411" s="15" t="s">
        <v>87</v>
      </c>
      <c r="BK411" s="196">
        <f>ROUND(I411*H411,2)</f>
        <v>0</v>
      </c>
      <c r="BL411" s="15" t="s">
        <v>271</v>
      </c>
      <c r="BM411" s="195" t="s">
        <v>878</v>
      </c>
    </row>
    <row r="412" spans="1:65" s="2" customFormat="1" ht="10.199999999999999">
      <c r="A412" s="32"/>
      <c r="B412" s="33"/>
      <c r="C412" s="34"/>
      <c r="D412" s="197" t="s">
        <v>155</v>
      </c>
      <c r="E412" s="34"/>
      <c r="F412" s="198" t="s">
        <v>877</v>
      </c>
      <c r="G412" s="34"/>
      <c r="H412" s="34"/>
      <c r="I412" s="199"/>
      <c r="J412" s="34"/>
      <c r="K412" s="34"/>
      <c r="L412" s="37"/>
      <c r="M412" s="200"/>
      <c r="N412" s="201"/>
      <c r="O412" s="69"/>
      <c r="P412" s="69"/>
      <c r="Q412" s="69"/>
      <c r="R412" s="69"/>
      <c r="S412" s="69"/>
      <c r="T412" s="70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T412" s="15" t="s">
        <v>155</v>
      </c>
      <c r="AU412" s="15" t="s">
        <v>89</v>
      </c>
    </row>
    <row r="413" spans="1:65" s="2" customFormat="1" ht="67.2">
      <c r="A413" s="32"/>
      <c r="B413" s="33"/>
      <c r="C413" s="34"/>
      <c r="D413" s="197" t="s">
        <v>230</v>
      </c>
      <c r="E413" s="34"/>
      <c r="F413" s="223" t="s">
        <v>879</v>
      </c>
      <c r="G413" s="34"/>
      <c r="H413" s="34"/>
      <c r="I413" s="199"/>
      <c r="J413" s="34"/>
      <c r="K413" s="34"/>
      <c r="L413" s="37"/>
      <c r="M413" s="200"/>
      <c r="N413" s="201"/>
      <c r="O413" s="69"/>
      <c r="P413" s="69"/>
      <c r="Q413" s="69"/>
      <c r="R413" s="69"/>
      <c r="S413" s="69"/>
      <c r="T413" s="70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T413" s="15" t="s">
        <v>230</v>
      </c>
      <c r="AU413" s="15" t="s">
        <v>89</v>
      </c>
    </row>
    <row r="414" spans="1:65" s="2" customFormat="1" ht="24.15" customHeight="1">
      <c r="A414" s="32"/>
      <c r="B414" s="33"/>
      <c r="C414" s="184" t="s">
        <v>880</v>
      </c>
      <c r="D414" s="184" t="s">
        <v>148</v>
      </c>
      <c r="E414" s="185" t="s">
        <v>537</v>
      </c>
      <c r="F414" s="186" t="s">
        <v>538</v>
      </c>
      <c r="G414" s="187" t="s">
        <v>241</v>
      </c>
      <c r="H414" s="188">
        <v>2.8340000000000001</v>
      </c>
      <c r="I414" s="189"/>
      <c r="J414" s="190">
        <f>ROUND(I414*H414,2)</f>
        <v>0</v>
      </c>
      <c r="K414" s="186" t="s">
        <v>152</v>
      </c>
      <c r="L414" s="37"/>
      <c r="M414" s="191" t="s">
        <v>1</v>
      </c>
      <c r="N414" s="192" t="s">
        <v>44</v>
      </c>
      <c r="O414" s="69"/>
      <c r="P414" s="193">
        <f>O414*H414</f>
        <v>0</v>
      </c>
      <c r="Q414" s="193">
        <v>0</v>
      </c>
      <c r="R414" s="193">
        <f>Q414*H414</f>
        <v>0</v>
      </c>
      <c r="S414" s="193">
        <v>0</v>
      </c>
      <c r="T414" s="194">
        <f>S414*H414</f>
        <v>0</v>
      </c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R414" s="195" t="s">
        <v>271</v>
      </c>
      <c r="AT414" s="195" t="s">
        <v>148</v>
      </c>
      <c r="AU414" s="195" t="s">
        <v>89</v>
      </c>
      <c r="AY414" s="15" t="s">
        <v>146</v>
      </c>
      <c r="BE414" s="196">
        <f>IF(N414="základní",J414,0)</f>
        <v>0</v>
      </c>
      <c r="BF414" s="196">
        <f>IF(N414="snížená",J414,0)</f>
        <v>0</v>
      </c>
      <c r="BG414" s="196">
        <f>IF(N414="zákl. přenesená",J414,0)</f>
        <v>0</v>
      </c>
      <c r="BH414" s="196">
        <f>IF(N414="sníž. přenesená",J414,0)</f>
        <v>0</v>
      </c>
      <c r="BI414" s="196">
        <f>IF(N414="nulová",J414,0)</f>
        <v>0</v>
      </c>
      <c r="BJ414" s="15" t="s">
        <v>87</v>
      </c>
      <c r="BK414" s="196">
        <f>ROUND(I414*H414,2)</f>
        <v>0</v>
      </c>
      <c r="BL414" s="15" t="s">
        <v>271</v>
      </c>
      <c r="BM414" s="195" t="s">
        <v>881</v>
      </c>
    </row>
    <row r="415" spans="1:65" s="2" customFormat="1" ht="28.8">
      <c r="A415" s="32"/>
      <c r="B415" s="33"/>
      <c r="C415" s="34"/>
      <c r="D415" s="197" t="s">
        <v>155</v>
      </c>
      <c r="E415" s="34"/>
      <c r="F415" s="198" t="s">
        <v>540</v>
      </c>
      <c r="G415" s="34"/>
      <c r="H415" s="34"/>
      <c r="I415" s="199"/>
      <c r="J415" s="34"/>
      <c r="K415" s="34"/>
      <c r="L415" s="37"/>
      <c r="M415" s="200"/>
      <c r="N415" s="201"/>
      <c r="O415" s="69"/>
      <c r="P415" s="69"/>
      <c r="Q415" s="69"/>
      <c r="R415" s="69"/>
      <c r="S415" s="69"/>
      <c r="T415" s="70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T415" s="15" t="s">
        <v>155</v>
      </c>
      <c r="AU415" s="15" t="s">
        <v>89</v>
      </c>
    </row>
    <row r="416" spans="1:65" s="12" customFormat="1" ht="25.95" customHeight="1">
      <c r="B416" s="168"/>
      <c r="C416" s="169"/>
      <c r="D416" s="170" t="s">
        <v>78</v>
      </c>
      <c r="E416" s="171" t="s">
        <v>226</v>
      </c>
      <c r="F416" s="171" t="s">
        <v>882</v>
      </c>
      <c r="G416" s="169"/>
      <c r="H416" s="169"/>
      <c r="I416" s="172"/>
      <c r="J416" s="173">
        <f>BK416</f>
        <v>0</v>
      </c>
      <c r="K416" s="169"/>
      <c r="L416" s="174"/>
      <c r="M416" s="175"/>
      <c r="N416" s="176"/>
      <c r="O416" s="176"/>
      <c r="P416" s="177">
        <f>P417</f>
        <v>0</v>
      </c>
      <c r="Q416" s="176"/>
      <c r="R416" s="177">
        <f>R417</f>
        <v>3.7799999999999997E-4</v>
      </c>
      <c r="S416" s="176"/>
      <c r="T416" s="178">
        <f>T417</f>
        <v>0</v>
      </c>
      <c r="AR416" s="179" t="s">
        <v>171</v>
      </c>
      <c r="AT416" s="180" t="s">
        <v>78</v>
      </c>
      <c r="AU416" s="180" t="s">
        <v>79</v>
      </c>
      <c r="AY416" s="179" t="s">
        <v>146</v>
      </c>
      <c r="BK416" s="181">
        <f>BK417</f>
        <v>0</v>
      </c>
    </row>
    <row r="417" spans="1:65" s="12" customFormat="1" ht="22.8" customHeight="1">
      <c r="B417" s="168"/>
      <c r="C417" s="169"/>
      <c r="D417" s="170" t="s">
        <v>78</v>
      </c>
      <c r="E417" s="182" t="s">
        <v>883</v>
      </c>
      <c r="F417" s="182" t="s">
        <v>884</v>
      </c>
      <c r="G417" s="169"/>
      <c r="H417" s="169"/>
      <c r="I417" s="172"/>
      <c r="J417" s="183">
        <f>BK417</f>
        <v>0</v>
      </c>
      <c r="K417" s="169"/>
      <c r="L417" s="174"/>
      <c r="M417" s="175"/>
      <c r="N417" s="176"/>
      <c r="O417" s="176"/>
      <c r="P417" s="177">
        <f>SUM(P418:P425)</f>
        <v>0</v>
      </c>
      <c r="Q417" s="176"/>
      <c r="R417" s="177">
        <f>SUM(R418:R425)</f>
        <v>3.7799999999999997E-4</v>
      </c>
      <c r="S417" s="176"/>
      <c r="T417" s="178">
        <f>SUM(T418:T425)</f>
        <v>0</v>
      </c>
      <c r="AR417" s="179" t="s">
        <v>171</v>
      </c>
      <c r="AT417" s="180" t="s">
        <v>78</v>
      </c>
      <c r="AU417" s="180" t="s">
        <v>87</v>
      </c>
      <c r="AY417" s="179" t="s">
        <v>146</v>
      </c>
      <c r="BK417" s="181">
        <f>SUM(BK418:BK425)</f>
        <v>0</v>
      </c>
    </row>
    <row r="418" spans="1:65" s="2" customFormat="1" ht="24.15" customHeight="1">
      <c r="A418" s="32"/>
      <c r="B418" s="33"/>
      <c r="C418" s="184" t="s">
        <v>885</v>
      </c>
      <c r="D418" s="184" t="s">
        <v>148</v>
      </c>
      <c r="E418" s="185" t="s">
        <v>886</v>
      </c>
      <c r="F418" s="186" t="s">
        <v>887</v>
      </c>
      <c r="G418" s="187" t="s">
        <v>412</v>
      </c>
      <c r="H418" s="188">
        <v>0.7</v>
      </c>
      <c r="I418" s="189"/>
      <c r="J418" s="190">
        <f>ROUND(I418*H418,2)</f>
        <v>0</v>
      </c>
      <c r="K418" s="186" t="s">
        <v>152</v>
      </c>
      <c r="L418" s="37"/>
      <c r="M418" s="191" t="s">
        <v>1</v>
      </c>
      <c r="N418" s="192" t="s">
        <v>44</v>
      </c>
      <c r="O418" s="69"/>
      <c r="P418" s="193">
        <f>O418*H418</f>
        <v>0</v>
      </c>
      <c r="Q418" s="193">
        <v>5.4000000000000001E-4</v>
      </c>
      <c r="R418" s="193">
        <f>Q418*H418</f>
        <v>3.7799999999999997E-4</v>
      </c>
      <c r="S418" s="193">
        <v>0</v>
      </c>
      <c r="T418" s="194">
        <f>S418*H418</f>
        <v>0</v>
      </c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R418" s="195" t="s">
        <v>850</v>
      </c>
      <c r="AT418" s="195" t="s">
        <v>148</v>
      </c>
      <c r="AU418" s="195" t="s">
        <v>89</v>
      </c>
      <c r="AY418" s="15" t="s">
        <v>146</v>
      </c>
      <c r="BE418" s="196">
        <f>IF(N418="základní",J418,0)</f>
        <v>0</v>
      </c>
      <c r="BF418" s="196">
        <f>IF(N418="snížená",J418,0)</f>
        <v>0</v>
      </c>
      <c r="BG418" s="196">
        <f>IF(N418="zákl. přenesená",J418,0)</f>
        <v>0</v>
      </c>
      <c r="BH418" s="196">
        <f>IF(N418="sníž. přenesená",J418,0)</f>
        <v>0</v>
      </c>
      <c r="BI418" s="196">
        <f>IF(N418="nulová",J418,0)</f>
        <v>0</v>
      </c>
      <c r="BJ418" s="15" t="s">
        <v>87</v>
      </c>
      <c r="BK418" s="196">
        <f>ROUND(I418*H418,2)</f>
        <v>0</v>
      </c>
      <c r="BL418" s="15" t="s">
        <v>850</v>
      </c>
      <c r="BM418" s="195" t="s">
        <v>888</v>
      </c>
    </row>
    <row r="419" spans="1:65" s="2" customFormat="1" ht="19.2">
      <c r="A419" s="32"/>
      <c r="B419" s="33"/>
      <c r="C419" s="34"/>
      <c r="D419" s="197" t="s">
        <v>155</v>
      </c>
      <c r="E419" s="34"/>
      <c r="F419" s="198" t="s">
        <v>889</v>
      </c>
      <c r="G419" s="34"/>
      <c r="H419" s="34"/>
      <c r="I419" s="199"/>
      <c r="J419" s="34"/>
      <c r="K419" s="34"/>
      <c r="L419" s="37"/>
      <c r="M419" s="200"/>
      <c r="N419" s="201"/>
      <c r="O419" s="69"/>
      <c r="P419" s="69"/>
      <c r="Q419" s="69"/>
      <c r="R419" s="69"/>
      <c r="S419" s="69"/>
      <c r="T419" s="70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T419" s="15" t="s">
        <v>155</v>
      </c>
      <c r="AU419" s="15" t="s">
        <v>89</v>
      </c>
    </row>
    <row r="420" spans="1:65" s="13" customFormat="1" ht="10.199999999999999">
      <c r="B420" s="202"/>
      <c r="C420" s="203"/>
      <c r="D420" s="197" t="s">
        <v>157</v>
      </c>
      <c r="E420" s="204" t="s">
        <v>1</v>
      </c>
      <c r="F420" s="205" t="s">
        <v>890</v>
      </c>
      <c r="G420" s="203"/>
      <c r="H420" s="206">
        <v>0.7</v>
      </c>
      <c r="I420" s="207"/>
      <c r="J420" s="203"/>
      <c r="K420" s="203"/>
      <c r="L420" s="208"/>
      <c r="M420" s="209"/>
      <c r="N420" s="210"/>
      <c r="O420" s="210"/>
      <c r="P420" s="210"/>
      <c r="Q420" s="210"/>
      <c r="R420" s="210"/>
      <c r="S420" s="210"/>
      <c r="T420" s="211"/>
      <c r="AT420" s="212" t="s">
        <v>157</v>
      </c>
      <c r="AU420" s="212" t="s">
        <v>89</v>
      </c>
      <c r="AV420" s="13" t="s">
        <v>89</v>
      </c>
      <c r="AW420" s="13" t="s">
        <v>36</v>
      </c>
      <c r="AX420" s="13" t="s">
        <v>87</v>
      </c>
      <c r="AY420" s="212" t="s">
        <v>146</v>
      </c>
    </row>
    <row r="421" spans="1:65" s="2" customFormat="1" ht="16.5" customHeight="1">
      <c r="A421" s="32"/>
      <c r="B421" s="33"/>
      <c r="C421" s="213" t="s">
        <v>891</v>
      </c>
      <c r="D421" s="213" t="s">
        <v>226</v>
      </c>
      <c r="E421" s="214" t="s">
        <v>892</v>
      </c>
      <c r="F421" s="215" t="s">
        <v>893</v>
      </c>
      <c r="G421" s="216" t="s">
        <v>412</v>
      </c>
      <c r="H421" s="217">
        <v>0.7</v>
      </c>
      <c r="I421" s="218"/>
      <c r="J421" s="219">
        <f>ROUND(I421*H421,2)</f>
        <v>0</v>
      </c>
      <c r="K421" s="215" t="s">
        <v>1</v>
      </c>
      <c r="L421" s="220"/>
      <c r="M421" s="221" t="s">
        <v>1</v>
      </c>
      <c r="N421" s="222" t="s">
        <v>44</v>
      </c>
      <c r="O421" s="69"/>
      <c r="P421" s="193">
        <f>O421*H421</f>
        <v>0</v>
      </c>
      <c r="Q421" s="193">
        <v>0</v>
      </c>
      <c r="R421" s="193">
        <f>Q421*H421</f>
        <v>0</v>
      </c>
      <c r="S421" s="193">
        <v>0</v>
      </c>
      <c r="T421" s="194">
        <f>S421*H421</f>
        <v>0</v>
      </c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R421" s="195" t="s">
        <v>894</v>
      </c>
      <c r="AT421" s="195" t="s">
        <v>226</v>
      </c>
      <c r="AU421" s="195" t="s">
        <v>89</v>
      </c>
      <c r="AY421" s="15" t="s">
        <v>146</v>
      </c>
      <c r="BE421" s="196">
        <f>IF(N421="základní",J421,0)</f>
        <v>0</v>
      </c>
      <c r="BF421" s="196">
        <f>IF(N421="snížená",J421,0)</f>
        <v>0</v>
      </c>
      <c r="BG421" s="196">
        <f>IF(N421="zákl. přenesená",J421,0)</f>
        <v>0</v>
      </c>
      <c r="BH421" s="196">
        <f>IF(N421="sníž. přenesená",J421,0)</f>
        <v>0</v>
      </c>
      <c r="BI421" s="196">
        <f>IF(N421="nulová",J421,0)</f>
        <v>0</v>
      </c>
      <c r="BJ421" s="15" t="s">
        <v>87</v>
      </c>
      <c r="BK421" s="196">
        <f>ROUND(I421*H421,2)</f>
        <v>0</v>
      </c>
      <c r="BL421" s="15" t="s">
        <v>850</v>
      </c>
      <c r="BM421" s="195" t="s">
        <v>895</v>
      </c>
    </row>
    <row r="422" spans="1:65" s="2" customFormat="1" ht="10.199999999999999">
      <c r="A422" s="32"/>
      <c r="B422" s="33"/>
      <c r="C422" s="34"/>
      <c r="D422" s="197" t="s">
        <v>155</v>
      </c>
      <c r="E422" s="34"/>
      <c r="F422" s="198" t="s">
        <v>893</v>
      </c>
      <c r="G422" s="34"/>
      <c r="H422" s="34"/>
      <c r="I422" s="199"/>
      <c r="J422" s="34"/>
      <c r="K422" s="34"/>
      <c r="L422" s="37"/>
      <c r="M422" s="200"/>
      <c r="N422" s="201"/>
      <c r="O422" s="69"/>
      <c r="P422" s="69"/>
      <c r="Q422" s="69"/>
      <c r="R422" s="69"/>
      <c r="S422" s="69"/>
      <c r="T422" s="70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T422" s="15" t="s">
        <v>155</v>
      </c>
      <c r="AU422" s="15" t="s">
        <v>89</v>
      </c>
    </row>
    <row r="423" spans="1:65" s="2" customFormat="1" ht="24.15" customHeight="1">
      <c r="A423" s="32"/>
      <c r="B423" s="33"/>
      <c r="C423" s="184" t="s">
        <v>896</v>
      </c>
      <c r="D423" s="184" t="s">
        <v>148</v>
      </c>
      <c r="E423" s="185" t="s">
        <v>897</v>
      </c>
      <c r="F423" s="186" t="s">
        <v>898</v>
      </c>
      <c r="G423" s="187" t="s">
        <v>734</v>
      </c>
      <c r="H423" s="188">
        <v>1</v>
      </c>
      <c r="I423" s="189"/>
      <c r="J423" s="190">
        <f>ROUND(I423*H423,2)</f>
        <v>0</v>
      </c>
      <c r="K423" s="186" t="s">
        <v>1</v>
      </c>
      <c r="L423" s="37"/>
      <c r="M423" s="191" t="s">
        <v>1</v>
      </c>
      <c r="N423" s="192" t="s">
        <v>44</v>
      </c>
      <c r="O423" s="69"/>
      <c r="P423" s="193">
        <f>O423*H423</f>
        <v>0</v>
      </c>
      <c r="Q423" s="193">
        <v>0</v>
      </c>
      <c r="R423" s="193">
        <f>Q423*H423</f>
        <v>0</v>
      </c>
      <c r="S423" s="193">
        <v>0</v>
      </c>
      <c r="T423" s="194">
        <f>S423*H423</f>
        <v>0</v>
      </c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R423" s="195" t="s">
        <v>850</v>
      </c>
      <c r="AT423" s="195" t="s">
        <v>148</v>
      </c>
      <c r="AU423" s="195" t="s">
        <v>89</v>
      </c>
      <c r="AY423" s="15" t="s">
        <v>146</v>
      </c>
      <c r="BE423" s="196">
        <f>IF(N423="základní",J423,0)</f>
        <v>0</v>
      </c>
      <c r="BF423" s="196">
        <f>IF(N423="snížená",J423,0)</f>
        <v>0</v>
      </c>
      <c r="BG423" s="196">
        <f>IF(N423="zákl. přenesená",J423,0)</f>
        <v>0</v>
      </c>
      <c r="BH423" s="196">
        <f>IF(N423="sníž. přenesená",J423,0)</f>
        <v>0</v>
      </c>
      <c r="BI423" s="196">
        <f>IF(N423="nulová",J423,0)</f>
        <v>0</v>
      </c>
      <c r="BJ423" s="15" t="s">
        <v>87</v>
      </c>
      <c r="BK423" s="196">
        <f>ROUND(I423*H423,2)</f>
        <v>0</v>
      </c>
      <c r="BL423" s="15" t="s">
        <v>850</v>
      </c>
      <c r="BM423" s="195" t="s">
        <v>899</v>
      </c>
    </row>
    <row r="424" spans="1:65" s="2" customFormat="1" ht="19.2">
      <c r="A424" s="32"/>
      <c r="B424" s="33"/>
      <c r="C424" s="34"/>
      <c r="D424" s="197" t="s">
        <v>155</v>
      </c>
      <c r="E424" s="34"/>
      <c r="F424" s="198" t="s">
        <v>898</v>
      </c>
      <c r="G424" s="34"/>
      <c r="H424" s="34"/>
      <c r="I424" s="199"/>
      <c r="J424" s="34"/>
      <c r="K424" s="34"/>
      <c r="L424" s="37"/>
      <c r="M424" s="200"/>
      <c r="N424" s="201"/>
      <c r="O424" s="69"/>
      <c r="P424" s="69"/>
      <c r="Q424" s="69"/>
      <c r="R424" s="69"/>
      <c r="S424" s="69"/>
      <c r="T424" s="70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T424" s="15" t="s">
        <v>155</v>
      </c>
      <c r="AU424" s="15" t="s">
        <v>89</v>
      </c>
    </row>
    <row r="425" spans="1:65" s="2" customFormat="1" ht="19.2">
      <c r="A425" s="32"/>
      <c r="B425" s="33"/>
      <c r="C425" s="34"/>
      <c r="D425" s="197" t="s">
        <v>230</v>
      </c>
      <c r="E425" s="34"/>
      <c r="F425" s="223" t="s">
        <v>900</v>
      </c>
      <c r="G425" s="34"/>
      <c r="H425" s="34"/>
      <c r="I425" s="199"/>
      <c r="J425" s="34"/>
      <c r="K425" s="34"/>
      <c r="L425" s="37"/>
      <c r="M425" s="224"/>
      <c r="N425" s="225"/>
      <c r="O425" s="226"/>
      <c r="P425" s="226"/>
      <c r="Q425" s="226"/>
      <c r="R425" s="226"/>
      <c r="S425" s="226"/>
      <c r="T425" s="227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T425" s="15" t="s">
        <v>230</v>
      </c>
      <c r="AU425" s="15" t="s">
        <v>89</v>
      </c>
    </row>
    <row r="426" spans="1:65" s="2" customFormat="1" ht="6.9" customHeight="1">
      <c r="A426" s="32"/>
      <c r="B426" s="52"/>
      <c r="C426" s="53"/>
      <c r="D426" s="53"/>
      <c r="E426" s="53"/>
      <c r="F426" s="53"/>
      <c r="G426" s="53"/>
      <c r="H426" s="53"/>
      <c r="I426" s="53"/>
      <c r="J426" s="53"/>
      <c r="K426" s="53"/>
      <c r="L426" s="37"/>
      <c r="M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</row>
  </sheetData>
  <sheetProtection algorithmName="SHA-512" hashValue="h4eugW3YDaSxh/yvAKx/6qBc6dTIybZVU3x5v62FUqKOf+huOG2K2SbNk9aqx8Anlry2h6zSf5szeG+uW6PS2Q==" saltValue="QabjqV8kH0MXimGZ8jYyayTB/tGXZIH3boQO/7SYvI7XZufNBJ6B3NLG2QZhhw9wg37nWlNhz8J3oGQTge8MxA==" spinCount="100000" sheet="1" objects="1" scenarios="1" formatColumns="0" formatRows="0" autoFilter="0"/>
  <autoFilter ref="C127:K425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430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5" t="s">
        <v>95</v>
      </c>
    </row>
    <row r="3" spans="1:46" s="1" customFormat="1" ht="6.9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89</v>
      </c>
    </row>
    <row r="4" spans="1:46" s="1" customFormat="1" ht="24.9" customHeight="1">
      <c r="B4" s="18"/>
      <c r="D4" s="108" t="s">
        <v>114</v>
      </c>
      <c r="L4" s="18"/>
      <c r="M4" s="109" t="s">
        <v>10</v>
      </c>
      <c r="AT4" s="15" t="s">
        <v>4</v>
      </c>
    </row>
    <row r="5" spans="1:46" s="1" customFormat="1" ht="6.9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69" t="str">
        <f>'Rekapitulace stavby'!K6</f>
        <v>VN Šišma - rekonstrukce a těžba nánosů</v>
      </c>
      <c r="F7" s="270"/>
      <c r="G7" s="270"/>
      <c r="H7" s="270"/>
      <c r="L7" s="18"/>
    </row>
    <row r="8" spans="1:46" s="2" customFormat="1" ht="12" customHeight="1">
      <c r="A8" s="32"/>
      <c r="B8" s="37"/>
      <c r="C8" s="32"/>
      <c r="D8" s="110" t="s">
        <v>115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30" customHeight="1">
      <c r="A9" s="32"/>
      <c r="B9" s="37"/>
      <c r="C9" s="32"/>
      <c r="D9" s="32"/>
      <c r="E9" s="271" t="s">
        <v>901</v>
      </c>
      <c r="F9" s="272"/>
      <c r="G9" s="272"/>
      <c r="H9" s="272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0.199999999999999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3. 10. 2025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">
        <v>26</v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">
        <v>27</v>
      </c>
      <c r="F15" s="32"/>
      <c r="G15" s="32"/>
      <c r="H15" s="32"/>
      <c r="I15" s="110" t="s">
        <v>28</v>
      </c>
      <c r="J15" s="111" t="s">
        <v>29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30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3" t="str">
        <f>'Rekapitulace stavby'!E14</f>
        <v>Vyplň údaj</v>
      </c>
      <c r="F18" s="274"/>
      <c r="G18" s="274"/>
      <c r="H18" s="274"/>
      <c r="I18" s="110" t="s">
        <v>28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32</v>
      </c>
      <c r="E20" s="32"/>
      <c r="F20" s="32"/>
      <c r="G20" s="32"/>
      <c r="H20" s="32"/>
      <c r="I20" s="110" t="s">
        <v>25</v>
      </c>
      <c r="J20" s="111" t="s">
        <v>33</v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">
        <v>34</v>
      </c>
      <c r="F21" s="32"/>
      <c r="G21" s="32"/>
      <c r="H21" s="32"/>
      <c r="I21" s="110" t="s">
        <v>28</v>
      </c>
      <c r="J21" s="111" t="s">
        <v>35</v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37</v>
      </c>
      <c r="E23" s="32"/>
      <c r="F23" s="32"/>
      <c r="G23" s="32"/>
      <c r="H23" s="32"/>
      <c r="I23" s="110" t="s">
        <v>25</v>
      </c>
      <c r="J23" s="111" t="s">
        <v>33</v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">
        <v>34</v>
      </c>
      <c r="F24" s="32"/>
      <c r="G24" s="32"/>
      <c r="H24" s="32"/>
      <c r="I24" s="110" t="s">
        <v>28</v>
      </c>
      <c r="J24" s="111" t="s">
        <v>35</v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38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5" t="s">
        <v>1</v>
      </c>
      <c r="F27" s="275"/>
      <c r="G27" s="275"/>
      <c r="H27" s="275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39</v>
      </c>
      <c r="E30" s="32"/>
      <c r="F30" s="32"/>
      <c r="G30" s="32"/>
      <c r="H30" s="32"/>
      <c r="I30" s="32"/>
      <c r="J30" s="118">
        <f>ROUND(J127,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7"/>
      <c r="C32" s="32"/>
      <c r="D32" s="32"/>
      <c r="E32" s="32"/>
      <c r="F32" s="119" t="s">
        <v>41</v>
      </c>
      <c r="G32" s="32"/>
      <c r="H32" s="32"/>
      <c r="I32" s="119" t="s">
        <v>40</v>
      </c>
      <c r="J32" s="119" t="s">
        <v>42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7"/>
      <c r="C33" s="32"/>
      <c r="D33" s="120" t="s">
        <v>43</v>
      </c>
      <c r="E33" s="110" t="s">
        <v>44</v>
      </c>
      <c r="F33" s="121">
        <f>ROUND((SUM(BE127:BE429)),  2)</f>
        <v>0</v>
      </c>
      <c r="G33" s="32"/>
      <c r="H33" s="32"/>
      <c r="I33" s="122">
        <v>0.21</v>
      </c>
      <c r="J33" s="121">
        <f>ROUND(((SUM(BE127:BE429))*I33),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7"/>
      <c r="C34" s="32"/>
      <c r="D34" s="32"/>
      <c r="E34" s="110" t="s">
        <v>45</v>
      </c>
      <c r="F34" s="121">
        <f>ROUND((SUM(BF127:BF429)),  2)</f>
        <v>0</v>
      </c>
      <c r="G34" s="32"/>
      <c r="H34" s="32"/>
      <c r="I34" s="122">
        <v>0.12</v>
      </c>
      <c r="J34" s="121">
        <f>ROUND(((SUM(BF127:BF429))*I34),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7"/>
      <c r="C35" s="32"/>
      <c r="D35" s="32"/>
      <c r="E35" s="110" t="s">
        <v>46</v>
      </c>
      <c r="F35" s="121">
        <f>ROUND((SUM(BG127:BG429)),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7"/>
      <c r="C36" s="32"/>
      <c r="D36" s="32"/>
      <c r="E36" s="110" t="s">
        <v>47</v>
      </c>
      <c r="F36" s="121">
        <f>ROUND((SUM(BH127:BH429)),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7"/>
      <c r="C37" s="32"/>
      <c r="D37" s="32"/>
      <c r="E37" s="110" t="s">
        <v>48</v>
      </c>
      <c r="F37" s="121">
        <f>ROUND((SUM(BI127:BI429)),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49</v>
      </c>
      <c r="E39" s="125"/>
      <c r="F39" s="125"/>
      <c r="G39" s="126" t="s">
        <v>50</v>
      </c>
      <c r="H39" s="127" t="s">
        <v>51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18"/>
      <c r="L41" s="18"/>
    </row>
    <row r="42" spans="1:31" s="1" customFormat="1" ht="14.4" customHeight="1">
      <c r="B42" s="18"/>
      <c r="L42" s="18"/>
    </row>
    <row r="43" spans="1:31" s="1" customFormat="1" ht="14.4" customHeight="1">
      <c r="B43" s="18"/>
      <c r="L43" s="18"/>
    </row>
    <row r="44" spans="1:31" s="1" customFormat="1" ht="14.4" customHeight="1">
      <c r="B44" s="18"/>
      <c r="L44" s="18"/>
    </row>
    <row r="45" spans="1:31" s="1" customFormat="1" ht="14.4" customHeight="1">
      <c r="B45" s="18"/>
      <c r="L45" s="18"/>
    </row>
    <row r="46" spans="1:31" s="1" customFormat="1" ht="14.4" customHeight="1">
      <c r="B46" s="18"/>
      <c r="L46" s="18"/>
    </row>
    <row r="47" spans="1:31" s="1" customFormat="1" ht="14.4" customHeight="1">
      <c r="B47" s="18"/>
      <c r="L47" s="18"/>
    </row>
    <row r="48" spans="1:31" s="1" customFormat="1" ht="14.4" customHeight="1">
      <c r="B48" s="18"/>
      <c r="L48" s="18"/>
    </row>
    <row r="49" spans="1:31" s="1" customFormat="1" ht="14.4" customHeight="1">
      <c r="B49" s="18"/>
      <c r="L49" s="18"/>
    </row>
    <row r="50" spans="1:31" s="2" customFormat="1" ht="14.4" customHeight="1">
      <c r="B50" s="49"/>
      <c r="D50" s="130" t="s">
        <v>52</v>
      </c>
      <c r="E50" s="131"/>
      <c r="F50" s="131"/>
      <c r="G50" s="130" t="s">
        <v>53</v>
      </c>
      <c r="H50" s="131"/>
      <c r="I50" s="131"/>
      <c r="J50" s="131"/>
      <c r="K50" s="131"/>
      <c r="L50" s="49"/>
    </row>
    <row r="51" spans="1:31" ht="10.199999999999999">
      <c r="B51" s="18"/>
      <c r="L51" s="18"/>
    </row>
    <row r="52" spans="1:31" ht="10.199999999999999">
      <c r="B52" s="18"/>
      <c r="L52" s="18"/>
    </row>
    <row r="53" spans="1:31" ht="10.199999999999999">
      <c r="B53" s="18"/>
      <c r="L53" s="18"/>
    </row>
    <row r="54" spans="1:31" ht="10.199999999999999">
      <c r="B54" s="18"/>
      <c r="L54" s="18"/>
    </row>
    <row r="55" spans="1:31" ht="10.199999999999999">
      <c r="B55" s="18"/>
      <c r="L55" s="18"/>
    </row>
    <row r="56" spans="1:31" ht="10.199999999999999">
      <c r="B56" s="18"/>
      <c r="L56" s="18"/>
    </row>
    <row r="57" spans="1:31" ht="10.199999999999999">
      <c r="B57" s="18"/>
      <c r="L57" s="18"/>
    </row>
    <row r="58" spans="1:31" ht="10.199999999999999">
      <c r="B58" s="18"/>
      <c r="L58" s="18"/>
    </row>
    <row r="59" spans="1:31" ht="10.199999999999999">
      <c r="B59" s="18"/>
      <c r="L59" s="18"/>
    </row>
    <row r="60" spans="1:31" ht="10.199999999999999">
      <c r="B60" s="18"/>
      <c r="L60" s="18"/>
    </row>
    <row r="61" spans="1:31" s="2" customFormat="1" ht="13.2">
      <c r="A61" s="32"/>
      <c r="B61" s="37"/>
      <c r="C61" s="32"/>
      <c r="D61" s="132" t="s">
        <v>54</v>
      </c>
      <c r="E61" s="133"/>
      <c r="F61" s="134" t="s">
        <v>55</v>
      </c>
      <c r="G61" s="132" t="s">
        <v>54</v>
      </c>
      <c r="H61" s="133"/>
      <c r="I61" s="133"/>
      <c r="J61" s="135" t="s">
        <v>55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.199999999999999">
      <c r="B62" s="18"/>
      <c r="L62" s="18"/>
    </row>
    <row r="63" spans="1:31" ht="10.199999999999999">
      <c r="B63" s="18"/>
      <c r="L63" s="18"/>
    </row>
    <row r="64" spans="1:31" ht="10.199999999999999">
      <c r="B64" s="18"/>
      <c r="L64" s="18"/>
    </row>
    <row r="65" spans="1:31" s="2" customFormat="1" ht="13.2">
      <c r="A65" s="32"/>
      <c r="B65" s="37"/>
      <c r="C65" s="32"/>
      <c r="D65" s="130" t="s">
        <v>56</v>
      </c>
      <c r="E65" s="136"/>
      <c r="F65" s="136"/>
      <c r="G65" s="130" t="s">
        <v>57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.199999999999999">
      <c r="B66" s="18"/>
      <c r="L66" s="18"/>
    </row>
    <row r="67" spans="1:31" ht="10.199999999999999">
      <c r="B67" s="18"/>
      <c r="L67" s="18"/>
    </row>
    <row r="68" spans="1:31" ht="10.199999999999999">
      <c r="B68" s="18"/>
      <c r="L68" s="18"/>
    </row>
    <row r="69" spans="1:31" ht="10.199999999999999">
      <c r="B69" s="18"/>
      <c r="L69" s="18"/>
    </row>
    <row r="70" spans="1:31" ht="10.199999999999999">
      <c r="B70" s="18"/>
      <c r="L70" s="18"/>
    </row>
    <row r="71" spans="1:31" ht="10.199999999999999">
      <c r="B71" s="18"/>
      <c r="L71" s="18"/>
    </row>
    <row r="72" spans="1:31" ht="10.199999999999999">
      <c r="B72" s="18"/>
      <c r="L72" s="18"/>
    </row>
    <row r="73" spans="1:31" ht="10.199999999999999">
      <c r="B73" s="18"/>
      <c r="L73" s="18"/>
    </row>
    <row r="74" spans="1:31" ht="10.199999999999999">
      <c r="B74" s="18"/>
      <c r="L74" s="18"/>
    </row>
    <row r="75" spans="1:31" ht="10.199999999999999">
      <c r="B75" s="18"/>
      <c r="L75" s="18"/>
    </row>
    <row r="76" spans="1:31" s="2" customFormat="1" ht="13.2">
      <c r="A76" s="32"/>
      <c r="B76" s="37"/>
      <c r="C76" s="32"/>
      <c r="D76" s="132" t="s">
        <v>54</v>
      </c>
      <c r="E76" s="133"/>
      <c r="F76" s="134" t="s">
        <v>55</v>
      </c>
      <c r="G76" s="132" t="s">
        <v>54</v>
      </c>
      <c r="H76" s="133"/>
      <c r="I76" s="133"/>
      <c r="J76" s="135" t="s">
        <v>55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117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76" t="str">
        <f>E7</f>
        <v>VN Šišma - rekonstrukce a těžba nánosů</v>
      </c>
      <c r="F85" s="277"/>
      <c r="G85" s="277"/>
      <c r="H85" s="277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115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30" customHeight="1">
      <c r="A87" s="32"/>
      <c r="B87" s="33"/>
      <c r="C87" s="34"/>
      <c r="D87" s="34"/>
      <c r="E87" s="228" t="str">
        <f>E9</f>
        <v>3436_03 - SO 03 Úprava bezpečnostního přelivu vč. odpadního koryta</v>
      </c>
      <c r="F87" s="278"/>
      <c r="G87" s="278"/>
      <c r="H87" s="278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k.ú. Šišma</v>
      </c>
      <c r="G89" s="34"/>
      <c r="H89" s="34"/>
      <c r="I89" s="27" t="s">
        <v>22</v>
      </c>
      <c r="J89" s="64" t="str">
        <f>IF(J12="","",J12)</f>
        <v>3. 10. 2025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65" customHeight="1">
      <c r="A91" s="32"/>
      <c r="B91" s="33"/>
      <c r="C91" s="27" t="s">
        <v>24</v>
      </c>
      <c r="D91" s="34"/>
      <c r="E91" s="34"/>
      <c r="F91" s="25" t="str">
        <f>E15</f>
        <v>Povodí Moravy, s.p.</v>
      </c>
      <c r="G91" s="34"/>
      <c r="H91" s="34"/>
      <c r="I91" s="27" t="s">
        <v>32</v>
      </c>
      <c r="J91" s="30" t="str">
        <f>E21</f>
        <v>VODNÍ DÍLA - TBD a.s.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65" customHeight="1">
      <c r="A92" s="32"/>
      <c r="B92" s="33"/>
      <c r="C92" s="27" t="s">
        <v>30</v>
      </c>
      <c r="D92" s="34"/>
      <c r="E92" s="34"/>
      <c r="F92" s="25" t="str">
        <f>IF(E18="","",E18)</f>
        <v>Vyplň údaj</v>
      </c>
      <c r="G92" s="34"/>
      <c r="H92" s="34"/>
      <c r="I92" s="27" t="s">
        <v>37</v>
      </c>
      <c r="J92" s="30" t="str">
        <f>E24</f>
        <v>VODNÍ DÍLA - TBD a.s.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118</v>
      </c>
      <c r="D94" s="142"/>
      <c r="E94" s="142"/>
      <c r="F94" s="142"/>
      <c r="G94" s="142"/>
      <c r="H94" s="142"/>
      <c r="I94" s="142"/>
      <c r="J94" s="143" t="s">
        <v>119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44" t="s">
        <v>120</v>
      </c>
      <c r="D96" s="34"/>
      <c r="E96" s="34"/>
      <c r="F96" s="34"/>
      <c r="G96" s="34"/>
      <c r="H96" s="34"/>
      <c r="I96" s="34"/>
      <c r="J96" s="82">
        <f>J127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121</v>
      </c>
    </row>
    <row r="97" spans="1:31" s="9" customFormat="1" ht="24.9" customHeight="1">
      <c r="B97" s="145"/>
      <c r="C97" s="146"/>
      <c r="D97" s="147" t="s">
        <v>122</v>
      </c>
      <c r="E97" s="148"/>
      <c r="F97" s="148"/>
      <c r="G97" s="148"/>
      <c r="H97" s="148"/>
      <c r="I97" s="148"/>
      <c r="J97" s="149">
        <f>J128</f>
        <v>0</v>
      </c>
      <c r="K97" s="146"/>
      <c r="L97" s="150"/>
    </row>
    <row r="98" spans="1:31" s="10" customFormat="1" ht="19.95" customHeight="1">
      <c r="B98" s="151"/>
      <c r="C98" s="152"/>
      <c r="D98" s="153" t="s">
        <v>123</v>
      </c>
      <c r="E98" s="154"/>
      <c r="F98" s="154"/>
      <c r="G98" s="154"/>
      <c r="H98" s="154"/>
      <c r="I98" s="154"/>
      <c r="J98" s="155">
        <f>J129</f>
        <v>0</v>
      </c>
      <c r="K98" s="152"/>
      <c r="L98" s="156"/>
    </row>
    <row r="99" spans="1:31" s="10" customFormat="1" ht="19.95" customHeight="1">
      <c r="B99" s="151"/>
      <c r="C99" s="152"/>
      <c r="D99" s="153" t="s">
        <v>542</v>
      </c>
      <c r="E99" s="154"/>
      <c r="F99" s="154"/>
      <c r="G99" s="154"/>
      <c r="H99" s="154"/>
      <c r="I99" s="154"/>
      <c r="J99" s="155">
        <f>J207</f>
        <v>0</v>
      </c>
      <c r="K99" s="152"/>
      <c r="L99" s="156"/>
    </row>
    <row r="100" spans="1:31" s="10" customFormat="1" ht="19.95" customHeight="1">
      <c r="B100" s="151"/>
      <c r="C100" s="152"/>
      <c r="D100" s="153" t="s">
        <v>125</v>
      </c>
      <c r="E100" s="154"/>
      <c r="F100" s="154"/>
      <c r="G100" s="154"/>
      <c r="H100" s="154"/>
      <c r="I100" s="154"/>
      <c r="J100" s="155">
        <f>J268</f>
        <v>0</v>
      </c>
      <c r="K100" s="152"/>
      <c r="L100" s="156"/>
    </row>
    <row r="101" spans="1:31" s="10" customFormat="1" ht="19.95" customHeight="1">
      <c r="B101" s="151"/>
      <c r="C101" s="152"/>
      <c r="D101" s="153" t="s">
        <v>126</v>
      </c>
      <c r="E101" s="154"/>
      <c r="F101" s="154"/>
      <c r="G101" s="154"/>
      <c r="H101" s="154"/>
      <c r="I101" s="154"/>
      <c r="J101" s="155">
        <f>J322</f>
        <v>0</v>
      </c>
      <c r="K101" s="152"/>
      <c r="L101" s="156"/>
    </row>
    <row r="102" spans="1:31" s="10" customFormat="1" ht="19.95" customHeight="1">
      <c r="B102" s="151"/>
      <c r="C102" s="152"/>
      <c r="D102" s="153" t="s">
        <v>127</v>
      </c>
      <c r="E102" s="154"/>
      <c r="F102" s="154"/>
      <c r="G102" s="154"/>
      <c r="H102" s="154"/>
      <c r="I102" s="154"/>
      <c r="J102" s="155">
        <f>J332</f>
        <v>0</v>
      </c>
      <c r="K102" s="152"/>
      <c r="L102" s="156"/>
    </row>
    <row r="103" spans="1:31" s="10" customFormat="1" ht="19.95" customHeight="1">
      <c r="B103" s="151"/>
      <c r="C103" s="152"/>
      <c r="D103" s="153" t="s">
        <v>543</v>
      </c>
      <c r="E103" s="154"/>
      <c r="F103" s="154"/>
      <c r="G103" s="154"/>
      <c r="H103" s="154"/>
      <c r="I103" s="154"/>
      <c r="J103" s="155">
        <f>J371</f>
        <v>0</v>
      </c>
      <c r="K103" s="152"/>
      <c r="L103" s="156"/>
    </row>
    <row r="104" spans="1:31" s="10" customFormat="1" ht="19.95" customHeight="1">
      <c r="B104" s="151"/>
      <c r="C104" s="152"/>
      <c r="D104" s="153" t="s">
        <v>128</v>
      </c>
      <c r="E104" s="154"/>
      <c r="F104" s="154"/>
      <c r="G104" s="154"/>
      <c r="H104" s="154"/>
      <c r="I104" s="154"/>
      <c r="J104" s="155">
        <f>J383</f>
        <v>0</v>
      </c>
      <c r="K104" s="152"/>
      <c r="L104" s="156"/>
    </row>
    <row r="105" spans="1:31" s="9" customFormat="1" ht="24.9" customHeight="1">
      <c r="B105" s="145"/>
      <c r="C105" s="146"/>
      <c r="D105" s="147" t="s">
        <v>129</v>
      </c>
      <c r="E105" s="148"/>
      <c r="F105" s="148"/>
      <c r="G105" s="148"/>
      <c r="H105" s="148"/>
      <c r="I105" s="148"/>
      <c r="J105" s="149">
        <f>J386</f>
        <v>0</v>
      </c>
      <c r="K105" s="146"/>
      <c r="L105" s="150"/>
    </row>
    <row r="106" spans="1:31" s="10" customFormat="1" ht="19.95" customHeight="1">
      <c r="B106" s="151"/>
      <c r="C106" s="152"/>
      <c r="D106" s="153" t="s">
        <v>902</v>
      </c>
      <c r="E106" s="154"/>
      <c r="F106" s="154"/>
      <c r="G106" s="154"/>
      <c r="H106" s="154"/>
      <c r="I106" s="154"/>
      <c r="J106" s="155">
        <f>J387</f>
        <v>0</v>
      </c>
      <c r="K106" s="152"/>
      <c r="L106" s="156"/>
    </row>
    <row r="107" spans="1:31" s="10" customFormat="1" ht="19.95" customHeight="1">
      <c r="B107" s="151"/>
      <c r="C107" s="152"/>
      <c r="D107" s="153" t="s">
        <v>130</v>
      </c>
      <c r="E107" s="154"/>
      <c r="F107" s="154"/>
      <c r="G107" s="154"/>
      <c r="H107" s="154"/>
      <c r="I107" s="154"/>
      <c r="J107" s="155">
        <f>J406</f>
        <v>0</v>
      </c>
      <c r="K107" s="152"/>
      <c r="L107" s="156"/>
    </row>
    <row r="108" spans="1:31" s="2" customFormat="1" ht="21.75" customHeight="1">
      <c r="A108" s="32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" customHeight="1">
      <c r="A109" s="32"/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3" spans="1:63" s="2" customFormat="1" ht="6.9" customHeight="1">
      <c r="A113" s="32"/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24.9" customHeight="1">
      <c r="A114" s="32"/>
      <c r="B114" s="33"/>
      <c r="C114" s="21" t="s">
        <v>131</v>
      </c>
      <c r="D114" s="34"/>
      <c r="E114" s="34"/>
      <c r="F114" s="34"/>
      <c r="G114" s="34"/>
      <c r="H114" s="34"/>
      <c r="I114" s="34"/>
      <c r="J114" s="34"/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6.9" customHeight="1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2" customHeight="1">
      <c r="A116" s="32"/>
      <c r="B116" s="33"/>
      <c r="C116" s="27" t="s">
        <v>16</v>
      </c>
      <c r="D116" s="34"/>
      <c r="E116" s="34"/>
      <c r="F116" s="34"/>
      <c r="G116" s="34"/>
      <c r="H116" s="34"/>
      <c r="I116" s="34"/>
      <c r="J116" s="34"/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6.5" customHeight="1">
      <c r="A117" s="32"/>
      <c r="B117" s="33"/>
      <c r="C117" s="34"/>
      <c r="D117" s="34"/>
      <c r="E117" s="276" t="str">
        <f>E7</f>
        <v>VN Šišma - rekonstrukce a těžba nánosů</v>
      </c>
      <c r="F117" s="277"/>
      <c r="G117" s="277"/>
      <c r="H117" s="277"/>
      <c r="I117" s="34"/>
      <c r="J117" s="34"/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2" customHeight="1">
      <c r="A118" s="32"/>
      <c r="B118" s="33"/>
      <c r="C118" s="27" t="s">
        <v>115</v>
      </c>
      <c r="D118" s="34"/>
      <c r="E118" s="34"/>
      <c r="F118" s="34"/>
      <c r="G118" s="34"/>
      <c r="H118" s="34"/>
      <c r="I118" s="34"/>
      <c r="J118" s="34"/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30" customHeight="1">
      <c r="A119" s="32"/>
      <c r="B119" s="33"/>
      <c r="C119" s="34"/>
      <c r="D119" s="34"/>
      <c r="E119" s="228" t="str">
        <f>E9</f>
        <v>3436_03 - SO 03 Úprava bezpečnostního přelivu vč. odpadního koryta</v>
      </c>
      <c r="F119" s="278"/>
      <c r="G119" s="278"/>
      <c r="H119" s="278"/>
      <c r="I119" s="34"/>
      <c r="J119" s="34"/>
      <c r="K119" s="34"/>
      <c r="L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6.9" customHeight="1">
      <c r="A120" s="32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49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12" customHeight="1">
      <c r="A121" s="32"/>
      <c r="B121" s="33"/>
      <c r="C121" s="27" t="s">
        <v>20</v>
      </c>
      <c r="D121" s="34"/>
      <c r="E121" s="34"/>
      <c r="F121" s="25" t="str">
        <f>F12</f>
        <v>k.ú. Šišma</v>
      </c>
      <c r="G121" s="34"/>
      <c r="H121" s="34"/>
      <c r="I121" s="27" t="s">
        <v>22</v>
      </c>
      <c r="J121" s="64" t="str">
        <f>IF(J12="","",J12)</f>
        <v>3. 10. 2025</v>
      </c>
      <c r="K121" s="34"/>
      <c r="L121" s="49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6.9" customHeight="1">
      <c r="A122" s="32"/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49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25.65" customHeight="1">
      <c r="A123" s="32"/>
      <c r="B123" s="33"/>
      <c r="C123" s="27" t="s">
        <v>24</v>
      </c>
      <c r="D123" s="34"/>
      <c r="E123" s="34"/>
      <c r="F123" s="25" t="str">
        <f>E15</f>
        <v>Povodí Moravy, s.p.</v>
      </c>
      <c r="G123" s="34"/>
      <c r="H123" s="34"/>
      <c r="I123" s="27" t="s">
        <v>32</v>
      </c>
      <c r="J123" s="30" t="str">
        <f>E21</f>
        <v>VODNÍ DÍLA - TBD a.s.</v>
      </c>
      <c r="K123" s="34"/>
      <c r="L123" s="49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25.65" customHeight="1">
      <c r="A124" s="32"/>
      <c r="B124" s="33"/>
      <c r="C124" s="27" t="s">
        <v>30</v>
      </c>
      <c r="D124" s="34"/>
      <c r="E124" s="34"/>
      <c r="F124" s="25" t="str">
        <f>IF(E18="","",E18)</f>
        <v>Vyplň údaj</v>
      </c>
      <c r="G124" s="34"/>
      <c r="H124" s="34"/>
      <c r="I124" s="27" t="s">
        <v>37</v>
      </c>
      <c r="J124" s="30" t="str">
        <f>E24</f>
        <v>VODNÍ DÍLA - TBD a.s.</v>
      </c>
      <c r="K124" s="34"/>
      <c r="L124" s="49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0.35" customHeight="1">
      <c r="A125" s="32"/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49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11" customFormat="1" ht="29.25" customHeight="1">
      <c r="A126" s="157"/>
      <c r="B126" s="158"/>
      <c r="C126" s="159" t="s">
        <v>132</v>
      </c>
      <c r="D126" s="160" t="s">
        <v>64</v>
      </c>
      <c r="E126" s="160" t="s">
        <v>60</v>
      </c>
      <c r="F126" s="160" t="s">
        <v>61</v>
      </c>
      <c r="G126" s="160" t="s">
        <v>133</v>
      </c>
      <c r="H126" s="160" t="s">
        <v>134</v>
      </c>
      <c r="I126" s="160" t="s">
        <v>135</v>
      </c>
      <c r="J126" s="160" t="s">
        <v>119</v>
      </c>
      <c r="K126" s="161" t="s">
        <v>136</v>
      </c>
      <c r="L126" s="162"/>
      <c r="M126" s="73" t="s">
        <v>1</v>
      </c>
      <c r="N126" s="74" t="s">
        <v>43</v>
      </c>
      <c r="O126" s="74" t="s">
        <v>137</v>
      </c>
      <c r="P126" s="74" t="s">
        <v>138</v>
      </c>
      <c r="Q126" s="74" t="s">
        <v>139</v>
      </c>
      <c r="R126" s="74" t="s">
        <v>140</v>
      </c>
      <c r="S126" s="74" t="s">
        <v>141</v>
      </c>
      <c r="T126" s="75" t="s">
        <v>142</v>
      </c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</row>
    <row r="127" spans="1:63" s="2" customFormat="1" ht="22.8" customHeight="1">
      <c r="A127" s="32"/>
      <c r="B127" s="33"/>
      <c r="C127" s="80" t="s">
        <v>143</v>
      </c>
      <c r="D127" s="34"/>
      <c r="E127" s="34"/>
      <c r="F127" s="34"/>
      <c r="G127" s="34"/>
      <c r="H127" s="34"/>
      <c r="I127" s="34"/>
      <c r="J127" s="163">
        <f>BK127</f>
        <v>0</v>
      </c>
      <c r="K127" s="34"/>
      <c r="L127" s="37"/>
      <c r="M127" s="76"/>
      <c r="N127" s="164"/>
      <c r="O127" s="77"/>
      <c r="P127" s="165">
        <f>P128+P386</f>
        <v>0</v>
      </c>
      <c r="Q127" s="77"/>
      <c r="R127" s="165">
        <f>R128+R386</f>
        <v>507.71278559000001</v>
      </c>
      <c r="S127" s="77"/>
      <c r="T127" s="166">
        <f>T128+T386</f>
        <v>194.3126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5" t="s">
        <v>78</v>
      </c>
      <c r="AU127" s="15" t="s">
        <v>121</v>
      </c>
      <c r="BK127" s="167">
        <f>BK128+BK386</f>
        <v>0</v>
      </c>
    </row>
    <row r="128" spans="1:63" s="12" customFormat="1" ht="25.95" customHeight="1">
      <c r="B128" s="168"/>
      <c r="C128" s="169"/>
      <c r="D128" s="170" t="s">
        <v>78</v>
      </c>
      <c r="E128" s="171" t="s">
        <v>144</v>
      </c>
      <c r="F128" s="171" t="s">
        <v>145</v>
      </c>
      <c r="G128" s="169"/>
      <c r="H128" s="169"/>
      <c r="I128" s="172"/>
      <c r="J128" s="173">
        <f>BK128</f>
        <v>0</v>
      </c>
      <c r="K128" s="169"/>
      <c r="L128" s="174"/>
      <c r="M128" s="175"/>
      <c r="N128" s="176"/>
      <c r="O128" s="176"/>
      <c r="P128" s="177">
        <f>P129+P207+P268+P322+P332+P371+P383</f>
        <v>0</v>
      </c>
      <c r="Q128" s="176"/>
      <c r="R128" s="177">
        <f>R129+R207+R268+R322+R332+R371+R383</f>
        <v>505.17720659000003</v>
      </c>
      <c r="S128" s="176"/>
      <c r="T128" s="178">
        <f>T129+T207+T268+T322+T332+T371+T383</f>
        <v>194.3126</v>
      </c>
      <c r="AR128" s="179" t="s">
        <v>87</v>
      </c>
      <c r="AT128" s="180" t="s">
        <v>78</v>
      </c>
      <c r="AU128" s="180" t="s">
        <v>79</v>
      </c>
      <c r="AY128" s="179" t="s">
        <v>146</v>
      </c>
      <c r="BK128" s="181">
        <f>BK129+BK207+BK268+BK322+BK332+BK371+BK383</f>
        <v>0</v>
      </c>
    </row>
    <row r="129" spans="1:65" s="12" customFormat="1" ht="22.8" customHeight="1">
      <c r="B129" s="168"/>
      <c r="C129" s="169"/>
      <c r="D129" s="170" t="s">
        <v>78</v>
      </c>
      <c r="E129" s="182" t="s">
        <v>87</v>
      </c>
      <c r="F129" s="182" t="s">
        <v>147</v>
      </c>
      <c r="G129" s="169"/>
      <c r="H129" s="169"/>
      <c r="I129" s="172"/>
      <c r="J129" s="183">
        <f>BK129</f>
        <v>0</v>
      </c>
      <c r="K129" s="169"/>
      <c r="L129" s="174"/>
      <c r="M129" s="175"/>
      <c r="N129" s="176"/>
      <c r="O129" s="176"/>
      <c r="P129" s="177">
        <f>SUM(P130:P206)</f>
        <v>0</v>
      </c>
      <c r="Q129" s="176"/>
      <c r="R129" s="177">
        <f>SUM(R130:R206)</f>
        <v>33.585600000000007</v>
      </c>
      <c r="S129" s="176"/>
      <c r="T129" s="178">
        <f>SUM(T130:T206)</f>
        <v>0</v>
      </c>
      <c r="AR129" s="179" t="s">
        <v>87</v>
      </c>
      <c r="AT129" s="180" t="s">
        <v>78</v>
      </c>
      <c r="AU129" s="180" t="s">
        <v>87</v>
      </c>
      <c r="AY129" s="179" t="s">
        <v>146</v>
      </c>
      <c r="BK129" s="181">
        <f>SUM(BK130:BK206)</f>
        <v>0</v>
      </c>
    </row>
    <row r="130" spans="1:65" s="2" customFormat="1" ht="16.5" customHeight="1">
      <c r="A130" s="32"/>
      <c r="B130" s="33"/>
      <c r="C130" s="184" t="s">
        <v>87</v>
      </c>
      <c r="D130" s="184" t="s">
        <v>148</v>
      </c>
      <c r="E130" s="185" t="s">
        <v>903</v>
      </c>
      <c r="F130" s="186" t="s">
        <v>904</v>
      </c>
      <c r="G130" s="187" t="s">
        <v>412</v>
      </c>
      <c r="H130" s="188">
        <v>10</v>
      </c>
      <c r="I130" s="189"/>
      <c r="J130" s="190">
        <f>ROUND(I130*H130,2)</f>
        <v>0</v>
      </c>
      <c r="K130" s="186" t="s">
        <v>152</v>
      </c>
      <c r="L130" s="37"/>
      <c r="M130" s="191" t="s">
        <v>1</v>
      </c>
      <c r="N130" s="192" t="s">
        <v>44</v>
      </c>
      <c r="O130" s="69"/>
      <c r="P130" s="193">
        <f>O130*H130</f>
        <v>0</v>
      </c>
      <c r="Q130" s="193">
        <v>3.6900000000000002E-2</v>
      </c>
      <c r="R130" s="193">
        <f>Q130*H130</f>
        <v>0.36899999999999999</v>
      </c>
      <c r="S130" s="193">
        <v>0</v>
      </c>
      <c r="T130" s="194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95" t="s">
        <v>153</v>
      </c>
      <c r="AT130" s="195" t="s">
        <v>148</v>
      </c>
      <c r="AU130" s="195" t="s">
        <v>89</v>
      </c>
      <c r="AY130" s="15" t="s">
        <v>146</v>
      </c>
      <c r="BE130" s="196">
        <f>IF(N130="základní",J130,0)</f>
        <v>0</v>
      </c>
      <c r="BF130" s="196">
        <f>IF(N130="snížená",J130,0)</f>
        <v>0</v>
      </c>
      <c r="BG130" s="196">
        <f>IF(N130="zákl. přenesená",J130,0)</f>
        <v>0</v>
      </c>
      <c r="BH130" s="196">
        <f>IF(N130="sníž. přenesená",J130,0)</f>
        <v>0</v>
      </c>
      <c r="BI130" s="196">
        <f>IF(N130="nulová",J130,0)</f>
        <v>0</v>
      </c>
      <c r="BJ130" s="15" t="s">
        <v>87</v>
      </c>
      <c r="BK130" s="196">
        <f>ROUND(I130*H130,2)</f>
        <v>0</v>
      </c>
      <c r="BL130" s="15" t="s">
        <v>153</v>
      </c>
      <c r="BM130" s="195" t="s">
        <v>905</v>
      </c>
    </row>
    <row r="131" spans="1:65" s="2" customFormat="1" ht="57.6">
      <c r="A131" s="32"/>
      <c r="B131" s="33"/>
      <c r="C131" s="34"/>
      <c r="D131" s="197" t="s">
        <v>155</v>
      </c>
      <c r="E131" s="34"/>
      <c r="F131" s="198" t="s">
        <v>906</v>
      </c>
      <c r="G131" s="34"/>
      <c r="H131" s="34"/>
      <c r="I131" s="199"/>
      <c r="J131" s="34"/>
      <c r="K131" s="34"/>
      <c r="L131" s="37"/>
      <c r="M131" s="200"/>
      <c r="N131" s="201"/>
      <c r="O131" s="69"/>
      <c r="P131" s="69"/>
      <c r="Q131" s="69"/>
      <c r="R131" s="69"/>
      <c r="S131" s="69"/>
      <c r="T131" s="70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5" t="s">
        <v>155</v>
      </c>
      <c r="AU131" s="15" t="s">
        <v>89</v>
      </c>
    </row>
    <row r="132" spans="1:65" s="13" customFormat="1" ht="10.199999999999999">
      <c r="B132" s="202"/>
      <c r="C132" s="203"/>
      <c r="D132" s="197" t="s">
        <v>157</v>
      </c>
      <c r="E132" s="204" t="s">
        <v>1</v>
      </c>
      <c r="F132" s="205" t="s">
        <v>907</v>
      </c>
      <c r="G132" s="203"/>
      <c r="H132" s="206">
        <v>10</v>
      </c>
      <c r="I132" s="207"/>
      <c r="J132" s="203"/>
      <c r="K132" s="203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157</v>
      </c>
      <c r="AU132" s="212" t="s">
        <v>89</v>
      </c>
      <c r="AV132" s="13" t="s">
        <v>89</v>
      </c>
      <c r="AW132" s="13" t="s">
        <v>36</v>
      </c>
      <c r="AX132" s="13" t="s">
        <v>87</v>
      </c>
      <c r="AY132" s="212" t="s">
        <v>146</v>
      </c>
    </row>
    <row r="133" spans="1:65" s="2" customFormat="1" ht="24.15" customHeight="1">
      <c r="A133" s="32"/>
      <c r="B133" s="33"/>
      <c r="C133" s="184" t="s">
        <v>89</v>
      </c>
      <c r="D133" s="184" t="s">
        <v>148</v>
      </c>
      <c r="E133" s="185" t="s">
        <v>908</v>
      </c>
      <c r="F133" s="186" t="s">
        <v>909</v>
      </c>
      <c r="G133" s="187" t="s">
        <v>151</v>
      </c>
      <c r="H133" s="188">
        <v>295</v>
      </c>
      <c r="I133" s="189"/>
      <c r="J133" s="190">
        <f>ROUND(I133*H133,2)</f>
        <v>0</v>
      </c>
      <c r="K133" s="186" t="s">
        <v>152</v>
      </c>
      <c r="L133" s="37"/>
      <c r="M133" s="191" t="s">
        <v>1</v>
      </c>
      <c r="N133" s="192" t="s">
        <v>44</v>
      </c>
      <c r="O133" s="69"/>
      <c r="P133" s="193">
        <f>O133*H133</f>
        <v>0</v>
      </c>
      <c r="Q133" s="193">
        <v>0</v>
      </c>
      <c r="R133" s="193">
        <f>Q133*H133</f>
        <v>0</v>
      </c>
      <c r="S133" s="193">
        <v>0</v>
      </c>
      <c r="T133" s="194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95" t="s">
        <v>153</v>
      </c>
      <c r="AT133" s="195" t="s">
        <v>148</v>
      </c>
      <c r="AU133" s="195" t="s">
        <v>89</v>
      </c>
      <c r="AY133" s="15" t="s">
        <v>146</v>
      </c>
      <c r="BE133" s="196">
        <f>IF(N133="základní",J133,0)</f>
        <v>0</v>
      </c>
      <c r="BF133" s="196">
        <f>IF(N133="snížená",J133,0)</f>
        <v>0</v>
      </c>
      <c r="BG133" s="196">
        <f>IF(N133="zákl. přenesená",J133,0)</f>
        <v>0</v>
      </c>
      <c r="BH133" s="196">
        <f>IF(N133="sníž. přenesená",J133,0)</f>
        <v>0</v>
      </c>
      <c r="BI133" s="196">
        <f>IF(N133="nulová",J133,0)</f>
        <v>0</v>
      </c>
      <c r="BJ133" s="15" t="s">
        <v>87</v>
      </c>
      <c r="BK133" s="196">
        <f>ROUND(I133*H133,2)</f>
        <v>0</v>
      </c>
      <c r="BL133" s="15" t="s">
        <v>153</v>
      </c>
      <c r="BM133" s="195" t="s">
        <v>910</v>
      </c>
    </row>
    <row r="134" spans="1:65" s="2" customFormat="1" ht="19.2">
      <c r="A134" s="32"/>
      <c r="B134" s="33"/>
      <c r="C134" s="34"/>
      <c r="D134" s="197" t="s">
        <v>155</v>
      </c>
      <c r="E134" s="34"/>
      <c r="F134" s="198" t="s">
        <v>911</v>
      </c>
      <c r="G134" s="34"/>
      <c r="H134" s="34"/>
      <c r="I134" s="199"/>
      <c r="J134" s="34"/>
      <c r="K134" s="34"/>
      <c r="L134" s="37"/>
      <c r="M134" s="200"/>
      <c r="N134" s="201"/>
      <c r="O134" s="69"/>
      <c r="P134" s="69"/>
      <c r="Q134" s="69"/>
      <c r="R134" s="69"/>
      <c r="S134" s="69"/>
      <c r="T134" s="70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5" t="s">
        <v>155</v>
      </c>
      <c r="AU134" s="15" t="s">
        <v>89</v>
      </c>
    </row>
    <row r="135" spans="1:65" s="13" customFormat="1" ht="10.199999999999999">
      <c r="B135" s="202"/>
      <c r="C135" s="203"/>
      <c r="D135" s="197" t="s">
        <v>157</v>
      </c>
      <c r="E135" s="204" t="s">
        <v>1</v>
      </c>
      <c r="F135" s="205" t="s">
        <v>912</v>
      </c>
      <c r="G135" s="203"/>
      <c r="H135" s="206">
        <v>295</v>
      </c>
      <c r="I135" s="207"/>
      <c r="J135" s="203"/>
      <c r="K135" s="203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157</v>
      </c>
      <c r="AU135" s="212" t="s">
        <v>89</v>
      </c>
      <c r="AV135" s="13" t="s">
        <v>89</v>
      </c>
      <c r="AW135" s="13" t="s">
        <v>36</v>
      </c>
      <c r="AX135" s="13" t="s">
        <v>87</v>
      </c>
      <c r="AY135" s="212" t="s">
        <v>146</v>
      </c>
    </row>
    <row r="136" spans="1:65" s="2" customFormat="1" ht="33" customHeight="1">
      <c r="A136" s="32"/>
      <c r="B136" s="33"/>
      <c r="C136" s="184" t="s">
        <v>171</v>
      </c>
      <c r="D136" s="184" t="s">
        <v>148</v>
      </c>
      <c r="E136" s="185" t="s">
        <v>913</v>
      </c>
      <c r="F136" s="186" t="s">
        <v>914</v>
      </c>
      <c r="G136" s="187" t="s">
        <v>161</v>
      </c>
      <c r="H136" s="188">
        <v>510</v>
      </c>
      <c r="I136" s="189"/>
      <c r="J136" s="190">
        <f>ROUND(I136*H136,2)</f>
        <v>0</v>
      </c>
      <c r="K136" s="186" t="s">
        <v>152</v>
      </c>
      <c r="L136" s="37"/>
      <c r="M136" s="191" t="s">
        <v>1</v>
      </c>
      <c r="N136" s="192" t="s">
        <v>44</v>
      </c>
      <c r="O136" s="69"/>
      <c r="P136" s="193">
        <f>O136*H136</f>
        <v>0</v>
      </c>
      <c r="Q136" s="193">
        <v>0</v>
      </c>
      <c r="R136" s="193">
        <f>Q136*H136</f>
        <v>0</v>
      </c>
      <c r="S136" s="193">
        <v>0</v>
      </c>
      <c r="T136" s="194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95" t="s">
        <v>153</v>
      </c>
      <c r="AT136" s="195" t="s">
        <v>148</v>
      </c>
      <c r="AU136" s="195" t="s">
        <v>89</v>
      </c>
      <c r="AY136" s="15" t="s">
        <v>146</v>
      </c>
      <c r="BE136" s="196">
        <f>IF(N136="základní",J136,0)</f>
        <v>0</v>
      </c>
      <c r="BF136" s="196">
        <f>IF(N136="snížená",J136,0)</f>
        <v>0</v>
      </c>
      <c r="BG136" s="196">
        <f>IF(N136="zákl. přenesená",J136,0)</f>
        <v>0</v>
      </c>
      <c r="BH136" s="196">
        <f>IF(N136="sníž. přenesená",J136,0)</f>
        <v>0</v>
      </c>
      <c r="BI136" s="196">
        <f>IF(N136="nulová",J136,0)</f>
        <v>0</v>
      </c>
      <c r="BJ136" s="15" t="s">
        <v>87</v>
      </c>
      <c r="BK136" s="196">
        <f>ROUND(I136*H136,2)</f>
        <v>0</v>
      </c>
      <c r="BL136" s="15" t="s">
        <v>153</v>
      </c>
      <c r="BM136" s="195" t="s">
        <v>915</v>
      </c>
    </row>
    <row r="137" spans="1:65" s="2" customFormat="1" ht="19.2">
      <c r="A137" s="32"/>
      <c r="B137" s="33"/>
      <c r="C137" s="34"/>
      <c r="D137" s="197" t="s">
        <v>155</v>
      </c>
      <c r="E137" s="34"/>
      <c r="F137" s="198" t="s">
        <v>916</v>
      </c>
      <c r="G137" s="34"/>
      <c r="H137" s="34"/>
      <c r="I137" s="199"/>
      <c r="J137" s="34"/>
      <c r="K137" s="34"/>
      <c r="L137" s="37"/>
      <c r="M137" s="200"/>
      <c r="N137" s="201"/>
      <c r="O137" s="69"/>
      <c r="P137" s="69"/>
      <c r="Q137" s="69"/>
      <c r="R137" s="69"/>
      <c r="S137" s="69"/>
      <c r="T137" s="70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5" t="s">
        <v>155</v>
      </c>
      <c r="AU137" s="15" t="s">
        <v>89</v>
      </c>
    </row>
    <row r="138" spans="1:65" s="13" customFormat="1" ht="10.199999999999999">
      <c r="B138" s="202"/>
      <c r="C138" s="203"/>
      <c r="D138" s="197" t="s">
        <v>157</v>
      </c>
      <c r="E138" s="204" t="s">
        <v>1</v>
      </c>
      <c r="F138" s="205" t="s">
        <v>917</v>
      </c>
      <c r="G138" s="203"/>
      <c r="H138" s="206">
        <v>510</v>
      </c>
      <c r="I138" s="207"/>
      <c r="J138" s="203"/>
      <c r="K138" s="203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157</v>
      </c>
      <c r="AU138" s="212" t="s">
        <v>89</v>
      </c>
      <c r="AV138" s="13" t="s">
        <v>89</v>
      </c>
      <c r="AW138" s="13" t="s">
        <v>36</v>
      </c>
      <c r="AX138" s="13" t="s">
        <v>87</v>
      </c>
      <c r="AY138" s="212" t="s">
        <v>146</v>
      </c>
    </row>
    <row r="139" spans="1:65" s="2" customFormat="1" ht="37.799999999999997" customHeight="1">
      <c r="A139" s="32"/>
      <c r="B139" s="33"/>
      <c r="C139" s="184" t="s">
        <v>153</v>
      </c>
      <c r="D139" s="184" t="s">
        <v>148</v>
      </c>
      <c r="E139" s="185" t="s">
        <v>184</v>
      </c>
      <c r="F139" s="186" t="s">
        <v>185</v>
      </c>
      <c r="G139" s="187" t="s">
        <v>161</v>
      </c>
      <c r="H139" s="188">
        <v>199.2</v>
      </c>
      <c r="I139" s="189"/>
      <c r="J139" s="190">
        <f>ROUND(I139*H139,2)</f>
        <v>0</v>
      </c>
      <c r="K139" s="186" t="s">
        <v>152</v>
      </c>
      <c r="L139" s="37"/>
      <c r="M139" s="191" t="s">
        <v>1</v>
      </c>
      <c r="N139" s="192" t="s">
        <v>44</v>
      </c>
      <c r="O139" s="69"/>
      <c r="P139" s="193">
        <f>O139*H139</f>
        <v>0</v>
      </c>
      <c r="Q139" s="193">
        <v>0</v>
      </c>
      <c r="R139" s="193">
        <f>Q139*H139</f>
        <v>0</v>
      </c>
      <c r="S139" s="193">
        <v>0</v>
      </c>
      <c r="T139" s="194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95" t="s">
        <v>153</v>
      </c>
      <c r="AT139" s="195" t="s">
        <v>148</v>
      </c>
      <c r="AU139" s="195" t="s">
        <v>89</v>
      </c>
      <c r="AY139" s="15" t="s">
        <v>146</v>
      </c>
      <c r="BE139" s="196">
        <f>IF(N139="základní",J139,0)</f>
        <v>0</v>
      </c>
      <c r="BF139" s="196">
        <f>IF(N139="snížená",J139,0)</f>
        <v>0</v>
      </c>
      <c r="BG139" s="196">
        <f>IF(N139="zákl. přenesená",J139,0)</f>
        <v>0</v>
      </c>
      <c r="BH139" s="196">
        <f>IF(N139="sníž. přenesená",J139,0)</f>
        <v>0</v>
      </c>
      <c r="BI139" s="196">
        <f>IF(N139="nulová",J139,0)</f>
        <v>0</v>
      </c>
      <c r="BJ139" s="15" t="s">
        <v>87</v>
      </c>
      <c r="BK139" s="196">
        <f>ROUND(I139*H139,2)</f>
        <v>0</v>
      </c>
      <c r="BL139" s="15" t="s">
        <v>153</v>
      </c>
      <c r="BM139" s="195" t="s">
        <v>918</v>
      </c>
    </row>
    <row r="140" spans="1:65" s="2" customFormat="1" ht="38.4">
      <c r="A140" s="32"/>
      <c r="B140" s="33"/>
      <c r="C140" s="34"/>
      <c r="D140" s="197" t="s">
        <v>155</v>
      </c>
      <c r="E140" s="34"/>
      <c r="F140" s="198" t="s">
        <v>187</v>
      </c>
      <c r="G140" s="34"/>
      <c r="H140" s="34"/>
      <c r="I140" s="199"/>
      <c r="J140" s="34"/>
      <c r="K140" s="34"/>
      <c r="L140" s="37"/>
      <c r="M140" s="200"/>
      <c r="N140" s="201"/>
      <c r="O140" s="69"/>
      <c r="P140" s="69"/>
      <c r="Q140" s="69"/>
      <c r="R140" s="69"/>
      <c r="S140" s="69"/>
      <c r="T140" s="70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5" t="s">
        <v>155</v>
      </c>
      <c r="AU140" s="15" t="s">
        <v>89</v>
      </c>
    </row>
    <row r="141" spans="1:65" s="13" customFormat="1" ht="10.199999999999999">
      <c r="B141" s="202"/>
      <c r="C141" s="203"/>
      <c r="D141" s="197" t="s">
        <v>157</v>
      </c>
      <c r="E141" s="204" t="s">
        <v>1</v>
      </c>
      <c r="F141" s="205" t="s">
        <v>919</v>
      </c>
      <c r="G141" s="203"/>
      <c r="H141" s="206">
        <v>4.5999999999999996</v>
      </c>
      <c r="I141" s="207"/>
      <c r="J141" s="203"/>
      <c r="K141" s="203"/>
      <c r="L141" s="208"/>
      <c r="M141" s="209"/>
      <c r="N141" s="210"/>
      <c r="O141" s="210"/>
      <c r="P141" s="210"/>
      <c r="Q141" s="210"/>
      <c r="R141" s="210"/>
      <c r="S141" s="210"/>
      <c r="T141" s="211"/>
      <c r="AT141" s="212" t="s">
        <v>157</v>
      </c>
      <c r="AU141" s="212" t="s">
        <v>89</v>
      </c>
      <c r="AV141" s="13" t="s">
        <v>89</v>
      </c>
      <c r="AW141" s="13" t="s">
        <v>36</v>
      </c>
      <c r="AX141" s="13" t="s">
        <v>79</v>
      </c>
      <c r="AY141" s="212" t="s">
        <v>146</v>
      </c>
    </row>
    <row r="142" spans="1:65" s="13" customFormat="1" ht="10.199999999999999">
      <c r="B142" s="202"/>
      <c r="C142" s="203"/>
      <c r="D142" s="197" t="s">
        <v>157</v>
      </c>
      <c r="E142" s="204" t="s">
        <v>1</v>
      </c>
      <c r="F142" s="205" t="s">
        <v>920</v>
      </c>
      <c r="G142" s="203"/>
      <c r="H142" s="206">
        <v>4.5999999999999996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157</v>
      </c>
      <c r="AU142" s="212" t="s">
        <v>89</v>
      </c>
      <c r="AV142" s="13" t="s">
        <v>89</v>
      </c>
      <c r="AW142" s="13" t="s">
        <v>36</v>
      </c>
      <c r="AX142" s="13" t="s">
        <v>79</v>
      </c>
      <c r="AY142" s="212" t="s">
        <v>146</v>
      </c>
    </row>
    <row r="143" spans="1:65" s="13" customFormat="1" ht="10.199999999999999">
      <c r="B143" s="202"/>
      <c r="C143" s="203"/>
      <c r="D143" s="197" t="s">
        <v>157</v>
      </c>
      <c r="E143" s="204" t="s">
        <v>1</v>
      </c>
      <c r="F143" s="205" t="s">
        <v>921</v>
      </c>
      <c r="G143" s="203"/>
      <c r="H143" s="206">
        <v>95</v>
      </c>
      <c r="I143" s="207"/>
      <c r="J143" s="203"/>
      <c r="K143" s="203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157</v>
      </c>
      <c r="AU143" s="212" t="s">
        <v>89</v>
      </c>
      <c r="AV143" s="13" t="s">
        <v>89</v>
      </c>
      <c r="AW143" s="13" t="s">
        <v>36</v>
      </c>
      <c r="AX143" s="13" t="s">
        <v>79</v>
      </c>
      <c r="AY143" s="212" t="s">
        <v>146</v>
      </c>
    </row>
    <row r="144" spans="1:65" s="13" customFormat="1" ht="10.199999999999999">
      <c r="B144" s="202"/>
      <c r="C144" s="203"/>
      <c r="D144" s="197" t="s">
        <v>157</v>
      </c>
      <c r="E144" s="204" t="s">
        <v>1</v>
      </c>
      <c r="F144" s="205" t="s">
        <v>922</v>
      </c>
      <c r="G144" s="203"/>
      <c r="H144" s="206">
        <v>95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157</v>
      </c>
      <c r="AU144" s="212" t="s">
        <v>89</v>
      </c>
      <c r="AV144" s="13" t="s">
        <v>89</v>
      </c>
      <c r="AW144" s="13" t="s">
        <v>36</v>
      </c>
      <c r="AX144" s="13" t="s">
        <v>79</v>
      </c>
      <c r="AY144" s="212" t="s">
        <v>146</v>
      </c>
    </row>
    <row r="145" spans="1:65" s="2" customFormat="1" ht="24.15" customHeight="1">
      <c r="A145" s="32"/>
      <c r="B145" s="33"/>
      <c r="C145" s="184" t="s">
        <v>183</v>
      </c>
      <c r="D145" s="184" t="s">
        <v>148</v>
      </c>
      <c r="E145" s="185" t="s">
        <v>172</v>
      </c>
      <c r="F145" s="186" t="s">
        <v>173</v>
      </c>
      <c r="G145" s="187" t="s">
        <v>161</v>
      </c>
      <c r="H145" s="188">
        <v>10</v>
      </c>
      <c r="I145" s="189"/>
      <c r="J145" s="190">
        <f>ROUND(I145*H145,2)</f>
        <v>0</v>
      </c>
      <c r="K145" s="186" t="s">
        <v>152</v>
      </c>
      <c r="L145" s="37"/>
      <c r="M145" s="191" t="s">
        <v>1</v>
      </c>
      <c r="N145" s="192" t="s">
        <v>44</v>
      </c>
      <c r="O145" s="69"/>
      <c r="P145" s="193">
        <f>O145*H145</f>
        <v>0</v>
      </c>
      <c r="Q145" s="193">
        <v>0</v>
      </c>
      <c r="R145" s="193">
        <f>Q145*H145</f>
        <v>0</v>
      </c>
      <c r="S145" s="193">
        <v>0</v>
      </c>
      <c r="T145" s="194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95" t="s">
        <v>153</v>
      </c>
      <c r="AT145" s="195" t="s">
        <v>148</v>
      </c>
      <c r="AU145" s="195" t="s">
        <v>89</v>
      </c>
      <c r="AY145" s="15" t="s">
        <v>146</v>
      </c>
      <c r="BE145" s="196">
        <f>IF(N145="základní",J145,0)</f>
        <v>0</v>
      </c>
      <c r="BF145" s="196">
        <f>IF(N145="snížená",J145,0)</f>
        <v>0</v>
      </c>
      <c r="BG145" s="196">
        <f>IF(N145="zákl. přenesená",J145,0)</f>
        <v>0</v>
      </c>
      <c r="BH145" s="196">
        <f>IF(N145="sníž. přenesená",J145,0)</f>
        <v>0</v>
      </c>
      <c r="BI145" s="196">
        <f>IF(N145="nulová",J145,0)</f>
        <v>0</v>
      </c>
      <c r="BJ145" s="15" t="s">
        <v>87</v>
      </c>
      <c r="BK145" s="196">
        <f>ROUND(I145*H145,2)</f>
        <v>0</v>
      </c>
      <c r="BL145" s="15" t="s">
        <v>153</v>
      </c>
      <c r="BM145" s="195" t="s">
        <v>923</v>
      </c>
    </row>
    <row r="146" spans="1:65" s="2" customFormat="1" ht="19.2">
      <c r="A146" s="32"/>
      <c r="B146" s="33"/>
      <c r="C146" s="34"/>
      <c r="D146" s="197" t="s">
        <v>155</v>
      </c>
      <c r="E146" s="34"/>
      <c r="F146" s="198" t="s">
        <v>175</v>
      </c>
      <c r="G146" s="34"/>
      <c r="H146" s="34"/>
      <c r="I146" s="199"/>
      <c r="J146" s="34"/>
      <c r="K146" s="34"/>
      <c r="L146" s="37"/>
      <c r="M146" s="200"/>
      <c r="N146" s="201"/>
      <c r="O146" s="69"/>
      <c r="P146" s="69"/>
      <c r="Q146" s="69"/>
      <c r="R146" s="69"/>
      <c r="S146" s="69"/>
      <c r="T146" s="70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T146" s="15" t="s">
        <v>155</v>
      </c>
      <c r="AU146" s="15" t="s">
        <v>89</v>
      </c>
    </row>
    <row r="147" spans="1:65" s="13" customFormat="1" ht="10.199999999999999">
      <c r="B147" s="202"/>
      <c r="C147" s="203"/>
      <c r="D147" s="197" t="s">
        <v>157</v>
      </c>
      <c r="E147" s="204" t="s">
        <v>1</v>
      </c>
      <c r="F147" s="205" t="s">
        <v>907</v>
      </c>
      <c r="G147" s="203"/>
      <c r="H147" s="206">
        <v>10</v>
      </c>
      <c r="I147" s="207"/>
      <c r="J147" s="203"/>
      <c r="K147" s="203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157</v>
      </c>
      <c r="AU147" s="212" t="s">
        <v>89</v>
      </c>
      <c r="AV147" s="13" t="s">
        <v>89</v>
      </c>
      <c r="AW147" s="13" t="s">
        <v>36</v>
      </c>
      <c r="AX147" s="13" t="s">
        <v>87</v>
      </c>
      <c r="AY147" s="212" t="s">
        <v>146</v>
      </c>
    </row>
    <row r="148" spans="1:65" s="2" customFormat="1" ht="37.799999999999997" customHeight="1">
      <c r="A148" s="32"/>
      <c r="B148" s="33"/>
      <c r="C148" s="184" t="s">
        <v>197</v>
      </c>
      <c r="D148" s="184" t="s">
        <v>148</v>
      </c>
      <c r="E148" s="185" t="s">
        <v>198</v>
      </c>
      <c r="F148" s="186" t="s">
        <v>199</v>
      </c>
      <c r="G148" s="187" t="s">
        <v>161</v>
      </c>
      <c r="H148" s="188">
        <v>498.9</v>
      </c>
      <c r="I148" s="189"/>
      <c r="J148" s="190">
        <f>ROUND(I148*H148,2)</f>
        <v>0</v>
      </c>
      <c r="K148" s="186" t="s">
        <v>152</v>
      </c>
      <c r="L148" s="37"/>
      <c r="M148" s="191" t="s">
        <v>1</v>
      </c>
      <c r="N148" s="192" t="s">
        <v>44</v>
      </c>
      <c r="O148" s="69"/>
      <c r="P148" s="193">
        <f>O148*H148</f>
        <v>0</v>
      </c>
      <c r="Q148" s="193">
        <v>0</v>
      </c>
      <c r="R148" s="193">
        <f>Q148*H148</f>
        <v>0</v>
      </c>
      <c r="S148" s="193">
        <v>0</v>
      </c>
      <c r="T148" s="194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95" t="s">
        <v>153</v>
      </c>
      <c r="AT148" s="195" t="s">
        <v>148</v>
      </c>
      <c r="AU148" s="195" t="s">
        <v>89</v>
      </c>
      <c r="AY148" s="15" t="s">
        <v>146</v>
      </c>
      <c r="BE148" s="196">
        <f>IF(N148="základní",J148,0)</f>
        <v>0</v>
      </c>
      <c r="BF148" s="196">
        <f>IF(N148="snížená",J148,0)</f>
        <v>0</v>
      </c>
      <c r="BG148" s="196">
        <f>IF(N148="zákl. přenesená",J148,0)</f>
        <v>0</v>
      </c>
      <c r="BH148" s="196">
        <f>IF(N148="sníž. přenesená",J148,0)</f>
        <v>0</v>
      </c>
      <c r="BI148" s="196">
        <f>IF(N148="nulová",J148,0)</f>
        <v>0</v>
      </c>
      <c r="BJ148" s="15" t="s">
        <v>87</v>
      </c>
      <c r="BK148" s="196">
        <f>ROUND(I148*H148,2)</f>
        <v>0</v>
      </c>
      <c r="BL148" s="15" t="s">
        <v>153</v>
      </c>
      <c r="BM148" s="195" t="s">
        <v>924</v>
      </c>
    </row>
    <row r="149" spans="1:65" s="2" customFormat="1" ht="38.4">
      <c r="A149" s="32"/>
      <c r="B149" s="33"/>
      <c r="C149" s="34"/>
      <c r="D149" s="197" t="s">
        <v>155</v>
      </c>
      <c r="E149" s="34"/>
      <c r="F149" s="198" t="s">
        <v>201</v>
      </c>
      <c r="G149" s="34"/>
      <c r="H149" s="34"/>
      <c r="I149" s="199"/>
      <c r="J149" s="34"/>
      <c r="K149" s="34"/>
      <c r="L149" s="37"/>
      <c r="M149" s="200"/>
      <c r="N149" s="201"/>
      <c r="O149" s="69"/>
      <c r="P149" s="69"/>
      <c r="Q149" s="69"/>
      <c r="R149" s="69"/>
      <c r="S149" s="69"/>
      <c r="T149" s="70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5" t="s">
        <v>155</v>
      </c>
      <c r="AU149" s="15" t="s">
        <v>89</v>
      </c>
    </row>
    <row r="150" spans="1:65" s="13" customFormat="1" ht="20.399999999999999">
      <c r="B150" s="202"/>
      <c r="C150" s="203"/>
      <c r="D150" s="197" t="s">
        <v>157</v>
      </c>
      <c r="E150" s="204" t="s">
        <v>1</v>
      </c>
      <c r="F150" s="205" t="s">
        <v>925</v>
      </c>
      <c r="G150" s="203"/>
      <c r="H150" s="206">
        <v>83.9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157</v>
      </c>
      <c r="AU150" s="212" t="s">
        <v>89</v>
      </c>
      <c r="AV150" s="13" t="s">
        <v>89</v>
      </c>
      <c r="AW150" s="13" t="s">
        <v>36</v>
      </c>
      <c r="AX150" s="13" t="s">
        <v>79</v>
      </c>
      <c r="AY150" s="212" t="s">
        <v>146</v>
      </c>
    </row>
    <row r="151" spans="1:65" s="13" customFormat="1" ht="10.199999999999999">
      <c r="B151" s="202"/>
      <c r="C151" s="203"/>
      <c r="D151" s="197" t="s">
        <v>157</v>
      </c>
      <c r="E151" s="204" t="s">
        <v>1</v>
      </c>
      <c r="F151" s="205" t="s">
        <v>926</v>
      </c>
      <c r="G151" s="203"/>
      <c r="H151" s="206">
        <v>415</v>
      </c>
      <c r="I151" s="207"/>
      <c r="J151" s="203"/>
      <c r="K151" s="203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157</v>
      </c>
      <c r="AU151" s="212" t="s">
        <v>89</v>
      </c>
      <c r="AV151" s="13" t="s">
        <v>89</v>
      </c>
      <c r="AW151" s="13" t="s">
        <v>36</v>
      </c>
      <c r="AX151" s="13" t="s">
        <v>79</v>
      </c>
      <c r="AY151" s="212" t="s">
        <v>146</v>
      </c>
    </row>
    <row r="152" spans="1:65" s="2" customFormat="1" ht="24.15" customHeight="1">
      <c r="A152" s="32"/>
      <c r="B152" s="33"/>
      <c r="C152" s="184" t="s">
        <v>204</v>
      </c>
      <c r="D152" s="184" t="s">
        <v>148</v>
      </c>
      <c r="E152" s="185" t="s">
        <v>564</v>
      </c>
      <c r="F152" s="186" t="s">
        <v>565</v>
      </c>
      <c r="G152" s="187" t="s">
        <v>161</v>
      </c>
      <c r="H152" s="188">
        <v>99.6</v>
      </c>
      <c r="I152" s="189"/>
      <c r="J152" s="190">
        <f>ROUND(I152*H152,2)</f>
        <v>0</v>
      </c>
      <c r="K152" s="186" t="s">
        <v>152</v>
      </c>
      <c r="L152" s="37"/>
      <c r="M152" s="191" t="s">
        <v>1</v>
      </c>
      <c r="N152" s="192" t="s">
        <v>44</v>
      </c>
      <c r="O152" s="69"/>
      <c r="P152" s="193">
        <f>O152*H152</f>
        <v>0</v>
      </c>
      <c r="Q152" s="193">
        <v>0</v>
      </c>
      <c r="R152" s="193">
        <f>Q152*H152</f>
        <v>0</v>
      </c>
      <c r="S152" s="193">
        <v>0</v>
      </c>
      <c r="T152" s="194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95" t="s">
        <v>153</v>
      </c>
      <c r="AT152" s="195" t="s">
        <v>148</v>
      </c>
      <c r="AU152" s="195" t="s">
        <v>89</v>
      </c>
      <c r="AY152" s="15" t="s">
        <v>146</v>
      </c>
      <c r="BE152" s="196">
        <f>IF(N152="základní",J152,0)</f>
        <v>0</v>
      </c>
      <c r="BF152" s="196">
        <f>IF(N152="snížená",J152,0)</f>
        <v>0</v>
      </c>
      <c r="BG152" s="196">
        <f>IF(N152="zákl. přenesená",J152,0)</f>
        <v>0</v>
      </c>
      <c r="BH152" s="196">
        <f>IF(N152="sníž. přenesená",J152,0)</f>
        <v>0</v>
      </c>
      <c r="BI152" s="196">
        <f>IF(N152="nulová",J152,0)</f>
        <v>0</v>
      </c>
      <c r="BJ152" s="15" t="s">
        <v>87</v>
      </c>
      <c r="BK152" s="196">
        <f>ROUND(I152*H152,2)</f>
        <v>0</v>
      </c>
      <c r="BL152" s="15" t="s">
        <v>153</v>
      </c>
      <c r="BM152" s="195" t="s">
        <v>927</v>
      </c>
    </row>
    <row r="153" spans="1:65" s="2" customFormat="1" ht="28.8">
      <c r="A153" s="32"/>
      <c r="B153" s="33"/>
      <c r="C153" s="34"/>
      <c r="D153" s="197" t="s">
        <v>155</v>
      </c>
      <c r="E153" s="34"/>
      <c r="F153" s="198" t="s">
        <v>567</v>
      </c>
      <c r="G153" s="34"/>
      <c r="H153" s="34"/>
      <c r="I153" s="199"/>
      <c r="J153" s="34"/>
      <c r="K153" s="34"/>
      <c r="L153" s="37"/>
      <c r="M153" s="200"/>
      <c r="N153" s="201"/>
      <c r="O153" s="69"/>
      <c r="P153" s="69"/>
      <c r="Q153" s="69"/>
      <c r="R153" s="69"/>
      <c r="S153" s="69"/>
      <c r="T153" s="70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T153" s="15" t="s">
        <v>155</v>
      </c>
      <c r="AU153" s="15" t="s">
        <v>89</v>
      </c>
    </row>
    <row r="154" spans="1:65" s="13" customFormat="1" ht="10.199999999999999">
      <c r="B154" s="202"/>
      <c r="C154" s="203"/>
      <c r="D154" s="197" t="s">
        <v>157</v>
      </c>
      <c r="E154" s="204" t="s">
        <v>1</v>
      </c>
      <c r="F154" s="205" t="s">
        <v>928</v>
      </c>
      <c r="G154" s="203"/>
      <c r="H154" s="206">
        <v>4.5999999999999996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157</v>
      </c>
      <c r="AU154" s="212" t="s">
        <v>89</v>
      </c>
      <c r="AV154" s="13" t="s">
        <v>89</v>
      </c>
      <c r="AW154" s="13" t="s">
        <v>36</v>
      </c>
      <c r="AX154" s="13" t="s">
        <v>79</v>
      </c>
      <c r="AY154" s="212" t="s">
        <v>146</v>
      </c>
    </row>
    <row r="155" spans="1:65" s="13" customFormat="1" ht="10.199999999999999">
      <c r="B155" s="202"/>
      <c r="C155" s="203"/>
      <c r="D155" s="197" t="s">
        <v>157</v>
      </c>
      <c r="E155" s="204" t="s">
        <v>1</v>
      </c>
      <c r="F155" s="205" t="s">
        <v>929</v>
      </c>
      <c r="G155" s="203"/>
      <c r="H155" s="206">
        <v>95</v>
      </c>
      <c r="I155" s="207"/>
      <c r="J155" s="203"/>
      <c r="K155" s="203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157</v>
      </c>
      <c r="AU155" s="212" t="s">
        <v>89</v>
      </c>
      <c r="AV155" s="13" t="s">
        <v>89</v>
      </c>
      <c r="AW155" s="13" t="s">
        <v>36</v>
      </c>
      <c r="AX155" s="13" t="s">
        <v>79</v>
      </c>
      <c r="AY155" s="212" t="s">
        <v>146</v>
      </c>
    </row>
    <row r="156" spans="1:65" s="2" customFormat="1" ht="24.15" customHeight="1">
      <c r="A156" s="32"/>
      <c r="B156" s="33"/>
      <c r="C156" s="184" t="s">
        <v>216</v>
      </c>
      <c r="D156" s="184" t="s">
        <v>148</v>
      </c>
      <c r="E156" s="185" t="s">
        <v>233</v>
      </c>
      <c r="F156" s="186" t="s">
        <v>234</v>
      </c>
      <c r="G156" s="187" t="s">
        <v>161</v>
      </c>
      <c r="H156" s="188">
        <v>45</v>
      </c>
      <c r="I156" s="189"/>
      <c r="J156" s="190">
        <f>ROUND(I156*H156,2)</f>
        <v>0</v>
      </c>
      <c r="K156" s="186" t="s">
        <v>152</v>
      </c>
      <c r="L156" s="37"/>
      <c r="M156" s="191" t="s">
        <v>1</v>
      </c>
      <c r="N156" s="192" t="s">
        <v>44</v>
      </c>
      <c r="O156" s="69"/>
      <c r="P156" s="193">
        <f>O156*H156</f>
        <v>0</v>
      </c>
      <c r="Q156" s="193">
        <v>0</v>
      </c>
      <c r="R156" s="193">
        <f>Q156*H156</f>
        <v>0</v>
      </c>
      <c r="S156" s="193">
        <v>0</v>
      </c>
      <c r="T156" s="194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95" t="s">
        <v>153</v>
      </c>
      <c r="AT156" s="195" t="s">
        <v>148</v>
      </c>
      <c r="AU156" s="195" t="s">
        <v>89</v>
      </c>
      <c r="AY156" s="15" t="s">
        <v>146</v>
      </c>
      <c r="BE156" s="196">
        <f>IF(N156="základní",J156,0)</f>
        <v>0</v>
      </c>
      <c r="BF156" s="196">
        <f>IF(N156="snížená",J156,0)</f>
        <v>0</v>
      </c>
      <c r="BG156" s="196">
        <f>IF(N156="zákl. přenesená",J156,0)</f>
        <v>0</v>
      </c>
      <c r="BH156" s="196">
        <f>IF(N156="sníž. přenesená",J156,0)</f>
        <v>0</v>
      </c>
      <c r="BI156" s="196">
        <f>IF(N156="nulová",J156,0)</f>
        <v>0</v>
      </c>
      <c r="BJ156" s="15" t="s">
        <v>87</v>
      </c>
      <c r="BK156" s="196">
        <f>ROUND(I156*H156,2)</f>
        <v>0</v>
      </c>
      <c r="BL156" s="15" t="s">
        <v>153</v>
      </c>
      <c r="BM156" s="195" t="s">
        <v>930</v>
      </c>
    </row>
    <row r="157" spans="1:65" s="2" customFormat="1" ht="28.8">
      <c r="A157" s="32"/>
      <c r="B157" s="33"/>
      <c r="C157" s="34"/>
      <c r="D157" s="197" t="s">
        <v>155</v>
      </c>
      <c r="E157" s="34"/>
      <c r="F157" s="198" t="s">
        <v>236</v>
      </c>
      <c r="G157" s="34"/>
      <c r="H157" s="34"/>
      <c r="I157" s="199"/>
      <c r="J157" s="34"/>
      <c r="K157" s="34"/>
      <c r="L157" s="37"/>
      <c r="M157" s="200"/>
      <c r="N157" s="201"/>
      <c r="O157" s="69"/>
      <c r="P157" s="69"/>
      <c r="Q157" s="69"/>
      <c r="R157" s="69"/>
      <c r="S157" s="69"/>
      <c r="T157" s="70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T157" s="15" t="s">
        <v>155</v>
      </c>
      <c r="AU157" s="15" t="s">
        <v>89</v>
      </c>
    </row>
    <row r="158" spans="1:65" s="13" customFormat="1" ht="10.199999999999999">
      <c r="B158" s="202"/>
      <c r="C158" s="203"/>
      <c r="D158" s="197" t="s">
        <v>157</v>
      </c>
      <c r="E158" s="204" t="s">
        <v>1</v>
      </c>
      <c r="F158" s="205" t="s">
        <v>931</v>
      </c>
      <c r="G158" s="203"/>
      <c r="H158" s="206">
        <v>45</v>
      </c>
      <c r="I158" s="207"/>
      <c r="J158" s="203"/>
      <c r="K158" s="203"/>
      <c r="L158" s="208"/>
      <c r="M158" s="209"/>
      <c r="N158" s="210"/>
      <c r="O158" s="210"/>
      <c r="P158" s="210"/>
      <c r="Q158" s="210"/>
      <c r="R158" s="210"/>
      <c r="S158" s="210"/>
      <c r="T158" s="211"/>
      <c r="AT158" s="212" t="s">
        <v>157</v>
      </c>
      <c r="AU158" s="212" t="s">
        <v>89</v>
      </c>
      <c r="AV158" s="13" t="s">
        <v>89</v>
      </c>
      <c r="AW158" s="13" t="s">
        <v>36</v>
      </c>
      <c r="AX158" s="13" t="s">
        <v>87</v>
      </c>
      <c r="AY158" s="212" t="s">
        <v>146</v>
      </c>
    </row>
    <row r="159" spans="1:65" s="2" customFormat="1" ht="33" customHeight="1">
      <c r="A159" s="32"/>
      <c r="B159" s="33"/>
      <c r="C159" s="184" t="s">
        <v>225</v>
      </c>
      <c r="D159" s="184" t="s">
        <v>148</v>
      </c>
      <c r="E159" s="185" t="s">
        <v>239</v>
      </c>
      <c r="F159" s="186" t="s">
        <v>240</v>
      </c>
      <c r="G159" s="187" t="s">
        <v>241</v>
      </c>
      <c r="H159" s="188">
        <v>731.57</v>
      </c>
      <c r="I159" s="189"/>
      <c r="J159" s="190">
        <f>ROUND(I159*H159,2)</f>
        <v>0</v>
      </c>
      <c r="K159" s="186" t="s">
        <v>152</v>
      </c>
      <c r="L159" s="37"/>
      <c r="M159" s="191" t="s">
        <v>1</v>
      </c>
      <c r="N159" s="192" t="s">
        <v>44</v>
      </c>
      <c r="O159" s="69"/>
      <c r="P159" s="193">
        <f>O159*H159</f>
        <v>0</v>
      </c>
      <c r="Q159" s="193">
        <v>0</v>
      </c>
      <c r="R159" s="193">
        <f>Q159*H159</f>
        <v>0</v>
      </c>
      <c r="S159" s="193">
        <v>0</v>
      </c>
      <c r="T159" s="194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95" t="s">
        <v>153</v>
      </c>
      <c r="AT159" s="195" t="s">
        <v>148</v>
      </c>
      <c r="AU159" s="195" t="s">
        <v>89</v>
      </c>
      <c r="AY159" s="15" t="s">
        <v>146</v>
      </c>
      <c r="BE159" s="196">
        <f>IF(N159="základní",J159,0)</f>
        <v>0</v>
      </c>
      <c r="BF159" s="196">
        <f>IF(N159="snížená",J159,0)</f>
        <v>0</v>
      </c>
      <c r="BG159" s="196">
        <f>IF(N159="zákl. přenesená",J159,0)</f>
        <v>0</v>
      </c>
      <c r="BH159" s="196">
        <f>IF(N159="sníž. přenesená",J159,0)</f>
        <v>0</v>
      </c>
      <c r="BI159" s="196">
        <f>IF(N159="nulová",J159,0)</f>
        <v>0</v>
      </c>
      <c r="BJ159" s="15" t="s">
        <v>87</v>
      </c>
      <c r="BK159" s="196">
        <f>ROUND(I159*H159,2)</f>
        <v>0</v>
      </c>
      <c r="BL159" s="15" t="s">
        <v>153</v>
      </c>
      <c r="BM159" s="195" t="s">
        <v>932</v>
      </c>
    </row>
    <row r="160" spans="1:65" s="2" customFormat="1" ht="28.8">
      <c r="A160" s="32"/>
      <c r="B160" s="33"/>
      <c r="C160" s="34"/>
      <c r="D160" s="197" t="s">
        <v>155</v>
      </c>
      <c r="E160" s="34"/>
      <c r="F160" s="198" t="s">
        <v>243</v>
      </c>
      <c r="G160" s="34"/>
      <c r="H160" s="34"/>
      <c r="I160" s="199"/>
      <c r="J160" s="34"/>
      <c r="K160" s="34"/>
      <c r="L160" s="37"/>
      <c r="M160" s="200"/>
      <c r="N160" s="201"/>
      <c r="O160" s="69"/>
      <c r="P160" s="69"/>
      <c r="Q160" s="69"/>
      <c r="R160" s="69"/>
      <c r="S160" s="69"/>
      <c r="T160" s="70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T160" s="15" t="s">
        <v>155</v>
      </c>
      <c r="AU160" s="15" t="s">
        <v>89</v>
      </c>
    </row>
    <row r="161" spans="1:65" s="13" customFormat="1" ht="10.199999999999999">
      <c r="B161" s="202"/>
      <c r="C161" s="203"/>
      <c r="D161" s="197" t="s">
        <v>157</v>
      </c>
      <c r="E161" s="204" t="s">
        <v>1</v>
      </c>
      <c r="F161" s="205" t="s">
        <v>933</v>
      </c>
      <c r="G161" s="203"/>
      <c r="H161" s="206">
        <v>109.07</v>
      </c>
      <c r="I161" s="207"/>
      <c r="J161" s="203"/>
      <c r="K161" s="203"/>
      <c r="L161" s="208"/>
      <c r="M161" s="209"/>
      <c r="N161" s="210"/>
      <c r="O161" s="210"/>
      <c r="P161" s="210"/>
      <c r="Q161" s="210"/>
      <c r="R161" s="210"/>
      <c r="S161" s="210"/>
      <c r="T161" s="211"/>
      <c r="AT161" s="212" t="s">
        <v>157</v>
      </c>
      <c r="AU161" s="212" t="s">
        <v>89</v>
      </c>
      <c r="AV161" s="13" t="s">
        <v>89</v>
      </c>
      <c r="AW161" s="13" t="s">
        <v>36</v>
      </c>
      <c r="AX161" s="13" t="s">
        <v>79</v>
      </c>
      <c r="AY161" s="212" t="s">
        <v>146</v>
      </c>
    </row>
    <row r="162" spans="1:65" s="13" customFormat="1" ht="10.199999999999999">
      <c r="B162" s="202"/>
      <c r="C162" s="203"/>
      <c r="D162" s="197" t="s">
        <v>157</v>
      </c>
      <c r="E162" s="204" t="s">
        <v>1</v>
      </c>
      <c r="F162" s="205" t="s">
        <v>934</v>
      </c>
      <c r="G162" s="203"/>
      <c r="H162" s="206">
        <v>622.5</v>
      </c>
      <c r="I162" s="207"/>
      <c r="J162" s="203"/>
      <c r="K162" s="203"/>
      <c r="L162" s="208"/>
      <c r="M162" s="209"/>
      <c r="N162" s="210"/>
      <c r="O162" s="210"/>
      <c r="P162" s="210"/>
      <c r="Q162" s="210"/>
      <c r="R162" s="210"/>
      <c r="S162" s="210"/>
      <c r="T162" s="211"/>
      <c r="AT162" s="212" t="s">
        <v>157</v>
      </c>
      <c r="AU162" s="212" t="s">
        <v>89</v>
      </c>
      <c r="AV162" s="13" t="s">
        <v>89</v>
      </c>
      <c r="AW162" s="13" t="s">
        <v>36</v>
      </c>
      <c r="AX162" s="13" t="s">
        <v>79</v>
      </c>
      <c r="AY162" s="212" t="s">
        <v>146</v>
      </c>
    </row>
    <row r="163" spans="1:65" s="2" customFormat="1" ht="24.15" customHeight="1">
      <c r="A163" s="32"/>
      <c r="B163" s="33"/>
      <c r="C163" s="184" t="s">
        <v>232</v>
      </c>
      <c r="D163" s="184" t="s">
        <v>148</v>
      </c>
      <c r="E163" s="185" t="s">
        <v>246</v>
      </c>
      <c r="F163" s="186" t="s">
        <v>247</v>
      </c>
      <c r="G163" s="187" t="s">
        <v>161</v>
      </c>
      <c r="H163" s="188">
        <v>50</v>
      </c>
      <c r="I163" s="189"/>
      <c r="J163" s="190">
        <f>ROUND(I163*H163,2)</f>
        <v>0</v>
      </c>
      <c r="K163" s="186" t="s">
        <v>152</v>
      </c>
      <c r="L163" s="37"/>
      <c r="M163" s="191" t="s">
        <v>1</v>
      </c>
      <c r="N163" s="192" t="s">
        <v>44</v>
      </c>
      <c r="O163" s="69"/>
      <c r="P163" s="193">
        <f>O163*H163</f>
        <v>0</v>
      </c>
      <c r="Q163" s="193">
        <v>0</v>
      </c>
      <c r="R163" s="193">
        <f>Q163*H163</f>
        <v>0</v>
      </c>
      <c r="S163" s="193">
        <v>0</v>
      </c>
      <c r="T163" s="194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95" t="s">
        <v>153</v>
      </c>
      <c r="AT163" s="195" t="s">
        <v>148</v>
      </c>
      <c r="AU163" s="195" t="s">
        <v>89</v>
      </c>
      <c r="AY163" s="15" t="s">
        <v>146</v>
      </c>
      <c r="BE163" s="196">
        <f>IF(N163="základní",J163,0)</f>
        <v>0</v>
      </c>
      <c r="BF163" s="196">
        <f>IF(N163="snížená",J163,0)</f>
        <v>0</v>
      </c>
      <c r="BG163" s="196">
        <f>IF(N163="zákl. přenesená",J163,0)</f>
        <v>0</v>
      </c>
      <c r="BH163" s="196">
        <f>IF(N163="sníž. přenesená",J163,0)</f>
        <v>0</v>
      </c>
      <c r="BI163" s="196">
        <f>IF(N163="nulová",J163,0)</f>
        <v>0</v>
      </c>
      <c r="BJ163" s="15" t="s">
        <v>87</v>
      </c>
      <c r="BK163" s="196">
        <f>ROUND(I163*H163,2)</f>
        <v>0</v>
      </c>
      <c r="BL163" s="15" t="s">
        <v>153</v>
      </c>
      <c r="BM163" s="195" t="s">
        <v>935</v>
      </c>
    </row>
    <row r="164" spans="1:65" s="2" customFormat="1" ht="28.8">
      <c r="A164" s="32"/>
      <c r="B164" s="33"/>
      <c r="C164" s="34"/>
      <c r="D164" s="197" t="s">
        <v>155</v>
      </c>
      <c r="E164" s="34"/>
      <c r="F164" s="198" t="s">
        <v>249</v>
      </c>
      <c r="G164" s="34"/>
      <c r="H164" s="34"/>
      <c r="I164" s="199"/>
      <c r="J164" s="34"/>
      <c r="K164" s="34"/>
      <c r="L164" s="37"/>
      <c r="M164" s="200"/>
      <c r="N164" s="201"/>
      <c r="O164" s="69"/>
      <c r="P164" s="69"/>
      <c r="Q164" s="69"/>
      <c r="R164" s="69"/>
      <c r="S164" s="69"/>
      <c r="T164" s="70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T164" s="15" t="s">
        <v>155</v>
      </c>
      <c r="AU164" s="15" t="s">
        <v>89</v>
      </c>
    </row>
    <row r="165" spans="1:65" s="13" customFormat="1" ht="10.199999999999999">
      <c r="B165" s="202"/>
      <c r="C165" s="203"/>
      <c r="D165" s="197" t="s">
        <v>157</v>
      </c>
      <c r="E165" s="204" t="s">
        <v>1</v>
      </c>
      <c r="F165" s="205" t="s">
        <v>936</v>
      </c>
      <c r="G165" s="203"/>
      <c r="H165" s="206">
        <v>50</v>
      </c>
      <c r="I165" s="207"/>
      <c r="J165" s="203"/>
      <c r="K165" s="203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157</v>
      </c>
      <c r="AU165" s="212" t="s">
        <v>89</v>
      </c>
      <c r="AV165" s="13" t="s">
        <v>89</v>
      </c>
      <c r="AW165" s="13" t="s">
        <v>36</v>
      </c>
      <c r="AX165" s="13" t="s">
        <v>79</v>
      </c>
      <c r="AY165" s="212" t="s">
        <v>146</v>
      </c>
    </row>
    <row r="166" spans="1:65" s="2" customFormat="1" ht="24.15" customHeight="1">
      <c r="A166" s="32"/>
      <c r="B166" s="33"/>
      <c r="C166" s="184" t="s">
        <v>238</v>
      </c>
      <c r="D166" s="184" t="s">
        <v>148</v>
      </c>
      <c r="E166" s="185" t="s">
        <v>254</v>
      </c>
      <c r="F166" s="186" t="s">
        <v>255</v>
      </c>
      <c r="G166" s="187" t="s">
        <v>161</v>
      </c>
      <c r="H166" s="188">
        <v>19.536000000000001</v>
      </c>
      <c r="I166" s="189"/>
      <c r="J166" s="190">
        <f>ROUND(I166*H166,2)</f>
        <v>0</v>
      </c>
      <c r="K166" s="186" t="s">
        <v>152</v>
      </c>
      <c r="L166" s="37"/>
      <c r="M166" s="191" t="s">
        <v>1</v>
      </c>
      <c r="N166" s="192" t="s">
        <v>44</v>
      </c>
      <c r="O166" s="69"/>
      <c r="P166" s="193">
        <f>O166*H166</f>
        <v>0</v>
      </c>
      <c r="Q166" s="193">
        <v>0</v>
      </c>
      <c r="R166" s="193">
        <f>Q166*H166</f>
        <v>0</v>
      </c>
      <c r="S166" s="193">
        <v>0</v>
      </c>
      <c r="T166" s="194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95" t="s">
        <v>153</v>
      </c>
      <c r="AT166" s="195" t="s">
        <v>148</v>
      </c>
      <c r="AU166" s="195" t="s">
        <v>89</v>
      </c>
      <c r="AY166" s="15" t="s">
        <v>146</v>
      </c>
      <c r="BE166" s="196">
        <f>IF(N166="základní",J166,0)</f>
        <v>0</v>
      </c>
      <c r="BF166" s="196">
        <f>IF(N166="snížená",J166,0)</f>
        <v>0</v>
      </c>
      <c r="BG166" s="196">
        <f>IF(N166="zákl. přenesená",J166,0)</f>
        <v>0</v>
      </c>
      <c r="BH166" s="196">
        <f>IF(N166="sníž. přenesená",J166,0)</f>
        <v>0</v>
      </c>
      <c r="BI166" s="196">
        <f>IF(N166="nulová",J166,0)</f>
        <v>0</v>
      </c>
      <c r="BJ166" s="15" t="s">
        <v>87</v>
      </c>
      <c r="BK166" s="196">
        <f>ROUND(I166*H166,2)</f>
        <v>0</v>
      </c>
      <c r="BL166" s="15" t="s">
        <v>153</v>
      </c>
      <c r="BM166" s="195" t="s">
        <v>937</v>
      </c>
    </row>
    <row r="167" spans="1:65" s="2" customFormat="1" ht="48">
      <c r="A167" s="32"/>
      <c r="B167" s="33"/>
      <c r="C167" s="34"/>
      <c r="D167" s="197" t="s">
        <v>155</v>
      </c>
      <c r="E167" s="34"/>
      <c r="F167" s="198" t="s">
        <v>257</v>
      </c>
      <c r="G167" s="34"/>
      <c r="H167" s="34"/>
      <c r="I167" s="199"/>
      <c r="J167" s="34"/>
      <c r="K167" s="34"/>
      <c r="L167" s="37"/>
      <c r="M167" s="200"/>
      <c r="N167" s="201"/>
      <c r="O167" s="69"/>
      <c r="P167" s="69"/>
      <c r="Q167" s="69"/>
      <c r="R167" s="69"/>
      <c r="S167" s="69"/>
      <c r="T167" s="70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T167" s="15" t="s">
        <v>155</v>
      </c>
      <c r="AU167" s="15" t="s">
        <v>89</v>
      </c>
    </row>
    <row r="168" spans="1:65" s="13" customFormat="1" ht="20.399999999999999">
      <c r="B168" s="202"/>
      <c r="C168" s="203"/>
      <c r="D168" s="197" t="s">
        <v>157</v>
      </c>
      <c r="E168" s="204" t="s">
        <v>1</v>
      </c>
      <c r="F168" s="205" t="s">
        <v>938</v>
      </c>
      <c r="G168" s="203"/>
      <c r="H168" s="206">
        <v>9.7680000000000007</v>
      </c>
      <c r="I168" s="207"/>
      <c r="J168" s="203"/>
      <c r="K168" s="203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157</v>
      </c>
      <c r="AU168" s="212" t="s">
        <v>89</v>
      </c>
      <c r="AV168" s="13" t="s">
        <v>89</v>
      </c>
      <c r="AW168" s="13" t="s">
        <v>36</v>
      </c>
      <c r="AX168" s="13" t="s">
        <v>79</v>
      </c>
      <c r="AY168" s="212" t="s">
        <v>146</v>
      </c>
    </row>
    <row r="169" spans="1:65" s="13" customFormat="1" ht="20.399999999999999">
      <c r="B169" s="202"/>
      <c r="C169" s="203"/>
      <c r="D169" s="197" t="s">
        <v>157</v>
      </c>
      <c r="E169" s="204" t="s">
        <v>1</v>
      </c>
      <c r="F169" s="205" t="s">
        <v>939</v>
      </c>
      <c r="G169" s="203"/>
      <c r="H169" s="206">
        <v>9.7680000000000007</v>
      </c>
      <c r="I169" s="207"/>
      <c r="J169" s="203"/>
      <c r="K169" s="203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157</v>
      </c>
      <c r="AU169" s="212" t="s">
        <v>89</v>
      </c>
      <c r="AV169" s="13" t="s">
        <v>89</v>
      </c>
      <c r="AW169" s="13" t="s">
        <v>36</v>
      </c>
      <c r="AX169" s="13" t="s">
        <v>79</v>
      </c>
      <c r="AY169" s="212" t="s">
        <v>146</v>
      </c>
    </row>
    <row r="170" spans="1:65" s="2" customFormat="1" ht="16.5" customHeight="1">
      <c r="A170" s="32"/>
      <c r="B170" s="33"/>
      <c r="C170" s="213" t="s">
        <v>8</v>
      </c>
      <c r="D170" s="213" t="s">
        <v>226</v>
      </c>
      <c r="E170" s="214" t="s">
        <v>578</v>
      </c>
      <c r="F170" s="215" t="s">
        <v>579</v>
      </c>
      <c r="G170" s="216" t="s">
        <v>241</v>
      </c>
      <c r="H170" s="217">
        <v>16.606000000000002</v>
      </c>
      <c r="I170" s="218"/>
      <c r="J170" s="219">
        <f>ROUND(I170*H170,2)</f>
        <v>0</v>
      </c>
      <c r="K170" s="215" t="s">
        <v>152</v>
      </c>
      <c r="L170" s="220"/>
      <c r="M170" s="221" t="s">
        <v>1</v>
      </c>
      <c r="N170" s="222" t="s">
        <v>44</v>
      </c>
      <c r="O170" s="69"/>
      <c r="P170" s="193">
        <f>O170*H170</f>
        <v>0</v>
      </c>
      <c r="Q170" s="193">
        <v>1</v>
      </c>
      <c r="R170" s="193">
        <f>Q170*H170</f>
        <v>16.606000000000002</v>
      </c>
      <c r="S170" s="193">
        <v>0</v>
      </c>
      <c r="T170" s="194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95" t="s">
        <v>216</v>
      </c>
      <c r="AT170" s="195" t="s">
        <v>226</v>
      </c>
      <c r="AU170" s="195" t="s">
        <v>89</v>
      </c>
      <c r="AY170" s="15" t="s">
        <v>146</v>
      </c>
      <c r="BE170" s="196">
        <f>IF(N170="základní",J170,0)</f>
        <v>0</v>
      </c>
      <c r="BF170" s="196">
        <f>IF(N170="snížená",J170,0)</f>
        <v>0</v>
      </c>
      <c r="BG170" s="196">
        <f>IF(N170="zákl. přenesená",J170,0)</f>
        <v>0</v>
      </c>
      <c r="BH170" s="196">
        <f>IF(N170="sníž. přenesená",J170,0)</f>
        <v>0</v>
      </c>
      <c r="BI170" s="196">
        <f>IF(N170="nulová",J170,0)</f>
        <v>0</v>
      </c>
      <c r="BJ170" s="15" t="s">
        <v>87</v>
      </c>
      <c r="BK170" s="196">
        <f>ROUND(I170*H170,2)</f>
        <v>0</v>
      </c>
      <c r="BL170" s="15" t="s">
        <v>153</v>
      </c>
      <c r="BM170" s="195" t="s">
        <v>940</v>
      </c>
    </row>
    <row r="171" spans="1:65" s="2" customFormat="1" ht="10.199999999999999">
      <c r="A171" s="32"/>
      <c r="B171" s="33"/>
      <c r="C171" s="34"/>
      <c r="D171" s="197" t="s">
        <v>155</v>
      </c>
      <c r="E171" s="34"/>
      <c r="F171" s="198" t="s">
        <v>579</v>
      </c>
      <c r="G171" s="34"/>
      <c r="H171" s="34"/>
      <c r="I171" s="199"/>
      <c r="J171" s="34"/>
      <c r="K171" s="34"/>
      <c r="L171" s="37"/>
      <c r="M171" s="200"/>
      <c r="N171" s="201"/>
      <c r="O171" s="69"/>
      <c r="P171" s="69"/>
      <c r="Q171" s="69"/>
      <c r="R171" s="69"/>
      <c r="S171" s="69"/>
      <c r="T171" s="70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T171" s="15" t="s">
        <v>155</v>
      </c>
      <c r="AU171" s="15" t="s">
        <v>89</v>
      </c>
    </row>
    <row r="172" spans="1:65" s="13" customFormat="1" ht="10.199999999999999">
      <c r="B172" s="202"/>
      <c r="C172" s="203"/>
      <c r="D172" s="197" t="s">
        <v>157</v>
      </c>
      <c r="E172" s="204" t="s">
        <v>1</v>
      </c>
      <c r="F172" s="205" t="s">
        <v>941</v>
      </c>
      <c r="G172" s="203"/>
      <c r="H172" s="206">
        <v>16.606000000000002</v>
      </c>
      <c r="I172" s="207"/>
      <c r="J172" s="203"/>
      <c r="K172" s="203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157</v>
      </c>
      <c r="AU172" s="212" t="s">
        <v>89</v>
      </c>
      <c r="AV172" s="13" t="s">
        <v>89</v>
      </c>
      <c r="AW172" s="13" t="s">
        <v>36</v>
      </c>
      <c r="AX172" s="13" t="s">
        <v>87</v>
      </c>
      <c r="AY172" s="212" t="s">
        <v>146</v>
      </c>
    </row>
    <row r="173" spans="1:65" s="2" customFormat="1" ht="16.5" customHeight="1">
      <c r="A173" s="32"/>
      <c r="B173" s="33"/>
      <c r="C173" s="213" t="s">
        <v>253</v>
      </c>
      <c r="D173" s="213" t="s">
        <v>226</v>
      </c>
      <c r="E173" s="214" t="s">
        <v>582</v>
      </c>
      <c r="F173" s="215" t="s">
        <v>583</v>
      </c>
      <c r="G173" s="216" t="s">
        <v>241</v>
      </c>
      <c r="H173" s="217">
        <v>16.606000000000002</v>
      </c>
      <c r="I173" s="218"/>
      <c r="J173" s="219">
        <f>ROUND(I173*H173,2)</f>
        <v>0</v>
      </c>
      <c r="K173" s="215" t="s">
        <v>152</v>
      </c>
      <c r="L173" s="220"/>
      <c r="M173" s="221" t="s">
        <v>1</v>
      </c>
      <c r="N173" s="222" t="s">
        <v>44</v>
      </c>
      <c r="O173" s="69"/>
      <c r="P173" s="193">
        <f>O173*H173</f>
        <v>0</v>
      </c>
      <c r="Q173" s="193">
        <v>1</v>
      </c>
      <c r="R173" s="193">
        <f>Q173*H173</f>
        <v>16.606000000000002</v>
      </c>
      <c r="S173" s="193">
        <v>0</v>
      </c>
      <c r="T173" s="194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95" t="s">
        <v>216</v>
      </c>
      <c r="AT173" s="195" t="s">
        <v>226</v>
      </c>
      <c r="AU173" s="195" t="s">
        <v>89</v>
      </c>
      <c r="AY173" s="15" t="s">
        <v>146</v>
      </c>
      <c r="BE173" s="196">
        <f>IF(N173="základní",J173,0)</f>
        <v>0</v>
      </c>
      <c r="BF173" s="196">
        <f>IF(N173="snížená",J173,0)</f>
        <v>0</v>
      </c>
      <c r="BG173" s="196">
        <f>IF(N173="zákl. přenesená",J173,0)</f>
        <v>0</v>
      </c>
      <c r="BH173" s="196">
        <f>IF(N173="sníž. přenesená",J173,0)</f>
        <v>0</v>
      </c>
      <c r="BI173" s="196">
        <f>IF(N173="nulová",J173,0)</f>
        <v>0</v>
      </c>
      <c r="BJ173" s="15" t="s">
        <v>87</v>
      </c>
      <c r="BK173" s="196">
        <f>ROUND(I173*H173,2)</f>
        <v>0</v>
      </c>
      <c r="BL173" s="15" t="s">
        <v>153</v>
      </c>
      <c r="BM173" s="195" t="s">
        <v>942</v>
      </c>
    </row>
    <row r="174" spans="1:65" s="2" customFormat="1" ht="10.199999999999999">
      <c r="A174" s="32"/>
      <c r="B174" s="33"/>
      <c r="C174" s="34"/>
      <c r="D174" s="197" t="s">
        <v>155</v>
      </c>
      <c r="E174" s="34"/>
      <c r="F174" s="198" t="s">
        <v>583</v>
      </c>
      <c r="G174" s="34"/>
      <c r="H174" s="34"/>
      <c r="I174" s="199"/>
      <c r="J174" s="34"/>
      <c r="K174" s="34"/>
      <c r="L174" s="37"/>
      <c r="M174" s="200"/>
      <c r="N174" s="201"/>
      <c r="O174" s="69"/>
      <c r="P174" s="69"/>
      <c r="Q174" s="69"/>
      <c r="R174" s="69"/>
      <c r="S174" s="69"/>
      <c r="T174" s="70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T174" s="15" t="s">
        <v>155</v>
      </c>
      <c r="AU174" s="15" t="s">
        <v>89</v>
      </c>
    </row>
    <row r="175" spans="1:65" s="13" customFormat="1" ht="10.199999999999999">
      <c r="B175" s="202"/>
      <c r="C175" s="203"/>
      <c r="D175" s="197" t="s">
        <v>157</v>
      </c>
      <c r="E175" s="204" t="s">
        <v>1</v>
      </c>
      <c r="F175" s="205" t="s">
        <v>941</v>
      </c>
      <c r="G175" s="203"/>
      <c r="H175" s="206">
        <v>16.606000000000002</v>
      </c>
      <c r="I175" s="207"/>
      <c r="J175" s="203"/>
      <c r="K175" s="203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157</v>
      </c>
      <c r="AU175" s="212" t="s">
        <v>89</v>
      </c>
      <c r="AV175" s="13" t="s">
        <v>89</v>
      </c>
      <c r="AW175" s="13" t="s">
        <v>36</v>
      </c>
      <c r="AX175" s="13" t="s">
        <v>87</v>
      </c>
      <c r="AY175" s="212" t="s">
        <v>146</v>
      </c>
    </row>
    <row r="176" spans="1:65" s="2" customFormat="1" ht="33" customHeight="1">
      <c r="A176" s="32"/>
      <c r="B176" s="33"/>
      <c r="C176" s="184" t="s">
        <v>260</v>
      </c>
      <c r="D176" s="184" t="s">
        <v>148</v>
      </c>
      <c r="E176" s="185" t="s">
        <v>266</v>
      </c>
      <c r="F176" s="186" t="s">
        <v>267</v>
      </c>
      <c r="G176" s="187" t="s">
        <v>151</v>
      </c>
      <c r="H176" s="188">
        <v>130</v>
      </c>
      <c r="I176" s="189"/>
      <c r="J176" s="190">
        <f>ROUND(I176*H176,2)</f>
        <v>0</v>
      </c>
      <c r="K176" s="186" t="s">
        <v>152</v>
      </c>
      <c r="L176" s="37"/>
      <c r="M176" s="191" t="s">
        <v>1</v>
      </c>
      <c r="N176" s="192" t="s">
        <v>44</v>
      </c>
      <c r="O176" s="69"/>
      <c r="P176" s="193">
        <f>O176*H176</f>
        <v>0</v>
      </c>
      <c r="Q176" s="193">
        <v>0</v>
      </c>
      <c r="R176" s="193">
        <f>Q176*H176</f>
        <v>0</v>
      </c>
      <c r="S176" s="193">
        <v>0</v>
      </c>
      <c r="T176" s="194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95" t="s">
        <v>153</v>
      </c>
      <c r="AT176" s="195" t="s">
        <v>148</v>
      </c>
      <c r="AU176" s="195" t="s">
        <v>89</v>
      </c>
      <c r="AY176" s="15" t="s">
        <v>146</v>
      </c>
      <c r="BE176" s="196">
        <f>IF(N176="základní",J176,0)</f>
        <v>0</v>
      </c>
      <c r="BF176" s="196">
        <f>IF(N176="snížená",J176,0)</f>
        <v>0</v>
      </c>
      <c r="BG176" s="196">
        <f>IF(N176="zákl. přenesená",J176,0)</f>
        <v>0</v>
      </c>
      <c r="BH176" s="196">
        <f>IF(N176="sníž. přenesená",J176,0)</f>
        <v>0</v>
      </c>
      <c r="BI176" s="196">
        <f>IF(N176="nulová",J176,0)</f>
        <v>0</v>
      </c>
      <c r="BJ176" s="15" t="s">
        <v>87</v>
      </c>
      <c r="BK176" s="196">
        <f>ROUND(I176*H176,2)</f>
        <v>0</v>
      </c>
      <c r="BL176" s="15" t="s">
        <v>153</v>
      </c>
      <c r="BM176" s="195" t="s">
        <v>943</v>
      </c>
    </row>
    <row r="177" spans="1:65" s="2" customFormat="1" ht="28.8">
      <c r="A177" s="32"/>
      <c r="B177" s="33"/>
      <c r="C177" s="34"/>
      <c r="D177" s="197" t="s">
        <v>155</v>
      </c>
      <c r="E177" s="34"/>
      <c r="F177" s="198" t="s">
        <v>269</v>
      </c>
      <c r="G177" s="34"/>
      <c r="H177" s="34"/>
      <c r="I177" s="199"/>
      <c r="J177" s="34"/>
      <c r="K177" s="34"/>
      <c r="L177" s="37"/>
      <c r="M177" s="200"/>
      <c r="N177" s="201"/>
      <c r="O177" s="69"/>
      <c r="P177" s="69"/>
      <c r="Q177" s="69"/>
      <c r="R177" s="69"/>
      <c r="S177" s="69"/>
      <c r="T177" s="70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T177" s="15" t="s">
        <v>155</v>
      </c>
      <c r="AU177" s="15" t="s">
        <v>89</v>
      </c>
    </row>
    <row r="178" spans="1:65" s="13" customFormat="1" ht="10.199999999999999">
      <c r="B178" s="202"/>
      <c r="C178" s="203"/>
      <c r="D178" s="197" t="s">
        <v>157</v>
      </c>
      <c r="E178" s="204" t="s">
        <v>1</v>
      </c>
      <c r="F178" s="205" t="s">
        <v>944</v>
      </c>
      <c r="G178" s="203"/>
      <c r="H178" s="206">
        <v>130</v>
      </c>
      <c r="I178" s="207"/>
      <c r="J178" s="203"/>
      <c r="K178" s="203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157</v>
      </c>
      <c r="AU178" s="212" t="s">
        <v>89</v>
      </c>
      <c r="AV178" s="13" t="s">
        <v>89</v>
      </c>
      <c r="AW178" s="13" t="s">
        <v>36</v>
      </c>
      <c r="AX178" s="13" t="s">
        <v>87</v>
      </c>
      <c r="AY178" s="212" t="s">
        <v>146</v>
      </c>
    </row>
    <row r="179" spans="1:65" s="2" customFormat="1" ht="24.15" customHeight="1">
      <c r="A179" s="32"/>
      <c r="B179" s="33"/>
      <c r="C179" s="184" t="s">
        <v>265</v>
      </c>
      <c r="D179" s="184" t="s">
        <v>148</v>
      </c>
      <c r="E179" s="185" t="s">
        <v>272</v>
      </c>
      <c r="F179" s="186" t="s">
        <v>273</v>
      </c>
      <c r="G179" s="187" t="s">
        <v>151</v>
      </c>
      <c r="H179" s="188">
        <v>130</v>
      </c>
      <c r="I179" s="189"/>
      <c r="J179" s="190">
        <f>ROUND(I179*H179,2)</f>
        <v>0</v>
      </c>
      <c r="K179" s="186" t="s">
        <v>152</v>
      </c>
      <c r="L179" s="37"/>
      <c r="M179" s="191" t="s">
        <v>1</v>
      </c>
      <c r="N179" s="192" t="s">
        <v>44</v>
      </c>
      <c r="O179" s="69"/>
      <c r="P179" s="193">
        <f>O179*H179</f>
        <v>0</v>
      </c>
      <c r="Q179" s="193">
        <v>0</v>
      </c>
      <c r="R179" s="193">
        <f>Q179*H179</f>
        <v>0</v>
      </c>
      <c r="S179" s="193">
        <v>0</v>
      </c>
      <c r="T179" s="194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95" t="s">
        <v>153</v>
      </c>
      <c r="AT179" s="195" t="s">
        <v>148</v>
      </c>
      <c r="AU179" s="195" t="s">
        <v>89</v>
      </c>
      <c r="AY179" s="15" t="s">
        <v>146</v>
      </c>
      <c r="BE179" s="196">
        <f>IF(N179="základní",J179,0)</f>
        <v>0</v>
      </c>
      <c r="BF179" s="196">
        <f>IF(N179="snížená",J179,0)</f>
        <v>0</v>
      </c>
      <c r="BG179" s="196">
        <f>IF(N179="zákl. přenesená",J179,0)</f>
        <v>0</v>
      </c>
      <c r="BH179" s="196">
        <f>IF(N179="sníž. přenesená",J179,0)</f>
        <v>0</v>
      </c>
      <c r="BI179" s="196">
        <f>IF(N179="nulová",J179,0)</f>
        <v>0</v>
      </c>
      <c r="BJ179" s="15" t="s">
        <v>87</v>
      </c>
      <c r="BK179" s="196">
        <f>ROUND(I179*H179,2)</f>
        <v>0</v>
      </c>
      <c r="BL179" s="15" t="s">
        <v>153</v>
      </c>
      <c r="BM179" s="195" t="s">
        <v>945</v>
      </c>
    </row>
    <row r="180" spans="1:65" s="2" customFormat="1" ht="28.8">
      <c r="A180" s="32"/>
      <c r="B180" s="33"/>
      <c r="C180" s="34"/>
      <c r="D180" s="197" t="s">
        <v>155</v>
      </c>
      <c r="E180" s="34"/>
      <c r="F180" s="198" t="s">
        <v>275</v>
      </c>
      <c r="G180" s="34"/>
      <c r="H180" s="34"/>
      <c r="I180" s="199"/>
      <c r="J180" s="34"/>
      <c r="K180" s="34"/>
      <c r="L180" s="37"/>
      <c r="M180" s="200"/>
      <c r="N180" s="201"/>
      <c r="O180" s="69"/>
      <c r="P180" s="69"/>
      <c r="Q180" s="69"/>
      <c r="R180" s="69"/>
      <c r="S180" s="69"/>
      <c r="T180" s="70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T180" s="15" t="s">
        <v>155</v>
      </c>
      <c r="AU180" s="15" t="s">
        <v>89</v>
      </c>
    </row>
    <row r="181" spans="1:65" s="13" customFormat="1" ht="10.199999999999999">
      <c r="B181" s="202"/>
      <c r="C181" s="203"/>
      <c r="D181" s="197" t="s">
        <v>157</v>
      </c>
      <c r="E181" s="204" t="s">
        <v>1</v>
      </c>
      <c r="F181" s="205" t="s">
        <v>944</v>
      </c>
      <c r="G181" s="203"/>
      <c r="H181" s="206">
        <v>130</v>
      </c>
      <c r="I181" s="207"/>
      <c r="J181" s="203"/>
      <c r="K181" s="203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157</v>
      </c>
      <c r="AU181" s="212" t="s">
        <v>89</v>
      </c>
      <c r="AV181" s="13" t="s">
        <v>89</v>
      </c>
      <c r="AW181" s="13" t="s">
        <v>36</v>
      </c>
      <c r="AX181" s="13" t="s">
        <v>87</v>
      </c>
      <c r="AY181" s="212" t="s">
        <v>146</v>
      </c>
    </row>
    <row r="182" spans="1:65" s="2" customFormat="1" ht="24.15" customHeight="1">
      <c r="A182" s="32"/>
      <c r="B182" s="33"/>
      <c r="C182" s="184" t="s">
        <v>271</v>
      </c>
      <c r="D182" s="184" t="s">
        <v>148</v>
      </c>
      <c r="E182" s="185" t="s">
        <v>946</v>
      </c>
      <c r="F182" s="186" t="s">
        <v>947</v>
      </c>
      <c r="G182" s="187" t="s">
        <v>151</v>
      </c>
      <c r="H182" s="188">
        <v>100</v>
      </c>
      <c r="I182" s="189"/>
      <c r="J182" s="190">
        <f>ROUND(I182*H182,2)</f>
        <v>0</v>
      </c>
      <c r="K182" s="186" t="s">
        <v>152</v>
      </c>
      <c r="L182" s="37"/>
      <c r="M182" s="191" t="s">
        <v>1</v>
      </c>
      <c r="N182" s="192" t="s">
        <v>44</v>
      </c>
      <c r="O182" s="69"/>
      <c r="P182" s="193">
        <f>O182*H182</f>
        <v>0</v>
      </c>
      <c r="Q182" s="193">
        <v>0</v>
      </c>
      <c r="R182" s="193">
        <f>Q182*H182</f>
        <v>0</v>
      </c>
      <c r="S182" s="193">
        <v>0</v>
      </c>
      <c r="T182" s="194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95" t="s">
        <v>153</v>
      </c>
      <c r="AT182" s="195" t="s">
        <v>148</v>
      </c>
      <c r="AU182" s="195" t="s">
        <v>89</v>
      </c>
      <c r="AY182" s="15" t="s">
        <v>146</v>
      </c>
      <c r="BE182" s="196">
        <f>IF(N182="základní",J182,0)</f>
        <v>0</v>
      </c>
      <c r="BF182" s="196">
        <f>IF(N182="snížená",J182,0)</f>
        <v>0</v>
      </c>
      <c r="BG182" s="196">
        <f>IF(N182="zákl. přenesená",J182,0)</f>
        <v>0</v>
      </c>
      <c r="BH182" s="196">
        <f>IF(N182="sníž. přenesená",J182,0)</f>
        <v>0</v>
      </c>
      <c r="BI182" s="196">
        <f>IF(N182="nulová",J182,0)</f>
        <v>0</v>
      </c>
      <c r="BJ182" s="15" t="s">
        <v>87</v>
      </c>
      <c r="BK182" s="196">
        <f>ROUND(I182*H182,2)</f>
        <v>0</v>
      </c>
      <c r="BL182" s="15" t="s">
        <v>153</v>
      </c>
      <c r="BM182" s="195" t="s">
        <v>948</v>
      </c>
    </row>
    <row r="183" spans="1:65" s="2" customFormat="1" ht="19.2">
      <c r="A183" s="32"/>
      <c r="B183" s="33"/>
      <c r="C183" s="34"/>
      <c r="D183" s="197" t="s">
        <v>155</v>
      </c>
      <c r="E183" s="34"/>
      <c r="F183" s="198" t="s">
        <v>949</v>
      </c>
      <c r="G183" s="34"/>
      <c r="H183" s="34"/>
      <c r="I183" s="199"/>
      <c r="J183" s="34"/>
      <c r="K183" s="34"/>
      <c r="L183" s="37"/>
      <c r="M183" s="200"/>
      <c r="N183" s="201"/>
      <c r="O183" s="69"/>
      <c r="P183" s="69"/>
      <c r="Q183" s="69"/>
      <c r="R183" s="69"/>
      <c r="S183" s="69"/>
      <c r="T183" s="70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T183" s="15" t="s">
        <v>155</v>
      </c>
      <c r="AU183" s="15" t="s">
        <v>89</v>
      </c>
    </row>
    <row r="184" spans="1:65" s="13" customFormat="1" ht="10.199999999999999">
      <c r="B184" s="202"/>
      <c r="C184" s="203"/>
      <c r="D184" s="197" t="s">
        <v>157</v>
      </c>
      <c r="E184" s="204" t="s">
        <v>1</v>
      </c>
      <c r="F184" s="205" t="s">
        <v>950</v>
      </c>
      <c r="G184" s="203"/>
      <c r="H184" s="206">
        <v>100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157</v>
      </c>
      <c r="AU184" s="212" t="s">
        <v>89</v>
      </c>
      <c r="AV184" s="13" t="s">
        <v>89</v>
      </c>
      <c r="AW184" s="13" t="s">
        <v>36</v>
      </c>
      <c r="AX184" s="13" t="s">
        <v>87</v>
      </c>
      <c r="AY184" s="212" t="s">
        <v>146</v>
      </c>
    </row>
    <row r="185" spans="1:65" s="2" customFormat="1" ht="16.5" customHeight="1">
      <c r="A185" s="32"/>
      <c r="B185" s="33"/>
      <c r="C185" s="213" t="s">
        <v>276</v>
      </c>
      <c r="D185" s="213" t="s">
        <v>226</v>
      </c>
      <c r="E185" s="214" t="s">
        <v>283</v>
      </c>
      <c r="F185" s="215" t="s">
        <v>284</v>
      </c>
      <c r="G185" s="216" t="s">
        <v>285</v>
      </c>
      <c r="H185" s="217">
        <v>4.5999999999999996</v>
      </c>
      <c r="I185" s="218"/>
      <c r="J185" s="219">
        <f>ROUND(I185*H185,2)</f>
        <v>0</v>
      </c>
      <c r="K185" s="215" t="s">
        <v>152</v>
      </c>
      <c r="L185" s="220"/>
      <c r="M185" s="221" t="s">
        <v>1</v>
      </c>
      <c r="N185" s="222" t="s">
        <v>44</v>
      </c>
      <c r="O185" s="69"/>
      <c r="P185" s="193">
        <f>O185*H185</f>
        <v>0</v>
      </c>
      <c r="Q185" s="193">
        <v>1E-3</v>
      </c>
      <c r="R185" s="193">
        <f>Q185*H185</f>
        <v>4.5999999999999999E-3</v>
      </c>
      <c r="S185" s="193">
        <v>0</v>
      </c>
      <c r="T185" s="194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95" t="s">
        <v>216</v>
      </c>
      <c r="AT185" s="195" t="s">
        <v>226</v>
      </c>
      <c r="AU185" s="195" t="s">
        <v>89</v>
      </c>
      <c r="AY185" s="15" t="s">
        <v>146</v>
      </c>
      <c r="BE185" s="196">
        <f>IF(N185="základní",J185,0)</f>
        <v>0</v>
      </c>
      <c r="BF185" s="196">
        <f>IF(N185="snížená",J185,0)</f>
        <v>0</v>
      </c>
      <c r="BG185" s="196">
        <f>IF(N185="zákl. přenesená",J185,0)</f>
        <v>0</v>
      </c>
      <c r="BH185" s="196">
        <f>IF(N185="sníž. přenesená",J185,0)</f>
        <v>0</v>
      </c>
      <c r="BI185" s="196">
        <f>IF(N185="nulová",J185,0)</f>
        <v>0</v>
      </c>
      <c r="BJ185" s="15" t="s">
        <v>87</v>
      </c>
      <c r="BK185" s="196">
        <f>ROUND(I185*H185,2)</f>
        <v>0</v>
      </c>
      <c r="BL185" s="15" t="s">
        <v>153</v>
      </c>
      <c r="BM185" s="195" t="s">
        <v>951</v>
      </c>
    </row>
    <row r="186" spans="1:65" s="2" customFormat="1" ht="10.199999999999999">
      <c r="A186" s="32"/>
      <c r="B186" s="33"/>
      <c r="C186" s="34"/>
      <c r="D186" s="197" t="s">
        <v>155</v>
      </c>
      <c r="E186" s="34"/>
      <c r="F186" s="198" t="s">
        <v>284</v>
      </c>
      <c r="G186" s="34"/>
      <c r="H186" s="34"/>
      <c r="I186" s="199"/>
      <c r="J186" s="34"/>
      <c r="K186" s="34"/>
      <c r="L186" s="37"/>
      <c r="M186" s="200"/>
      <c r="N186" s="201"/>
      <c r="O186" s="69"/>
      <c r="P186" s="69"/>
      <c r="Q186" s="69"/>
      <c r="R186" s="69"/>
      <c r="S186" s="69"/>
      <c r="T186" s="70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T186" s="15" t="s">
        <v>155</v>
      </c>
      <c r="AU186" s="15" t="s">
        <v>89</v>
      </c>
    </row>
    <row r="187" spans="1:65" s="13" customFormat="1" ht="10.199999999999999">
      <c r="B187" s="202"/>
      <c r="C187" s="203"/>
      <c r="D187" s="197" t="s">
        <v>157</v>
      </c>
      <c r="E187" s="204" t="s">
        <v>1</v>
      </c>
      <c r="F187" s="205" t="s">
        <v>952</v>
      </c>
      <c r="G187" s="203"/>
      <c r="H187" s="206">
        <v>230</v>
      </c>
      <c r="I187" s="207"/>
      <c r="J187" s="203"/>
      <c r="K187" s="203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157</v>
      </c>
      <c r="AU187" s="212" t="s">
        <v>89</v>
      </c>
      <c r="AV187" s="13" t="s">
        <v>89</v>
      </c>
      <c r="AW187" s="13" t="s">
        <v>36</v>
      </c>
      <c r="AX187" s="13" t="s">
        <v>87</v>
      </c>
      <c r="AY187" s="212" t="s">
        <v>146</v>
      </c>
    </row>
    <row r="188" spans="1:65" s="13" customFormat="1" ht="10.199999999999999">
      <c r="B188" s="202"/>
      <c r="C188" s="203"/>
      <c r="D188" s="197" t="s">
        <v>157</v>
      </c>
      <c r="E188" s="203"/>
      <c r="F188" s="205" t="s">
        <v>953</v>
      </c>
      <c r="G188" s="203"/>
      <c r="H188" s="206">
        <v>4.5999999999999996</v>
      </c>
      <c r="I188" s="207"/>
      <c r="J188" s="203"/>
      <c r="K188" s="203"/>
      <c r="L188" s="208"/>
      <c r="M188" s="209"/>
      <c r="N188" s="210"/>
      <c r="O188" s="210"/>
      <c r="P188" s="210"/>
      <c r="Q188" s="210"/>
      <c r="R188" s="210"/>
      <c r="S188" s="210"/>
      <c r="T188" s="211"/>
      <c r="AT188" s="212" t="s">
        <v>157</v>
      </c>
      <c r="AU188" s="212" t="s">
        <v>89</v>
      </c>
      <c r="AV188" s="13" t="s">
        <v>89</v>
      </c>
      <c r="AW188" s="13" t="s">
        <v>4</v>
      </c>
      <c r="AX188" s="13" t="s">
        <v>87</v>
      </c>
      <c r="AY188" s="212" t="s">
        <v>146</v>
      </c>
    </row>
    <row r="189" spans="1:65" s="2" customFormat="1" ht="24.15" customHeight="1">
      <c r="A189" s="32"/>
      <c r="B189" s="33"/>
      <c r="C189" s="184" t="s">
        <v>282</v>
      </c>
      <c r="D189" s="184" t="s">
        <v>148</v>
      </c>
      <c r="E189" s="185" t="s">
        <v>290</v>
      </c>
      <c r="F189" s="186" t="s">
        <v>291</v>
      </c>
      <c r="G189" s="187" t="s">
        <v>151</v>
      </c>
      <c r="H189" s="188">
        <v>490</v>
      </c>
      <c r="I189" s="189"/>
      <c r="J189" s="190">
        <f>ROUND(I189*H189,2)</f>
        <v>0</v>
      </c>
      <c r="K189" s="186" t="s">
        <v>152</v>
      </c>
      <c r="L189" s="37"/>
      <c r="M189" s="191" t="s">
        <v>1</v>
      </c>
      <c r="N189" s="192" t="s">
        <v>44</v>
      </c>
      <c r="O189" s="69"/>
      <c r="P189" s="193">
        <f>O189*H189</f>
        <v>0</v>
      </c>
      <c r="Q189" s="193">
        <v>0</v>
      </c>
      <c r="R189" s="193">
        <f>Q189*H189</f>
        <v>0</v>
      </c>
      <c r="S189" s="193">
        <v>0</v>
      </c>
      <c r="T189" s="194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95" t="s">
        <v>153</v>
      </c>
      <c r="AT189" s="195" t="s">
        <v>148</v>
      </c>
      <c r="AU189" s="195" t="s">
        <v>89</v>
      </c>
      <c r="AY189" s="15" t="s">
        <v>146</v>
      </c>
      <c r="BE189" s="196">
        <f>IF(N189="základní",J189,0)</f>
        <v>0</v>
      </c>
      <c r="BF189" s="196">
        <f>IF(N189="snížená",J189,0)</f>
        <v>0</v>
      </c>
      <c r="BG189" s="196">
        <f>IF(N189="zákl. přenesená",J189,0)</f>
        <v>0</v>
      </c>
      <c r="BH189" s="196">
        <f>IF(N189="sníž. přenesená",J189,0)</f>
        <v>0</v>
      </c>
      <c r="BI189" s="196">
        <f>IF(N189="nulová",J189,0)</f>
        <v>0</v>
      </c>
      <c r="BJ189" s="15" t="s">
        <v>87</v>
      </c>
      <c r="BK189" s="196">
        <f>ROUND(I189*H189,2)</f>
        <v>0</v>
      </c>
      <c r="BL189" s="15" t="s">
        <v>153</v>
      </c>
      <c r="BM189" s="195" t="s">
        <v>954</v>
      </c>
    </row>
    <row r="190" spans="1:65" s="2" customFormat="1" ht="19.2">
      <c r="A190" s="32"/>
      <c r="B190" s="33"/>
      <c r="C190" s="34"/>
      <c r="D190" s="197" t="s">
        <v>155</v>
      </c>
      <c r="E190" s="34"/>
      <c r="F190" s="198" t="s">
        <v>293</v>
      </c>
      <c r="G190" s="34"/>
      <c r="H190" s="34"/>
      <c r="I190" s="199"/>
      <c r="J190" s="34"/>
      <c r="K190" s="34"/>
      <c r="L190" s="37"/>
      <c r="M190" s="200"/>
      <c r="N190" s="201"/>
      <c r="O190" s="69"/>
      <c r="P190" s="69"/>
      <c r="Q190" s="69"/>
      <c r="R190" s="69"/>
      <c r="S190" s="69"/>
      <c r="T190" s="70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T190" s="15" t="s">
        <v>155</v>
      </c>
      <c r="AU190" s="15" t="s">
        <v>89</v>
      </c>
    </row>
    <row r="191" spans="1:65" s="13" customFormat="1" ht="10.199999999999999">
      <c r="B191" s="202"/>
      <c r="C191" s="203"/>
      <c r="D191" s="197" t="s">
        <v>157</v>
      </c>
      <c r="E191" s="204" t="s">
        <v>1</v>
      </c>
      <c r="F191" s="205" t="s">
        <v>955</v>
      </c>
      <c r="G191" s="203"/>
      <c r="H191" s="206">
        <v>225</v>
      </c>
      <c r="I191" s="207"/>
      <c r="J191" s="203"/>
      <c r="K191" s="203"/>
      <c r="L191" s="208"/>
      <c r="M191" s="209"/>
      <c r="N191" s="210"/>
      <c r="O191" s="210"/>
      <c r="P191" s="210"/>
      <c r="Q191" s="210"/>
      <c r="R191" s="210"/>
      <c r="S191" s="210"/>
      <c r="T191" s="211"/>
      <c r="AT191" s="212" t="s">
        <v>157</v>
      </c>
      <c r="AU191" s="212" t="s">
        <v>89</v>
      </c>
      <c r="AV191" s="13" t="s">
        <v>89</v>
      </c>
      <c r="AW191" s="13" t="s">
        <v>36</v>
      </c>
      <c r="AX191" s="13" t="s">
        <v>79</v>
      </c>
      <c r="AY191" s="212" t="s">
        <v>146</v>
      </c>
    </row>
    <row r="192" spans="1:65" s="13" customFormat="1" ht="10.199999999999999">
      <c r="B192" s="202"/>
      <c r="C192" s="203"/>
      <c r="D192" s="197" t="s">
        <v>157</v>
      </c>
      <c r="E192" s="204" t="s">
        <v>1</v>
      </c>
      <c r="F192" s="205" t="s">
        <v>956</v>
      </c>
      <c r="G192" s="203"/>
      <c r="H192" s="206">
        <v>135</v>
      </c>
      <c r="I192" s="207"/>
      <c r="J192" s="203"/>
      <c r="K192" s="203"/>
      <c r="L192" s="208"/>
      <c r="M192" s="209"/>
      <c r="N192" s="210"/>
      <c r="O192" s="210"/>
      <c r="P192" s="210"/>
      <c r="Q192" s="210"/>
      <c r="R192" s="210"/>
      <c r="S192" s="210"/>
      <c r="T192" s="211"/>
      <c r="AT192" s="212" t="s">
        <v>157</v>
      </c>
      <c r="AU192" s="212" t="s">
        <v>89</v>
      </c>
      <c r="AV192" s="13" t="s">
        <v>89</v>
      </c>
      <c r="AW192" s="13" t="s">
        <v>36</v>
      </c>
      <c r="AX192" s="13" t="s">
        <v>79</v>
      </c>
      <c r="AY192" s="212" t="s">
        <v>146</v>
      </c>
    </row>
    <row r="193" spans="1:65" s="13" customFormat="1" ht="10.199999999999999">
      <c r="B193" s="202"/>
      <c r="C193" s="203"/>
      <c r="D193" s="197" t="s">
        <v>157</v>
      </c>
      <c r="E193" s="204" t="s">
        <v>1</v>
      </c>
      <c r="F193" s="205" t="s">
        <v>957</v>
      </c>
      <c r="G193" s="203"/>
      <c r="H193" s="206">
        <v>130</v>
      </c>
      <c r="I193" s="207"/>
      <c r="J193" s="203"/>
      <c r="K193" s="203"/>
      <c r="L193" s="208"/>
      <c r="M193" s="209"/>
      <c r="N193" s="210"/>
      <c r="O193" s="210"/>
      <c r="P193" s="210"/>
      <c r="Q193" s="210"/>
      <c r="R193" s="210"/>
      <c r="S193" s="210"/>
      <c r="T193" s="211"/>
      <c r="AT193" s="212" t="s">
        <v>157</v>
      </c>
      <c r="AU193" s="212" t="s">
        <v>89</v>
      </c>
      <c r="AV193" s="13" t="s">
        <v>89</v>
      </c>
      <c r="AW193" s="13" t="s">
        <v>36</v>
      </c>
      <c r="AX193" s="13" t="s">
        <v>79</v>
      </c>
      <c r="AY193" s="212" t="s">
        <v>146</v>
      </c>
    </row>
    <row r="194" spans="1:65" s="2" customFormat="1" ht="24.15" customHeight="1">
      <c r="A194" s="32"/>
      <c r="B194" s="33"/>
      <c r="C194" s="184" t="s">
        <v>289</v>
      </c>
      <c r="D194" s="184" t="s">
        <v>148</v>
      </c>
      <c r="E194" s="185" t="s">
        <v>298</v>
      </c>
      <c r="F194" s="186" t="s">
        <v>299</v>
      </c>
      <c r="G194" s="187" t="s">
        <v>151</v>
      </c>
      <c r="H194" s="188">
        <v>300</v>
      </c>
      <c r="I194" s="189"/>
      <c r="J194" s="190">
        <f>ROUND(I194*H194,2)</f>
        <v>0</v>
      </c>
      <c r="K194" s="186" t="s">
        <v>152</v>
      </c>
      <c r="L194" s="37"/>
      <c r="M194" s="191" t="s">
        <v>1</v>
      </c>
      <c r="N194" s="192" t="s">
        <v>44</v>
      </c>
      <c r="O194" s="69"/>
      <c r="P194" s="193">
        <f>O194*H194</f>
        <v>0</v>
      </c>
      <c r="Q194" s="193">
        <v>0</v>
      </c>
      <c r="R194" s="193">
        <f>Q194*H194</f>
        <v>0</v>
      </c>
      <c r="S194" s="193">
        <v>0</v>
      </c>
      <c r="T194" s="194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95" t="s">
        <v>153</v>
      </c>
      <c r="AT194" s="195" t="s">
        <v>148</v>
      </c>
      <c r="AU194" s="195" t="s">
        <v>89</v>
      </c>
      <c r="AY194" s="15" t="s">
        <v>146</v>
      </c>
      <c r="BE194" s="196">
        <f>IF(N194="základní",J194,0)</f>
        <v>0</v>
      </c>
      <c r="BF194" s="196">
        <f>IF(N194="snížená",J194,0)</f>
        <v>0</v>
      </c>
      <c r="BG194" s="196">
        <f>IF(N194="zákl. přenesená",J194,0)</f>
        <v>0</v>
      </c>
      <c r="BH194" s="196">
        <f>IF(N194="sníž. přenesená",J194,0)</f>
        <v>0</v>
      </c>
      <c r="BI194" s="196">
        <f>IF(N194="nulová",J194,0)</f>
        <v>0</v>
      </c>
      <c r="BJ194" s="15" t="s">
        <v>87</v>
      </c>
      <c r="BK194" s="196">
        <f>ROUND(I194*H194,2)</f>
        <v>0</v>
      </c>
      <c r="BL194" s="15" t="s">
        <v>153</v>
      </c>
      <c r="BM194" s="195" t="s">
        <v>958</v>
      </c>
    </row>
    <row r="195" spans="1:65" s="2" customFormat="1" ht="28.8">
      <c r="A195" s="32"/>
      <c r="B195" s="33"/>
      <c r="C195" s="34"/>
      <c r="D195" s="197" t="s">
        <v>155</v>
      </c>
      <c r="E195" s="34"/>
      <c r="F195" s="198" t="s">
        <v>301</v>
      </c>
      <c r="G195" s="34"/>
      <c r="H195" s="34"/>
      <c r="I195" s="199"/>
      <c r="J195" s="34"/>
      <c r="K195" s="34"/>
      <c r="L195" s="37"/>
      <c r="M195" s="200"/>
      <c r="N195" s="201"/>
      <c r="O195" s="69"/>
      <c r="P195" s="69"/>
      <c r="Q195" s="69"/>
      <c r="R195" s="69"/>
      <c r="S195" s="69"/>
      <c r="T195" s="70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T195" s="15" t="s">
        <v>155</v>
      </c>
      <c r="AU195" s="15" t="s">
        <v>89</v>
      </c>
    </row>
    <row r="196" spans="1:65" s="13" customFormat="1" ht="10.199999999999999">
      <c r="B196" s="202"/>
      <c r="C196" s="203"/>
      <c r="D196" s="197" t="s">
        <v>157</v>
      </c>
      <c r="E196" s="204" t="s">
        <v>1</v>
      </c>
      <c r="F196" s="205" t="s">
        <v>959</v>
      </c>
      <c r="G196" s="203"/>
      <c r="H196" s="206">
        <v>300</v>
      </c>
      <c r="I196" s="207"/>
      <c r="J196" s="203"/>
      <c r="K196" s="203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157</v>
      </c>
      <c r="AU196" s="212" t="s">
        <v>89</v>
      </c>
      <c r="AV196" s="13" t="s">
        <v>89</v>
      </c>
      <c r="AW196" s="13" t="s">
        <v>36</v>
      </c>
      <c r="AX196" s="13" t="s">
        <v>79</v>
      </c>
      <c r="AY196" s="212" t="s">
        <v>146</v>
      </c>
    </row>
    <row r="197" spans="1:65" s="2" customFormat="1" ht="16.5" customHeight="1">
      <c r="A197" s="32"/>
      <c r="B197" s="33"/>
      <c r="C197" s="184" t="s">
        <v>297</v>
      </c>
      <c r="D197" s="184" t="s">
        <v>148</v>
      </c>
      <c r="E197" s="185" t="s">
        <v>303</v>
      </c>
      <c r="F197" s="186" t="s">
        <v>304</v>
      </c>
      <c r="G197" s="187" t="s">
        <v>151</v>
      </c>
      <c r="H197" s="188">
        <v>100</v>
      </c>
      <c r="I197" s="189"/>
      <c r="J197" s="190">
        <f>ROUND(I197*H197,2)</f>
        <v>0</v>
      </c>
      <c r="K197" s="186" t="s">
        <v>152</v>
      </c>
      <c r="L197" s="37"/>
      <c r="M197" s="191" t="s">
        <v>1</v>
      </c>
      <c r="N197" s="192" t="s">
        <v>44</v>
      </c>
      <c r="O197" s="69"/>
      <c r="P197" s="193">
        <f>O197*H197</f>
        <v>0</v>
      </c>
      <c r="Q197" s="193">
        <v>0</v>
      </c>
      <c r="R197" s="193">
        <f>Q197*H197</f>
        <v>0</v>
      </c>
      <c r="S197" s="193">
        <v>0</v>
      </c>
      <c r="T197" s="194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95" t="s">
        <v>153</v>
      </c>
      <c r="AT197" s="195" t="s">
        <v>148</v>
      </c>
      <c r="AU197" s="195" t="s">
        <v>89</v>
      </c>
      <c r="AY197" s="15" t="s">
        <v>146</v>
      </c>
      <c r="BE197" s="196">
        <f>IF(N197="základní",J197,0)</f>
        <v>0</v>
      </c>
      <c r="BF197" s="196">
        <f>IF(N197="snížená",J197,0)</f>
        <v>0</v>
      </c>
      <c r="BG197" s="196">
        <f>IF(N197="zákl. přenesená",J197,0)</f>
        <v>0</v>
      </c>
      <c r="BH197" s="196">
        <f>IF(N197="sníž. přenesená",J197,0)</f>
        <v>0</v>
      </c>
      <c r="BI197" s="196">
        <f>IF(N197="nulová",J197,0)</f>
        <v>0</v>
      </c>
      <c r="BJ197" s="15" t="s">
        <v>87</v>
      </c>
      <c r="BK197" s="196">
        <f>ROUND(I197*H197,2)</f>
        <v>0</v>
      </c>
      <c r="BL197" s="15" t="s">
        <v>153</v>
      </c>
      <c r="BM197" s="195" t="s">
        <v>960</v>
      </c>
    </row>
    <row r="198" spans="1:65" s="2" customFormat="1" ht="28.8">
      <c r="A198" s="32"/>
      <c r="B198" s="33"/>
      <c r="C198" s="34"/>
      <c r="D198" s="197" t="s">
        <v>155</v>
      </c>
      <c r="E198" s="34"/>
      <c r="F198" s="198" t="s">
        <v>306</v>
      </c>
      <c r="G198" s="34"/>
      <c r="H198" s="34"/>
      <c r="I198" s="199"/>
      <c r="J198" s="34"/>
      <c r="K198" s="34"/>
      <c r="L198" s="37"/>
      <c r="M198" s="200"/>
      <c r="N198" s="201"/>
      <c r="O198" s="69"/>
      <c r="P198" s="69"/>
      <c r="Q198" s="69"/>
      <c r="R198" s="69"/>
      <c r="S198" s="69"/>
      <c r="T198" s="70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T198" s="15" t="s">
        <v>155</v>
      </c>
      <c r="AU198" s="15" t="s">
        <v>89</v>
      </c>
    </row>
    <row r="199" spans="1:65" s="13" customFormat="1" ht="10.199999999999999">
      <c r="B199" s="202"/>
      <c r="C199" s="203"/>
      <c r="D199" s="197" t="s">
        <v>157</v>
      </c>
      <c r="E199" s="204" t="s">
        <v>1</v>
      </c>
      <c r="F199" s="205" t="s">
        <v>950</v>
      </c>
      <c r="G199" s="203"/>
      <c r="H199" s="206">
        <v>100</v>
      </c>
      <c r="I199" s="207"/>
      <c r="J199" s="203"/>
      <c r="K199" s="203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157</v>
      </c>
      <c r="AU199" s="212" t="s">
        <v>89</v>
      </c>
      <c r="AV199" s="13" t="s">
        <v>89</v>
      </c>
      <c r="AW199" s="13" t="s">
        <v>36</v>
      </c>
      <c r="AX199" s="13" t="s">
        <v>87</v>
      </c>
      <c r="AY199" s="212" t="s">
        <v>146</v>
      </c>
    </row>
    <row r="200" spans="1:65" s="2" customFormat="1" ht="24.15" customHeight="1">
      <c r="A200" s="32"/>
      <c r="B200" s="33"/>
      <c r="C200" s="184" t="s">
        <v>7</v>
      </c>
      <c r="D200" s="184" t="s">
        <v>148</v>
      </c>
      <c r="E200" s="185" t="s">
        <v>961</v>
      </c>
      <c r="F200" s="186" t="s">
        <v>962</v>
      </c>
      <c r="G200" s="187" t="s">
        <v>151</v>
      </c>
      <c r="H200" s="188">
        <v>100</v>
      </c>
      <c r="I200" s="189"/>
      <c r="J200" s="190">
        <f>ROUND(I200*H200,2)</f>
        <v>0</v>
      </c>
      <c r="K200" s="186" t="s">
        <v>152</v>
      </c>
      <c r="L200" s="37"/>
      <c r="M200" s="191" t="s">
        <v>1</v>
      </c>
      <c r="N200" s="192" t="s">
        <v>44</v>
      </c>
      <c r="O200" s="69"/>
      <c r="P200" s="193">
        <f>O200*H200</f>
        <v>0</v>
      </c>
      <c r="Q200" s="193">
        <v>0</v>
      </c>
      <c r="R200" s="193">
        <f>Q200*H200</f>
        <v>0</v>
      </c>
      <c r="S200" s="193">
        <v>0</v>
      </c>
      <c r="T200" s="194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95" t="s">
        <v>153</v>
      </c>
      <c r="AT200" s="195" t="s">
        <v>148</v>
      </c>
      <c r="AU200" s="195" t="s">
        <v>89</v>
      </c>
      <c r="AY200" s="15" t="s">
        <v>146</v>
      </c>
      <c r="BE200" s="196">
        <f>IF(N200="základní",J200,0)</f>
        <v>0</v>
      </c>
      <c r="BF200" s="196">
        <f>IF(N200="snížená",J200,0)</f>
        <v>0</v>
      </c>
      <c r="BG200" s="196">
        <f>IF(N200="zákl. přenesená",J200,0)</f>
        <v>0</v>
      </c>
      <c r="BH200" s="196">
        <f>IF(N200="sníž. přenesená",J200,0)</f>
        <v>0</v>
      </c>
      <c r="BI200" s="196">
        <f>IF(N200="nulová",J200,0)</f>
        <v>0</v>
      </c>
      <c r="BJ200" s="15" t="s">
        <v>87</v>
      </c>
      <c r="BK200" s="196">
        <f>ROUND(I200*H200,2)</f>
        <v>0</v>
      </c>
      <c r="BL200" s="15" t="s">
        <v>153</v>
      </c>
      <c r="BM200" s="195" t="s">
        <v>963</v>
      </c>
    </row>
    <row r="201" spans="1:65" s="2" customFormat="1" ht="19.2">
      <c r="A201" s="32"/>
      <c r="B201" s="33"/>
      <c r="C201" s="34"/>
      <c r="D201" s="197" t="s">
        <v>155</v>
      </c>
      <c r="E201" s="34"/>
      <c r="F201" s="198" t="s">
        <v>964</v>
      </c>
      <c r="G201" s="34"/>
      <c r="H201" s="34"/>
      <c r="I201" s="199"/>
      <c r="J201" s="34"/>
      <c r="K201" s="34"/>
      <c r="L201" s="37"/>
      <c r="M201" s="200"/>
      <c r="N201" s="201"/>
      <c r="O201" s="69"/>
      <c r="P201" s="69"/>
      <c r="Q201" s="69"/>
      <c r="R201" s="69"/>
      <c r="S201" s="69"/>
      <c r="T201" s="70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T201" s="15" t="s">
        <v>155</v>
      </c>
      <c r="AU201" s="15" t="s">
        <v>89</v>
      </c>
    </row>
    <row r="202" spans="1:65" s="13" customFormat="1" ht="10.199999999999999">
      <c r="B202" s="202"/>
      <c r="C202" s="203"/>
      <c r="D202" s="197" t="s">
        <v>157</v>
      </c>
      <c r="E202" s="204" t="s">
        <v>1</v>
      </c>
      <c r="F202" s="205" t="s">
        <v>950</v>
      </c>
      <c r="G202" s="203"/>
      <c r="H202" s="206">
        <v>100</v>
      </c>
      <c r="I202" s="207"/>
      <c r="J202" s="203"/>
      <c r="K202" s="203"/>
      <c r="L202" s="208"/>
      <c r="M202" s="209"/>
      <c r="N202" s="210"/>
      <c r="O202" s="210"/>
      <c r="P202" s="210"/>
      <c r="Q202" s="210"/>
      <c r="R202" s="210"/>
      <c r="S202" s="210"/>
      <c r="T202" s="211"/>
      <c r="AT202" s="212" t="s">
        <v>157</v>
      </c>
      <c r="AU202" s="212" t="s">
        <v>89</v>
      </c>
      <c r="AV202" s="13" t="s">
        <v>89</v>
      </c>
      <c r="AW202" s="13" t="s">
        <v>36</v>
      </c>
      <c r="AX202" s="13" t="s">
        <v>87</v>
      </c>
      <c r="AY202" s="212" t="s">
        <v>146</v>
      </c>
    </row>
    <row r="203" spans="1:65" s="2" customFormat="1" ht="16.5" customHeight="1">
      <c r="A203" s="32"/>
      <c r="B203" s="33"/>
      <c r="C203" s="213" t="s">
        <v>308</v>
      </c>
      <c r="D203" s="213" t="s">
        <v>226</v>
      </c>
      <c r="E203" s="214" t="s">
        <v>314</v>
      </c>
      <c r="F203" s="215" t="s">
        <v>315</v>
      </c>
      <c r="G203" s="216" t="s">
        <v>161</v>
      </c>
      <c r="H203" s="217">
        <v>18.399999999999999</v>
      </c>
      <c r="I203" s="218"/>
      <c r="J203" s="219">
        <f>ROUND(I203*H203,2)</f>
        <v>0</v>
      </c>
      <c r="K203" s="215" t="s">
        <v>1</v>
      </c>
      <c r="L203" s="220"/>
      <c r="M203" s="221" t="s">
        <v>1</v>
      </c>
      <c r="N203" s="222" t="s">
        <v>44</v>
      </c>
      <c r="O203" s="69"/>
      <c r="P203" s="193">
        <f>O203*H203</f>
        <v>0</v>
      </c>
      <c r="Q203" s="193">
        <v>0</v>
      </c>
      <c r="R203" s="193">
        <f>Q203*H203</f>
        <v>0</v>
      </c>
      <c r="S203" s="193">
        <v>0</v>
      </c>
      <c r="T203" s="194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95" t="s">
        <v>216</v>
      </c>
      <c r="AT203" s="195" t="s">
        <v>226</v>
      </c>
      <c r="AU203" s="195" t="s">
        <v>89</v>
      </c>
      <c r="AY203" s="15" t="s">
        <v>146</v>
      </c>
      <c r="BE203" s="196">
        <f>IF(N203="základní",J203,0)</f>
        <v>0</v>
      </c>
      <c r="BF203" s="196">
        <f>IF(N203="snížená",J203,0)</f>
        <v>0</v>
      </c>
      <c r="BG203" s="196">
        <f>IF(N203="zákl. přenesená",J203,0)</f>
        <v>0</v>
      </c>
      <c r="BH203" s="196">
        <f>IF(N203="sníž. přenesená",J203,0)</f>
        <v>0</v>
      </c>
      <c r="BI203" s="196">
        <f>IF(N203="nulová",J203,0)</f>
        <v>0</v>
      </c>
      <c r="BJ203" s="15" t="s">
        <v>87</v>
      </c>
      <c r="BK203" s="196">
        <f>ROUND(I203*H203,2)</f>
        <v>0</v>
      </c>
      <c r="BL203" s="15" t="s">
        <v>153</v>
      </c>
      <c r="BM203" s="195" t="s">
        <v>965</v>
      </c>
    </row>
    <row r="204" spans="1:65" s="2" customFormat="1" ht="10.199999999999999">
      <c r="A204" s="32"/>
      <c r="B204" s="33"/>
      <c r="C204" s="34"/>
      <c r="D204" s="197" t="s">
        <v>155</v>
      </c>
      <c r="E204" s="34"/>
      <c r="F204" s="198" t="s">
        <v>315</v>
      </c>
      <c r="G204" s="34"/>
      <c r="H204" s="34"/>
      <c r="I204" s="199"/>
      <c r="J204" s="34"/>
      <c r="K204" s="34"/>
      <c r="L204" s="37"/>
      <c r="M204" s="200"/>
      <c r="N204" s="201"/>
      <c r="O204" s="69"/>
      <c r="P204" s="69"/>
      <c r="Q204" s="69"/>
      <c r="R204" s="69"/>
      <c r="S204" s="69"/>
      <c r="T204" s="70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T204" s="15" t="s">
        <v>155</v>
      </c>
      <c r="AU204" s="15" t="s">
        <v>89</v>
      </c>
    </row>
    <row r="205" spans="1:65" s="2" customFormat="1" ht="19.2">
      <c r="A205" s="32"/>
      <c r="B205" s="33"/>
      <c r="C205" s="34"/>
      <c r="D205" s="197" t="s">
        <v>230</v>
      </c>
      <c r="E205" s="34"/>
      <c r="F205" s="223" t="s">
        <v>317</v>
      </c>
      <c r="G205" s="34"/>
      <c r="H205" s="34"/>
      <c r="I205" s="199"/>
      <c r="J205" s="34"/>
      <c r="K205" s="34"/>
      <c r="L205" s="37"/>
      <c r="M205" s="200"/>
      <c r="N205" s="201"/>
      <c r="O205" s="69"/>
      <c r="P205" s="69"/>
      <c r="Q205" s="69"/>
      <c r="R205" s="69"/>
      <c r="S205" s="69"/>
      <c r="T205" s="70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T205" s="15" t="s">
        <v>230</v>
      </c>
      <c r="AU205" s="15" t="s">
        <v>89</v>
      </c>
    </row>
    <row r="206" spans="1:65" s="13" customFormat="1" ht="10.199999999999999">
      <c r="B206" s="202"/>
      <c r="C206" s="203"/>
      <c r="D206" s="197" t="s">
        <v>157</v>
      </c>
      <c r="E206" s="204" t="s">
        <v>1</v>
      </c>
      <c r="F206" s="205" t="s">
        <v>966</v>
      </c>
      <c r="G206" s="203"/>
      <c r="H206" s="206">
        <v>18.399999999999999</v>
      </c>
      <c r="I206" s="207"/>
      <c r="J206" s="203"/>
      <c r="K206" s="203"/>
      <c r="L206" s="208"/>
      <c r="M206" s="209"/>
      <c r="N206" s="210"/>
      <c r="O206" s="210"/>
      <c r="P206" s="210"/>
      <c r="Q206" s="210"/>
      <c r="R206" s="210"/>
      <c r="S206" s="210"/>
      <c r="T206" s="211"/>
      <c r="AT206" s="212" t="s">
        <v>157</v>
      </c>
      <c r="AU206" s="212" t="s">
        <v>89</v>
      </c>
      <c r="AV206" s="13" t="s">
        <v>89</v>
      </c>
      <c r="AW206" s="13" t="s">
        <v>36</v>
      </c>
      <c r="AX206" s="13" t="s">
        <v>87</v>
      </c>
      <c r="AY206" s="212" t="s">
        <v>146</v>
      </c>
    </row>
    <row r="207" spans="1:65" s="12" customFormat="1" ht="22.8" customHeight="1">
      <c r="B207" s="168"/>
      <c r="C207" s="169"/>
      <c r="D207" s="170" t="s">
        <v>78</v>
      </c>
      <c r="E207" s="182" t="s">
        <v>171</v>
      </c>
      <c r="F207" s="182" t="s">
        <v>602</v>
      </c>
      <c r="G207" s="169"/>
      <c r="H207" s="169"/>
      <c r="I207" s="172"/>
      <c r="J207" s="183">
        <f>BK207</f>
        <v>0</v>
      </c>
      <c r="K207" s="169"/>
      <c r="L207" s="174"/>
      <c r="M207" s="175"/>
      <c r="N207" s="176"/>
      <c r="O207" s="176"/>
      <c r="P207" s="177">
        <f>SUM(P208:P267)</f>
        <v>0</v>
      </c>
      <c r="Q207" s="176"/>
      <c r="R207" s="177">
        <f>SUM(R208:R267)</f>
        <v>25.186782260000001</v>
      </c>
      <c r="S207" s="176"/>
      <c r="T207" s="178">
        <f>SUM(T208:T267)</f>
        <v>0</v>
      </c>
      <c r="AR207" s="179" t="s">
        <v>87</v>
      </c>
      <c r="AT207" s="180" t="s">
        <v>78</v>
      </c>
      <c r="AU207" s="180" t="s">
        <v>87</v>
      </c>
      <c r="AY207" s="179" t="s">
        <v>146</v>
      </c>
      <c r="BK207" s="181">
        <f>SUM(BK208:BK267)</f>
        <v>0</v>
      </c>
    </row>
    <row r="208" spans="1:65" s="2" customFormat="1" ht="24.15" customHeight="1">
      <c r="A208" s="32"/>
      <c r="B208" s="33"/>
      <c r="C208" s="184" t="s">
        <v>313</v>
      </c>
      <c r="D208" s="184" t="s">
        <v>148</v>
      </c>
      <c r="E208" s="185" t="s">
        <v>603</v>
      </c>
      <c r="F208" s="186" t="s">
        <v>604</v>
      </c>
      <c r="G208" s="187" t="s">
        <v>161</v>
      </c>
      <c r="H208" s="188">
        <v>299.10000000000002</v>
      </c>
      <c r="I208" s="189"/>
      <c r="J208" s="190">
        <f>ROUND(I208*H208,2)</f>
        <v>0</v>
      </c>
      <c r="K208" s="186" t="s">
        <v>152</v>
      </c>
      <c r="L208" s="37"/>
      <c r="M208" s="191" t="s">
        <v>1</v>
      </c>
      <c r="N208" s="192" t="s">
        <v>44</v>
      </c>
      <c r="O208" s="69"/>
      <c r="P208" s="193">
        <f>O208*H208</f>
        <v>0</v>
      </c>
      <c r="Q208" s="193">
        <v>0</v>
      </c>
      <c r="R208" s="193">
        <f>Q208*H208</f>
        <v>0</v>
      </c>
      <c r="S208" s="193">
        <v>0</v>
      </c>
      <c r="T208" s="194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95" t="s">
        <v>153</v>
      </c>
      <c r="AT208" s="195" t="s">
        <v>148</v>
      </c>
      <c r="AU208" s="195" t="s">
        <v>89</v>
      </c>
      <c r="AY208" s="15" t="s">
        <v>146</v>
      </c>
      <c r="BE208" s="196">
        <f>IF(N208="základní",J208,0)</f>
        <v>0</v>
      </c>
      <c r="BF208" s="196">
        <f>IF(N208="snížená",J208,0)</f>
        <v>0</v>
      </c>
      <c r="BG208" s="196">
        <f>IF(N208="zákl. přenesená",J208,0)</f>
        <v>0</v>
      </c>
      <c r="BH208" s="196">
        <f>IF(N208="sníž. přenesená",J208,0)</f>
        <v>0</v>
      </c>
      <c r="BI208" s="196">
        <f>IF(N208="nulová",J208,0)</f>
        <v>0</v>
      </c>
      <c r="BJ208" s="15" t="s">
        <v>87</v>
      </c>
      <c r="BK208" s="196">
        <f>ROUND(I208*H208,2)</f>
        <v>0</v>
      </c>
      <c r="BL208" s="15" t="s">
        <v>153</v>
      </c>
      <c r="BM208" s="195" t="s">
        <v>967</v>
      </c>
    </row>
    <row r="209" spans="1:65" s="2" customFormat="1" ht="48">
      <c r="A209" s="32"/>
      <c r="B209" s="33"/>
      <c r="C209" s="34"/>
      <c r="D209" s="197" t="s">
        <v>155</v>
      </c>
      <c r="E209" s="34"/>
      <c r="F209" s="198" t="s">
        <v>606</v>
      </c>
      <c r="G209" s="34"/>
      <c r="H209" s="34"/>
      <c r="I209" s="199"/>
      <c r="J209" s="34"/>
      <c r="K209" s="34"/>
      <c r="L209" s="37"/>
      <c r="M209" s="200"/>
      <c r="N209" s="201"/>
      <c r="O209" s="69"/>
      <c r="P209" s="69"/>
      <c r="Q209" s="69"/>
      <c r="R209" s="69"/>
      <c r="S209" s="69"/>
      <c r="T209" s="70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T209" s="15" t="s">
        <v>155</v>
      </c>
      <c r="AU209" s="15" t="s">
        <v>89</v>
      </c>
    </row>
    <row r="210" spans="1:65" s="13" customFormat="1" ht="10.199999999999999">
      <c r="B210" s="202"/>
      <c r="C210" s="203"/>
      <c r="D210" s="197" t="s">
        <v>157</v>
      </c>
      <c r="E210" s="204" t="s">
        <v>1</v>
      </c>
      <c r="F210" s="205" t="s">
        <v>968</v>
      </c>
      <c r="G210" s="203"/>
      <c r="H210" s="206">
        <v>33.200000000000003</v>
      </c>
      <c r="I210" s="207"/>
      <c r="J210" s="203"/>
      <c r="K210" s="203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157</v>
      </c>
      <c r="AU210" s="212" t="s">
        <v>89</v>
      </c>
      <c r="AV210" s="13" t="s">
        <v>89</v>
      </c>
      <c r="AW210" s="13" t="s">
        <v>36</v>
      </c>
      <c r="AX210" s="13" t="s">
        <v>79</v>
      </c>
      <c r="AY210" s="212" t="s">
        <v>146</v>
      </c>
    </row>
    <row r="211" spans="1:65" s="13" customFormat="1" ht="10.199999999999999">
      <c r="B211" s="202"/>
      <c r="C211" s="203"/>
      <c r="D211" s="197" t="s">
        <v>157</v>
      </c>
      <c r="E211" s="204" t="s">
        <v>1</v>
      </c>
      <c r="F211" s="205" t="s">
        <v>969</v>
      </c>
      <c r="G211" s="203"/>
      <c r="H211" s="206">
        <v>132</v>
      </c>
      <c r="I211" s="207"/>
      <c r="J211" s="203"/>
      <c r="K211" s="203"/>
      <c r="L211" s="208"/>
      <c r="M211" s="209"/>
      <c r="N211" s="210"/>
      <c r="O211" s="210"/>
      <c r="P211" s="210"/>
      <c r="Q211" s="210"/>
      <c r="R211" s="210"/>
      <c r="S211" s="210"/>
      <c r="T211" s="211"/>
      <c r="AT211" s="212" t="s">
        <v>157</v>
      </c>
      <c r="AU211" s="212" t="s">
        <v>89</v>
      </c>
      <c r="AV211" s="13" t="s">
        <v>89</v>
      </c>
      <c r="AW211" s="13" t="s">
        <v>36</v>
      </c>
      <c r="AX211" s="13" t="s">
        <v>79</v>
      </c>
      <c r="AY211" s="212" t="s">
        <v>146</v>
      </c>
    </row>
    <row r="212" spans="1:65" s="13" customFormat="1" ht="10.199999999999999">
      <c r="B212" s="202"/>
      <c r="C212" s="203"/>
      <c r="D212" s="197" t="s">
        <v>157</v>
      </c>
      <c r="E212" s="204" t="s">
        <v>1</v>
      </c>
      <c r="F212" s="205" t="s">
        <v>970</v>
      </c>
      <c r="G212" s="203"/>
      <c r="H212" s="206">
        <v>48.1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157</v>
      </c>
      <c r="AU212" s="212" t="s">
        <v>89</v>
      </c>
      <c r="AV212" s="13" t="s">
        <v>89</v>
      </c>
      <c r="AW212" s="13" t="s">
        <v>36</v>
      </c>
      <c r="AX212" s="13" t="s">
        <v>79</v>
      </c>
      <c r="AY212" s="212" t="s">
        <v>146</v>
      </c>
    </row>
    <row r="213" spans="1:65" s="13" customFormat="1" ht="10.199999999999999">
      <c r="B213" s="202"/>
      <c r="C213" s="203"/>
      <c r="D213" s="197" t="s">
        <v>157</v>
      </c>
      <c r="E213" s="204" t="s">
        <v>1</v>
      </c>
      <c r="F213" s="205" t="s">
        <v>971</v>
      </c>
      <c r="G213" s="203"/>
      <c r="H213" s="206">
        <v>34.6</v>
      </c>
      <c r="I213" s="207"/>
      <c r="J213" s="203"/>
      <c r="K213" s="203"/>
      <c r="L213" s="208"/>
      <c r="M213" s="209"/>
      <c r="N213" s="210"/>
      <c r="O213" s="210"/>
      <c r="P213" s="210"/>
      <c r="Q213" s="210"/>
      <c r="R213" s="210"/>
      <c r="S213" s="210"/>
      <c r="T213" s="211"/>
      <c r="AT213" s="212" t="s">
        <v>157</v>
      </c>
      <c r="AU213" s="212" t="s">
        <v>89</v>
      </c>
      <c r="AV213" s="13" t="s">
        <v>89</v>
      </c>
      <c r="AW213" s="13" t="s">
        <v>36</v>
      </c>
      <c r="AX213" s="13" t="s">
        <v>79</v>
      </c>
      <c r="AY213" s="212" t="s">
        <v>146</v>
      </c>
    </row>
    <row r="214" spans="1:65" s="13" customFormat="1" ht="10.199999999999999">
      <c r="B214" s="202"/>
      <c r="C214" s="203"/>
      <c r="D214" s="197" t="s">
        <v>157</v>
      </c>
      <c r="E214" s="204" t="s">
        <v>1</v>
      </c>
      <c r="F214" s="205" t="s">
        <v>972</v>
      </c>
      <c r="G214" s="203"/>
      <c r="H214" s="206">
        <v>3.4</v>
      </c>
      <c r="I214" s="207"/>
      <c r="J214" s="203"/>
      <c r="K214" s="203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157</v>
      </c>
      <c r="AU214" s="212" t="s">
        <v>89</v>
      </c>
      <c r="AV214" s="13" t="s">
        <v>89</v>
      </c>
      <c r="AW214" s="13" t="s">
        <v>36</v>
      </c>
      <c r="AX214" s="13" t="s">
        <v>79</v>
      </c>
      <c r="AY214" s="212" t="s">
        <v>146</v>
      </c>
    </row>
    <row r="215" spans="1:65" s="13" customFormat="1" ht="10.199999999999999">
      <c r="B215" s="202"/>
      <c r="C215" s="203"/>
      <c r="D215" s="197" t="s">
        <v>157</v>
      </c>
      <c r="E215" s="204" t="s">
        <v>1</v>
      </c>
      <c r="F215" s="205" t="s">
        <v>973</v>
      </c>
      <c r="G215" s="203"/>
      <c r="H215" s="206">
        <v>3.4</v>
      </c>
      <c r="I215" s="207"/>
      <c r="J215" s="203"/>
      <c r="K215" s="203"/>
      <c r="L215" s="208"/>
      <c r="M215" s="209"/>
      <c r="N215" s="210"/>
      <c r="O215" s="210"/>
      <c r="P215" s="210"/>
      <c r="Q215" s="210"/>
      <c r="R215" s="210"/>
      <c r="S215" s="210"/>
      <c r="T215" s="211"/>
      <c r="AT215" s="212" t="s">
        <v>157</v>
      </c>
      <c r="AU215" s="212" t="s">
        <v>89</v>
      </c>
      <c r="AV215" s="13" t="s">
        <v>89</v>
      </c>
      <c r="AW215" s="13" t="s">
        <v>36</v>
      </c>
      <c r="AX215" s="13" t="s">
        <v>79</v>
      </c>
      <c r="AY215" s="212" t="s">
        <v>146</v>
      </c>
    </row>
    <row r="216" spans="1:65" s="13" customFormat="1" ht="10.199999999999999">
      <c r="B216" s="202"/>
      <c r="C216" s="203"/>
      <c r="D216" s="197" t="s">
        <v>157</v>
      </c>
      <c r="E216" s="204" t="s">
        <v>1</v>
      </c>
      <c r="F216" s="205" t="s">
        <v>974</v>
      </c>
      <c r="G216" s="203"/>
      <c r="H216" s="206">
        <v>44.4</v>
      </c>
      <c r="I216" s="207"/>
      <c r="J216" s="203"/>
      <c r="K216" s="203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157</v>
      </c>
      <c r="AU216" s="212" t="s">
        <v>89</v>
      </c>
      <c r="AV216" s="13" t="s">
        <v>89</v>
      </c>
      <c r="AW216" s="13" t="s">
        <v>36</v>
      </c>
      <c r="AX216" s="13" t="s">
        <v>79</v>
      </c>
      <c r="AY216" s="212" t="s">
        <v>146</v>
      </c>
    </row>
    <row r="217" spans="1:65" s="2" customFormat="1" ht="21.75" customHeight="1">
      <c r="A217" s="32"/>
      <c r="B217" s="33"/>
      <c r="C217" s="184" t="s">
        <v>320</v>
      </c>
      <c r="D217" s="184" t="s">
        <v>148</v>
      </c>
      <c r="E217" s="185" t="s">
        <v>613</v>
      </c>
      <c r="F217" s="186" t="s">
        <v>614</v>
      </c>
      <c r="G217" s="187" t="s">
        <v>151</v>
      </c>
      <c r="H217" s="188">
        <v>713.44200000000001</v>
      </c>
      <c r="I217" s="189"/>
      <c r="J217" s="190">
        <f>ROUND(I217*H217,2)</f>
        <v>0</v>
      </c>
      <c r="K217" s="186" t="s">
        <v>152</v>
      </c>
      <c r="L217" s="37"/>
      <c r="M217" s="191" t="s">
        <v>1</v>
      </c>
      <c r="N217" s="192" t="s">
        <v>44</v>
      </c>
      <c r="O217" s="69"/>
      <c r="P217" s="193">
        <f>O217*H217</f>
        <v>0</v>
      </c>
      <c r="Q217" s="193">
        <v>8.6499999999999997E-3</v>
      </c>
      <c r="R217" s="193">
        <f>Q217*H217</f>
        <v>6.1712733000000002</v>
      </c>
      <c r="S217" s="193">
        <v>0</v>
      </c>
      <c r="T217" s="194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95" t="s">
        <v>153</v>
      </c>
      <c r="AT217" s="195" t="s">
        <v>148</v>
      </c>
      <c r="AU217" s="195" t="s">
        <v>89</v>
      </c>
      <c r="AY217" s="15" t="s">
        <v>146</v>
      </c>
      <c r="BE217" s="196">
        <f>IF(N217="základní",J217,0)</f>
        <v>0</v>
      </c>
      <c r="BF217" s="196">
        <f>IF(N217="snížená",J217,0)</f>
        <v>0</v>
      </c>
      <c r="BG217" s="196">
        <f>IF(N217="zákl. přenesená",J217,0)</f>
        <v>0</v>
      </c>
      <c r="BH217" s="196">
        <f>IF(N217="sníž. přenesená",J217,0)</f>
        <v>0</v>
      </c>
      <c r="BI217" s="196">
        <f>IF(N217="nulová",J217,0)</f>
        <v>0</v>
      </c>
      <c r="BJ217" s="15" t="s">
        <v>87</v>
      </c>
      <c r="BK217" s="196">
        <f>ROUND(I217*H217,2)</f>
        <v>0</v>
      </c>
      <c r="BL217" s="15" t="s">
        <v>153</v>
      </c>
      <c r="BM217" s="195" t="s">
        <v>975</v>
      </c>
    </row>
    <row r="218" spans="1:65" s="2" customFormat="1" ht="48">
      <c r="A218" s="32"/>
      <c r="B218" s="33"/>
      <c r="C218" s="34"/>
      <c r="D218" s="197" t="s">
        <v>155</v>
      </c>
      <c r="E218" s="34"/>
      <c r="F218" s="198" t="s">
        <v>616</v>
      </c>
      <c r="G218" s="34"/>
      <c r="H218" s="34"/>
      <c r="I218" s="199"/>
      <c r="J218" s="34"/>
      <c r="K218" s="34"/>
      <c r="L218" s="37"/>
      <c r="M218" s="200"/>
      <c r="N218" s="201"/>
      <c r="O218" s="69"/>
      <c r="P218" s="69"/>
      <c r="Q218" s="69"/>
      <c r="R218" s="69"/>
      <c r="S218" s="69"/>
      <c r="T218" s="70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T218" s="15" t="s">
        <v>155</v>
      </c>
      <c r="AU218" s="15" t="s">
        <v>89</v>
      </c>
    </row>
    <row r="219" spans="1:65" s="13" customFormat="1" ht="10.199999999999999">
      <c r="B219" s="202"/>
      <c r="C219" s="203"/>
      <c r="D219" s="197" t="s">
        <v>157</v>
      </c>
      <c r="E219" s="204" t="s">
        <v>1</v>
      </c>
      <c r="F219" s="205" t="s">
        <v>976</v>
      </c>
      <c r="G219" s="203"/>
      <c r="H219" s="206">
        <v>57.591999999999999</v>
      </c>
      <c r="I219" s="207"/>
      <c r="J219" s="203"/>
      <c r="K219" s="203"/>
      <c r="L219" s="208"/>
      <c r="M219" s="209"/>
      <c r="N219" s="210"/>
      <c r="O219" s="210"/>
      <c r="P219" s="210"/>
      <c r="Q219" s="210"/>
      <c r="R219" s="210"/>
      <c r="S219" s="210"/>
      <c r="T219" s="211"/>
      <c r="AT219" s="212" t="s">
        <v>157</v>
      </c>
      <c r="AU219" s="212" t="s">
        <v>89</v>
      </c>
      <c r="AV219" s="13" t="s">
        <v>89</v>
      </c>
      <c r="AW219" s="13" t="s">
        <v>36</v>
      </c>
      <c r="AX219" s="13" t="s">
        <v>79</v>
      </c>
      <c r="AY219" s="212" t="s">
        <v>146</v>
      </c>
    </row>
    <row r="220" spans="1:65" s="13" customFormat="1" ht="30.6">
      <c r="B220" s="202"/>
      <c r="C220" s="203"/>
      <c r="D220" s="197" t="s">
        <v>157</v>
      </c>
      <c r="E220" s="204" t="s">
        <v>1</v>
      </c>
      <c r="F220" s="205" t="s">
        <v>977</v>
      </c>
      <c r="G220" s="203"/>
      <c r="H220" s="206">
        <v>339.55</v>
      </c>
      <c r="I220" s="207"/>
      <c r="J220" s="203"/>
      <c r="K220" s="203"/>
      <c r="L220" s="208"/>
      <c r="M220" s="209"/>
      <c r="N220" s="210"/>
      <c r="O220" s="210"/>
      <c r="P220" s="210"/>
      <c r="Q220" s="210"/>
      <c r="R220" s="210"/>
      <c r="S220" s="210"/>
      <c r="T220" s="211"/>
      <c r="AT220" s="212" t="s">
        <v>157</v>
      </c>
      <c r="AU220" s="212" t="s">
        <v>89</v>
      </c>
      <c r="AV220" s="13" t="s">
        <v>89</v>
      </c>
      <c r="AW220" s="13" t="s">
        <v>36</v>
      </c>
      <c r="AX220" s="13" t="s">
        <v>79</v>
      </c>
      <c r="AY220" s="212" t="s">
        <v>146</v>
      </c>
    </row>
    <row r="221" spans="1:65" s="13" customFormat="1" ht="10.199999999999999">
      <c r="B221" s="202"/>
      <c r="C221" s="203"/>
      <c r="D221" s="197" t="s">
        <v>157</v>
      </c>
      <c r="E221" s="204" t="s">
        <v>1</v>
      </c>
      <c r="F221" s="205" t="s">
        <v>978</v>
      </c>
      <c r="G221" s="203"/>
      <c r="H221" s="206">
        <v>81</v>
      </c>
      <c r="I221" s="207"/>
      <c r="J221" s="203"/>
      <c r="K221" s="203"/>
      <c r="L221" s="208"/>
      <c r="M221" s="209"/>
      <c r="N221" s="210"/>
      <c r="O221" s="210"/>
      <c r="P221" s="210"/>
      <c r="Q221" s="210"/>
      <c r="R221" s="210"/>
      <c r="S221" s="210"/>
      <c r="T221" s="211"/>
      <c r="AT221" s="212" t="s">
        <v>157</v>
      </c>
      <c r="AU221" s="212" t="s">
        <v>89</v>
      </c>
      <c r="AV221" s="13" t="s">
        <v>89</v>
      </c>
      <c r="AW221" s="13" t="s">
        <v>36</v>
      </c>
      <c r="AX221" s="13" t="s">
        <v>79</v>
      </c>
      <c r="AY221" s="212" t="s">
        <v>146</v>
      </c>
    </row>
    <row r="222" spans="1:65" s="13" customFormat="1" ht="10.199999999999999">
      <c r="B222" s="202"/>
      <c r="C222" s="203"/>
      <c r="D222" s="197" t="s">
        <v>157</v>
      </c>
      <c r="E222" s="204" t="s">
        <v>1</v>
      </c>
      <c r="F222" s="205" t="s">
        <v>979</v>
      </c>
      <c r="G222" s="203"/>
      <c r="H222" s="206">
        <v>60.34</v>
      </c>
      <c r="I222" s="207"/>
      <c r="J222" s="203"/>
      <c r="K222" s="203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157</v>
      </c>
      <c r="AU222" s="212" t="s">
        <v>89</v>
      </c>
      <c r="AV222" s="13" t="s">
        <v>89</v>
      </c>
      <c r="AW222" s="13" t="s">
        <v>36</v>
      </c>
      <c r="AX222" s="13" t="s">
        <v>79</v>
      </c>
      <c r="AY222" s="212" t="s">
        <v>146</v>
      </c>
    </row>
    <row r="223" spans="1:65" s="13" customFormat="1" ht="10.199999999999999">
      <c r="B223" s="202"/>
      <c r="C223" s="203"/>
      <c r="D223" s="197" t="s">
        <v>157</v>
      </c>
      <c r="E223" s="204" t="s">
        <v>1</v>
      </c>
      <c r="F223" s="205" t="s">
        <v>980</v>
      </c>
      <c r="G223" s="203"/>
      <c r="H223" s="206">
        <v>11.3</v>
      </c>
      <c r="I223" s="207"/>
      <c r="J223" s="203"/>
      <c r="K223" s="203"/>
      <c r="L223" s="208"/>
      <c r="M223" s="209"/>
      <c r="N223" s="210"/>
      <c r="O223" s="210"/>
      <c r="P223" s="210"/>
      <c r="Q223" s="210"/>
      <c r="R223" s="210"/>
      <c r="S223" s="210"/>
      <c r="T223" s="211"/>
      <c r="AT223" s="212" t="s">
        <v>157</v>
      </c>
      <c r="AU223" s="212" t="s">
        <v>89</v>
      </c>
      <c r="AV223" s="13" t="s">
        <v>89</v>
      </c>
      <c r="AW223" s="13" t="s">
        <v>36</v>
      </c>
      <c r="AX223" s="13" t="s">
        <v>79</v>
      </c>
      <c r="AY223" s="212" t="s">
        <v>146</v>
      </c>
    </row>
    <row r="224" spans="1:65" s="13" customFormat="1" ht="10.199999999999999">
      <c r="B224" s="202"/>
      <c r="C224" s="203"/>
      <c r="D224" s="197" t="s">
        <v>157</v>
      </c>
      <c r="E224" s="204" t="s">
        <v>1</v>
      </c>
      <c r="F224" s="205" t="s">
        <v>981</v>
      </c>
      <c r="G224" s="203"/>
      <c r="H224" s="206">
        <v>11.3</v>
      </c>
      <c r="I224" s="207"/>
      <c r="J224" s="203"/>
      <c r="K224" s="203"/>
      <c r="L224" s="208"/>
      <c r="M224" s="209"/>
      <c r="N224" s="210"/>
      <c r="O224" s="210"/>
      <c r="P224" s="210"/>
      <c r="Q224" s="210"/>
      <c r="R224" s="210"/>
      <c r="S224" s="210"/>
      <c r="T224" s="211"/>
      <c r="AT224" s="212" t="s">
        <v>157</v>
      </c>
      <c r="AU224" s="212" t="s">
        <v>89</v>
      </c>
      <c r="AV224" s="13" t="s">
        <v>89</v>
      </c>
      <c r="AW224" s="13" t="s">
        <v>36</v>
      </c>
      <c r="AX224" s="13" t="s">
        <v>79</v>
      </c>
      <c r="AY224" s="212" t="s">
        <v>146</v>
      </c>
    </row>
    <row r="225" spans="1:65" s="13" customFormat="1" ht="30.6">
      <c r="B225" s="202"/>
      <c r="C225" s="203"/>
      <c r="D225" s="197" t="s">
        <v>157</v>
      </c>
      <c r="E225" s="204" t="s">
        <v>1</v>
      </c>
      <c r="F225" s="205" t="s">
        <v>982</v>
      </c>
      <c r="G225" s="203"/>
      <c r="H225" s="206">
        <v>152.36000000000001</v>
      </c>
      <c r="I225" s="207"/>
      <c r="J225" s="203"/>
      <c r="K225" s="203"/>
      <c r="L225" s="208"/>
      <c r="M225" s="209"/>
      <c r="N225" s="210"/>
      <c r="O225" s="210"/>
      <c r="P225" s="210"/>
      <c r="Q225" s="210"/>
      <c r="R225" s="210"/>
      <c r="S225" s="210"/>
      <c r="T225" s="211"/>
      <c r="AT225" s="212" t="s">
        <v>157</v>
      </c>
      <c r="AU225" s="212" t="s">
        <v>89</v>
      </c>
      <c r="AV225" s="13" t="s">
        <v>89</v>
      </c>
      <c r="AW225" s="13" t="s">
        <v>36</v>
      </c>
      <c r="AX225" s="13" t="s">
        <v>79</v>
      </c>
      <c r="AY225" s="212" t="s">
        <v>146</v>
      </c>
    </row>
    <row r="226" spans="1:65" s="2" customFormat="1" ht="24.15" customHeight="1">
      <c r="A226" s="32"/>
      <c r="B226" s="33"/>
      <c r="C226" s="184" t="s">
        <v>326</v>
      </c>
      <c r="D226" s="184" t="s">
        <v>148</v>
      </c>
      <c r="E226" s="185" t="s">
        <v>983</v>
      </c>
      <c r="F226" s="186" t="s">
        <v>984</v>
      </c>
      <c r="G226" s="187" t="s">
        <v>151</v>
      </c>
      <c r="H226" s="188">
        <v>9.7899999999999991</v>
      </c>
      <c r="I226" s="189"/>
      <c r="J226" s="190">
        <f>ROUND(I226*H226,2)</f>
        <v>0</v>
      </c>
      <c r="K226" s="186" t="s">
        <v>1</v>
      </c>
      <c r="L226" s="37"/>
      <c r="M226" s="191" t="s">
        <v>1</v>
      </c>
      <c r="N226" s="192" t="s">
        <v>44</v>
      </c>
      <c r="O226" s="69"/>
      <c r="P226" s="193">
        <f>O226*H226</f>
        <v>0</v>
      </c>
      <c r="Q226" s="193">
        <v>9.7599999999999996E-3</v>
      </c>
      <c r="R226" s="193">
        <f>Q226*H226</f>
        <v>9.5550399999999994E-2</v>
      </c>
      <c r="S226" s="193">
        <v>0</v>
      </c>
      <c r="T226" s="194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95" t="s">
        <v>153</v>
      </c>
      <c r="AT226" s="195" t="s">
        <v>148</v>
      </c>
      <c r="AU226" s="195" t="s">
        <v>89</v>
      </c>
      <c r="AY226" s="15" t="s">
        <v>146</v>
      </c>
      <c r="BE226" s="196">
        <f>IF(N226="základní",J226,0)</f>
        <v>0</v>
      </c>
      <c r="BF226" s="196">
        <f>IF(N226="snížená",J226,0)</f>
        <v>0</v>
      </c>
      <c r="BG226" s="196">
        <f>IF(N226="zákl. přenesená",J226,0)</f>
        <v>0</v>
      </c>
      <c r="BH226" s="196">
        <f>IF(N226="sníž. přenesená",J226,0)</f>
        <v>0</v>
      </c>
      <c r="BI226" s="196">
        <f>IF(N226="nulová",J226,0)</f>
        <v>0</v>
      </c>
      <c r="BJ226" s="15" t="s">
        <v>87</v>
      </c>
      <c r="BK226" s="196">
        <f>ROUND(I226*H226,2)</f>
        <v>0</v>
      </c>
      <c r="BL226" s="15" t="s">
        <v>153</v>
      </c>
      <c r="BM226" s="195" t="s">
        <v>985</v>
      </c>
    </row>
    <row r="227" spans="1:65" s="2" customFormat="1" ht="48">
      <c r="A227" s="32"/>
      <c r="B227" s="33"/>
      <c r="C227" s="34"/>
      <c r="D227" s="197" t="s">
        <v>155</v>
      </c>
      <c r="E227" s="34"/>
      <c r="F227" s="198" t="s">
        <v>986</v>
      </c>
      <c r="G227" s="34"/>
      <c r="H227" s="34"/>
      <c r="I227" s="199"/>
      <c r="J227" s="34"/>
      <c r="K227" s="34"/>
      <c r="L227" s="37"/>
      <c r="M227" s="200"/>
      <c r="N227" s="201"/>
      <c r="O227" s="69"/>
      <c r="P227" s="69"/>
      <c r="Q227" s="69"/>
      <c r="R227" s="69"/>
      <c r="S227" s="69"/>
      <c r="T227" s="70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T227" s="15" t="s">
        <v>155</v>
      </c>
      <c r="AU227" s="15" t="s">
        <v>89</v>
      </c>
    </row>
    <row r="228" spans="1:65" s="13" customFormat="1" ht="10.199999999999999">
      <c r="B228" s="202"/>
      <c r="C228" s="203"/>
      <c r="D228" s="197" t="s">
        <v>157</v>
      </c>
      <c r="E228" s="204" t="s">
        <v>1</v>
      </c>
      <c r="F228" s="205" t="s">
        <v>987</v>
      </c>
      <c r="G228" s="203"/>
      <c r="H228" s="206">
        <v>9.7899999999999991</v>
      </c>
      <c r="I228" s="207"/>
      <c r="J228" s="203"/>
      <c r="K228" s="203"/>
      <c r="L228" s="208"/>
      <c r="M228" s="209"/>
      <c r="N228" s="210"/>
      <c r="O228" s="210"/>
      <c r="P228" s="210"/>
      <c r="Q228" s="210"/>
      <c r="R228" s="210"/>
      <c r="S228" s="210"/>
      <c r="T228" s="211"/>
      <c r="AT228" s="212" t="s">
        <v>157</v>
      </c>
      <c r="AU228" s="212" t="s">
        <v>89</v>
      </c>
      <c r="AV228" s="13" t="s">
        <v>89</v>
      </c>
      <c r="AW228" s="13" t="s">
        <v>36</v>
      </c>
      <c r="AX228" s="13" t="s">
        <v>87</v>
      </c>
      <c r="AY228" s="212" t="s">
        <v>146</v>
      </c>
    </row>
    <row r="229" spans="1:65" s="2" customFormat="1" ht="21.75" customHeight="1">
      <c r="A229" s="32"/>
      <c r="B229" s="33"/>
      <c r="C229" s="184" t="s">
        <v>333</v>
      </c>
      <c r="D229" s="184" t="s">
        <v>148</v>
      </c>
      <c r="E229" s="185" t="s">
        <v>627</v>
      </c>
      <c r="F229" s="186" t="s">
        <v>628</v>
      </c>
      <c r="G229" s="187" t="s">
        <v>151</v>
      </c>
      <c r="H229" s="188">
        <v>713.44200000000001</v>
      </c>
      <c r="I229" s="189"/>
      <c r="J229" s="190">
        <f>ROUND(I229*H229,2)</f>
        <v>0</v>
      </c>
      <c r="K229" s="186" t="s">
        <v>152</v>
      </c>
      <c r="L229" s="37"/>
      <c r="M229" s="191" t="s">
        <v>1</v>
      </c>
      <c r="N229" s="192" t="s">
        <v>44</v>
      </c>
      <c r="O229" s="69"/>
      <c r="P229" s="193">
        <f>O229*H229</f>
        <v>0</v>
      </c>
      <c r="Q229" s="193">
        <v>0</v>
      </c>
      <c r="R229" s="193">
        <f>Q229*H229</f>
        <v>0</v>
      </c>
      <c r="S229" s="193">
        <v>0</v>
      </c>
      <c r="T229" s="194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95" t="s">
        <v>153</v>
      </c>
      <c r="AT229" s="195" t="s">
        <v>148</v>
      </c>
      <c r="AU229" s="195" t="s">
        <v>89</v>
      </c>
      <c r="AY229" s="15" t="s">
        <v>146</v>
      </c>
      <c r="BE229" s="196">
        <f>IF(N229="základní",J229,0)</f>
        <v>0</v>
      </c>
      <c r="BF229" s="196">
        <f>IF(N229="snížená",J229,0)</f>
        <v>0</v>
      </c>
      <c r="BG229" s="196">
        <f>IF(N229="zákl. přenesená",J229,0)</f>
        <v>0</v>
      </c>
      <c r="BH229" s="196">
        <f>IF(N229="sníž. přenesená",J229,0)</f>
        <v>0</v>
      </c>
      <c r="BI229" s="196">
        <f>IF(N229="nulová",J229,0)</f>
        <v>0</v>
      </c>
      <c r="BJ229" s="15" t="s">
        <v>87</v>
      </c>
      <c r="BK229" s="196">
        <f>ROUND(I229*H229,2)</f>
        <v>0</v>
      </c>
      <c r="BL229" s="15" t="s">
        <v>153</v>
      </c>
      <c r="BM229" s="195" t="s">
        <v>988</v>
      </c>
    </row>
    <row r="230" spans="1:65" s="2" customFormat="1" ht="48">
      <c r="A230" s="32"/>
      <c r="B230" s="33"/>
      <c r="C230" s="34"/>
      <c r="D230" s="197" t="s">
        <v>155</v>
      </c>
      <c r="E230" s="34"/>
      <c r="F230" s="198" t="s">
        <v>630</v>
      </c>
      <c r="G230" s="34"/>
      <c r="H230" s="34"/>
      <c r="I230" s="199"/>
      <c r="J230" s="34"/>
      <c r="K230" s="34"/>
      <c r="L230" s="37"/>
      <c r="M230" s="200"/>
      <c r="N230" s="201"/>
      <c r="O230" s="69"/>
      <c r="P230" s="69"/>
      <c r="Q230" s="69"/>
      <c r="R230" s="69"/>
      <c r="S230" s="69"/>
      <c r="T230" s="70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T230" s="15" t="s">
        <v>155</v>
      </c>
      <c r="AU230" s="15" t="s">
        <v>89</v>
      </c>
    </row>
    <row r="231" spans="1:65" s="13" customFormat="1" ht="10.199999999999999">
      <c r="B231" s="202"/>
      <c r="C231" s="203"/>
      <c r="D231" s="197" t="s">
        <v>157</v>
      </c>
      <c r="E231" s="204" t="s">
        <v>1</v>
      </c>
      <c r="F231" s="205" t="s">
        <v>976</v>
      </c>
      <c r="G231" s="203"/>
      <c r="H231" s="206">
        <v>57.591999999999999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157</v>
      </c>
      <c r="AU231" s="212" t="s">
        <v>89</v>
      </c>
      <c r="AV231" s="13" t="s">
        <v>89</v>
      </c>
      <c r="AW231" s="13" t="s">
        <v>36</v>
      </c>
      <c r="AX231" s="13" t="s">
        <v>79</v>
      </c>
      <c r="AY231" s="212" t="s">
        <v>146</v>
      </c>
    </row>
    <row r="232" spans="1:65" s="13" customFormat="1" ht="30.6">
      <c r="B232" s="202"/>
      <c r="C232" s="203"/>
      <c r="D232" s="197" t="s">
        <v>157</v>
      </c>
      <c r="E232" s="204" t="s">
        <v>1</v>
      </c>
      <c r="F232" s="205" t="s">
        <v>977</v>
      </c>
      <c r="G232" s="203"/>
      <c r="H232" s="206">
        <v>339.55</v>
      </c>
      <c r="I232" s="207"/>
      <c r="J232" s="203"/>
      <c r="K232" s="203"/>
      <c r="L232" s="208"/>
      <c r="M232" s="209"/>
      <c r="N232" s="210"/>
      <c r="O232" s="210"/>
      <c r="P232" s="210"/>
      <c r="Q232" s="210"/>
      <c r="R232" s="210"/>
      <c r="S232" s="210"/>
      <c r="T232" s="211"/>
      <c r="AT232" s="212" t="s">
        <v>157</v>
      </c>
      <c r="AU232" s="212" t="s">
        <v>89</v>
      </c>
      <c r="AV232" s="13" t="s">
        <v>89</v>
      </c>
      <c r="AW232" s="13" t="s">
        <v>36</v>
      </c>
      <c r="AX232" s="13" t="s">
        <v>79</v>
      </c>
      <c r="AY232" s="212" t="s">
        <v>146</v>
      </c>
    </row>
    <row r="233" spans="1:65" s="13" customFormat="1" ht="10.199999999999999">
      <c r="B233" s="202"/>
      <c r="C233" s="203"/>
      <c r="D233" s="197" t="s">
        <v>157</v>
      </c>
      <c r="E233" s="204" t="s">
        <v>1</v>
      </c>
      <c r="F233" s="205" t="s">
        <v>978</v>
      </c>
      <c r="G233" s="203"/>
      <c r="H233" s="206">
        <v>81</v>
      </c>
      <c r="I233" s="207"/>
      <c r="J233" s="203"/>
      <c r="K233" s="203"/>
      <c r="L233" s="208"/>
      <c r="M233" s="209"/>
      <c r="N233" s="210"/>
      <c r="O233" s="210"/>
      <c r="P233" s="210"/>
      <c r="Q233" s="210"/>
      <c r="R233" s="210"/>
      <c r="S233" s="210"/>
      <c r="T233" s="211"/>
      <c r="AT233" s="212" t="s">
        <v>157</v>
      </c>
      <c r="AU233" s="212" t="s">
        <v>89</v>
      </c>
      <c r="AV233" s="13" t="s">
        <v>89</v>
      </c>
      <c r="AW233" s="13" t="s">
        <v>36</v>
      </c>
      <c r="AX233" s="13" t="s">
        <v>79</v>
      </c>
      <c r="AY233" s="212" t="s">
        <v>146</v>
      </c>
    </row>
    <row r="234" spans="1:65" s="13" customFormat="1" ht="10.199999999999999">
      <c r="B234" s="202"/>
      <c r="C234" s="203"/>
      <c r="D234" s="197" t="s">
        <v>157</v>
      </c>
      <c r="E234" s="204" t="s">
        <v>1</v>
      </c>
      <c r="F234" s="205" t="s">
        <v>979</v>
      </c>
      <c r="G234" s="203"/>
      <c r="H234" s="206">
        <v>60.34</v>
      </c>
      <c r="I234" s="207"/>
      <c r="J234" s="203"/>
      <c r="K234" s="203"/>
      <c r="L234" s="208"/>
      <c r="M234" s="209"/>
      <c r="N234" s="210"/>
      <c r="O234" s="210"/>
      <c r="P234" s="210"/>
      <c r="Q234" s="210"/>
      <c r="R234" s="210"/>
      <c r="S234" s="210"/>
      <c r="T234" s="211"/>
      <c r="AT234" s="212" t="s">
        <v>157</v>
      </c>
      <c r="AU234" s="212" t="s">
        <v>89</v>
      </c>
      <c r="AV234" s="13" t="s">
        <v>89</v>
      </c>
      <c r="AW234" s="13" t="s">
        <v>36</v>
      </c>
      <c r="AX234" s="13" t="s">
        <v>79</v>
      </c>
      <c r="AY234" s="212" t="s">
        <v>146</v>
      </c>
    </row>
    <row r="235" spans="1:65" s="13" customFormat="1" ht="10.199999999999999">
      <c r="B235" s="202"/>
      <c r="C235" s="203"/>
      <c r="D235" s="197" t="s">
        <v>157</v>
      </c>
      <c r="E235" s="204" t="s">
        <v>1</v>
      </c>
      <c r="F235" s="205" t="s">
        <v>980</v>
      </c>
      <c r="G235" s="203"/>
      <c r="H235" s="206">
        <v>11.3</v>
      </c>
      <c r="I235" s="207"/>
      <c r="J235" s="203"/>
      <c r="K235" s="203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157</v>
      </c>
      <c r="AU235" s="212" t="s">
        <v>89</v>
      </c>
      <c r="AV235" s="13" t="s">
        <v>89</v>
      </c>
      <c r="AW235" s="13" t="s">
        <v>36</v>
      </c>
      <c r="AX235" s="13" t="s">
        <v>79</v>
      </c>
      <c r="AY235" s="212" t="s">
        <v>146</v>
      </c>
    </row>
    <row r="236" spans="1:65" s="13" customFormat="1" ht="10.199999999999999">
      <c r="B236" s="202"/>
      <c r="C236" s="203"/>
      <c r="D236" s="197" t="s">
        <v>157</v>
      </c>
      <c r="E236" s="204" t="s">
        <v>1</v>
      </c>
      <c r="F236" s="205" t="s">
        <v>981</v>
      </c>
      <c r="G236" s="203"/>
      <c r="H236" s="206">
        <v>11.3</v>
      </c>
      <c r="I236" s="207"/>
      <c r="J236" s="203"/>
      <c r="K236" s="203"/>
      <c r="L236" s="208"/>
      <c r="M236" s="209"/>
      <c r="N236" s="210"/>
      <c r="O236" s="210"/>
      <c r="P236" s="210"/>
      <c r="Q236" s="210"/>
      <c r="R236" s="210"/>
      <c r="S236" s="210"/>
      <c r="T236" s="211"/>
      <c r="AT236" s="212" t="s">
        <v>157</v>
      </c>
      <c r="AU236" s="212" t="s">
        <v>89</v>
      </c>
      <c r="AV236" s="13" t="s">
        <v>89</v>
      </c>
      <c r="AW236" s="13" t="s">
        <v>36</v>
      </c>
      <c r="AX236" s="13" t="s">
        <v>79</v>
      </c>
      <c r="AY236" s="212" t="s">
        <v>146</v>
      </c>
    </row>
    <row r="237" spans="1:65" s="13" customFormat="1" ht="30.6">
      <c r="B237" s="202"/>
      <c r="C237" s="203"/>
      <c r="D237" s="197" t="s">
        <v>157</v>
      </c>
      <c r="E237" s="204" t="s">
        <v>1</v>
      </c>
      <c r="F237" s="205" t="s">
        <v>982</v>
      </c>
      <c r="G237" s="203"/>
      <c r="H237" s="206">
        <v>152.36000000000001</v>
      </c>
      <c r="I237" s="207"/>
      <c r="J237" s="203"/>
      <c r="K237" s="203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157</v>
      </c>
      <c r="AU237" s="212" t="s">
        <v>89</v>
      </c>
      <c r="AV237" s="13" t="s">
        <v>89</v>
      </c>
      <c r="AW237" s="13" t="s">
        <v>36</v>
      </c>
      <c r="AX237" s="13" t="s">
        <v>79</v>
      </c>
      <c r="AY237" s="212" t="s">
        <v>146</v>
      </c>
    </row>
    <row r="238" spans="1:65" s="2" customFormat="1" ht="24.15" customHeight="1">
      <c r="A238" s="32"/>
      <c r="B238" s="33"/>
      <c r="C238" s="184" t="s">
        <v>339</v>
      </c>
      <c r="D238" s="184" t="s">
        <v>148</v>
      </c>
      <c r="E238" s="185" t="s">
        <v>989</v>
      </c>
      <c r="F238" s="186" t="s">
        <v>990</v>
      </c>
      <c r="G238" s="187" t="s">
        <v>151</v>
      </c>
      <c r="H238" s="188">
        <v>9.7899999999999991</v>
      </c>
      <c r="I238" s="189"/>
      <c r="J238" s="190">
        <f>ROUND(I238*H238,2)</f>
        <v>0</v>
      </c>
      <c r="K238" s="186" t="s">
        <v>1</v>
      </c>
      <c r="L238" s="37"/>
      <c r="M238" s="191" t="s">
        <v>1</v>
      </c>
      <c r="N238" s="192" t="s">
        <v>44</v>
      </c>
      <c r="O238" s="69"/>
      <c r="P238" s="193">
        <f>O238*H238</f>
        <v>0</v>
      </c>
      <c r="Q238" s="193">
        <v>0</v>
      </c>
      <c r="R238" s="193">
        <f>Q238*H238</f>
        <v>0</v>
      </c>
      <c r="S238" s="193">
        <v>0</v>
      </c>
      <c r="T238" s="194">
        <f>S238*H238</f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95" t="s">
        <v>153</v>
      </c>
      <c r="AT238" s="195" t="s">
        <v>148</v>
      </c>
      <c r="AU238" s="195" t="s">
        <v>89</v>
      </c>
      <c r="AY238" s="15" t="s">
        <v>146</v>
      </c>
      <c r="BE238" s="196">
        <f>IF(N238="základní",J238,0)</f>
        <v>0</v>
      </c>
      <c r="BF238" s="196">
        <f>IF(N238="snížená",J238,0)</f>
        <v>0</v>
      </c>
      <c r="BG238" s="196">
        <f>IF(N238="zákl. přenesená",J238,0)</f>
        <v>0</v>
      </c>
      <c r="BH238" s="196">
        <f>IF(N238="sníž. přenesená",J238,0)</f>
        <v>0</v>
      </c>
      <c r="BI238" s="196">
        <f>IF(N238="nulová",J238,0)</f>
        <v>0</v>
      </c>
      <c r="BJ238" s="15" t="s">
        <v>87</v>
      </c>
      <c r="BK238" s="196">
        <f>ROUND(I238*H238,2)</f>
        <v>0</v>
      </c>
      <c r="BL238" s="15" t="s">
        <v>153</v>
      </c>
      <c r="BM238" s="195" t="s">
        <v>991</v>
      </c>
    </row>
    <row r="239" spans="1:65" s="2" customFormat="1" ht="48">
      <c r="A239" s="32"/>
      <c r="B239" s="33"/>
      <c r="C239" s="34"/>
      <c r="D239" s="197" t="s">
        <v>155</v>
      </c>
      <c r="E239" s="34"/>
      <c r="F239" s="198" t="s">
        <v>992</v>
      </c>
      <c r="G239" s="34"/>
      <c r="H239" s="34"/>
      <c r="I239" s="199"/>
      <c r="J239" s="34"/>
      <c r="K239" s="34"/>
      <c r="L239" s="37"/>
      <c r="M239" s="200"/>
      <c r="N239" s="201"/>
      <c r="O239" s="69"/>
      <c r="P239" s="69"/>
      <c r="Q239" s="69"/>
      <c r="R239" s="69"/>
      <c r="S239" s="69"/>
      <c r="T239" s="70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T239" s="15" t="s">
        <v>155</v>
      </c>
      <c r="AU239" s="15" t="s">
        <v>89</v>
      </c>
    </row>
    <row r="240" spans="1:65" s="13" customFormat="1" ht="10.199999999999999">
      <c r="B240" s="202"/>
      <c r="C240" s="203"/>
      <c r="D240" s="197" t="s">
        <v>157</v>
      </c>
      <c r="E240" s="204" t="s">
        <v>1</v>
      </c>
      <c r="F240" s="205" t="s">
        <v>987</v>
      </c>
      <c r="G240" s="203"/>
      <c r="H240" s="206">
        <v>9.7899999999999991</v>
      </c>
      <c r="I240" s="207"/>
      <c r="J240" s="203"/>
      <c r="K240" s="203"/>
      <c r="L240" s="208"/>
      <c r="M240" s="209"/>
      <c r="N240" s="210"/>
      <c r="O240" s="210"/>
      <c r="P240" s="210"/>
      <c r="Q240" s="210"/>
      <c r="R240" s="210"/>
      <c r="S240" s="210"/>
      <c r="T240" s="211"/>
      <c r="AT240" s="212" t="s">
        <v>157</v>
      </c>
      <c r="AU240" s="212" t="s">
        <v>89</v>
      </c>
      <c r="AV240" s="13" t="s">
        <v>89</v>
      </c>
      <c r="AW240" s="13" t="s">
        <v>36</v>
      </c>
      <c r="AX240" s="13" t="s">
        <v>87</v>
      </c>
      <c r="AY240" s="212" t="s">
        <v>146</v>
      </c>
    </row>
    <row r="241" spans="1:65" s="2" customFormat="1" ht="24.15" customHeight="1">
      <c r="A241" s="32"/>
      <c r="B241" s="33"/>
      <c r="C241" s="184" t="s">
        <v>345</v>
      </c>
      <c r="D241" s="184" t="s">
        <v>148</v>
      </c>
      <c r="E241" s="185" t="s">
        <v>634</v>
      </c>
      <c r="F241" s="186" t="s">
        <v>635</v>
      </c>
      <c r="G241" s="187" t="s">
        <v>241</v>
      </c>
      <c r="H241" s="188">
        <v>8.657</v>
      </c>
      <c r="I241" s="189"/>
      <c r="J241" s="190">
        <f>ROUND(I241*H241,2)</f>
        <v>0</v>
      </c>
      <c r="K241" s="186" t="s">
        <v>152</v>
      </c>
      <c r="L241" s="37"/>
      <c r="M241" s="191" t="s">
        <v>1</v>
      </c>
      <c r="N241" s="192" t="s">
        <v>44</v>
      </c>
      <c r="O241" s="69"/>
      <c r="P241" s="193">
        <f>O241*H241</f>
        <v>0</v>
      </c>
      <c r="Q241" s="193">
        <v>1.09528</v>
      </c>
      <c r="R241" s="193">
        <f>Q241*H241</f>
        <v>9.481838960000001</v>
      </c>
      <c r="S241" s="193">
        <v>0</v>
      </c>
      <c r="T241" s="194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95" t="s">
        <v>153</v>
      </c>
      <c r="AT241" s="195" t="s">
        <v>148</v>
      </c>
      <c r="AU241" s="195" t="s">
        <v>89</v>
      </c>
      <c r="AY241" s="15" t="s">
        <v>146</v>
      </c>
      <c r="BE241" s="196">
        <f>IF(N241="základní",J241,0)</f>
        <v>0</v>
      </c>
      <c r="BF241" s="196">
        <f>IF(N241="snížená",J241,0)</f>
        <v>0</v>
      </c>
      <c r="BG241" s="196">
        <f>IF(N241="zákl. přenesená",J241,0)</f>
        <v>0</v>
      </c>
      <c r="BH241" s="196">
        <f>IF(N241="sníž. přenesená",J241,0)</f>
        <v>0</v>
      </c>
      <c r="BI241" s="196">
        <f>IF(N241="nulová",J241,0)</f>
        <v>0</v>
      </c>
      <c r="BJ241" s="15" t="s">
        <v>87</v>
      </c>
      <c r="BK241" s="196">
        <f>ROUND(I241*H241,2)</f>
        <v>0</v>
      </c>
      <c r="BL241" s="15" t="s">
        <v>153</v>
      </c>
      <c r="BM241" s="195" t="s">
        <v>993</v>
      </c>
    </row>
    <row r="242" spans="1:65" s="2" customFormat="1" ht="48">
      <c r="A242" s="32"/>
      <c r="B242" s="33"/>
      <c r="C242" s="34"/>
      <c r="D242" s="197" t="s">
        <v>155</v>
      </c>
      <c r="E242" s="34"/>
      <c r="F242" s="198" t="s">
        <v>637</v>
      </c>
      <c r="G242" s="34"/>
      <c r="H242" s="34"/>
      <c r="I242" s="199"/>
      <c r="J242" s="34"/>
      <c r="K242" s="34"/>
      <c r="L242" s="37"/>
      <c r="M242" s="200"/>
      <c r="N242" s="201"/>
      <c r="O242" s="69"/>
      <c r="P242" s="69"/>
      <c r="Q242" s="69"/>
      <c r="R242" s="69"/>
      <c r="S242" s="69"/>
      <c r="T242" s="70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T242" s="15" t="s">
        <v>155</v>
      </c>
      <c r="AU242" s="15" t="s">
        <v>89</v>
      </c>
    </row>
    <row r="243" spans="1:65" s="13" customFormat="1" ht="10.199999999999999">
      <c r="B243" s="202"/>
      <c r="C243" s="203"/>
      <c r="D243" s="197" t="s">
        <v>157</v>
      </c>
      <c r="E243" s="204" t="s">
        <v>1</v>
      </c>
      <c r="F243" s="205" t="s">
        <v>994</v>
      </c>
      <c r="G243" s="203"/>
      <c r="H243" s="206">
        <v>3.5000000000000003E-2</v>
      </c>
      <c r="I243" s="207"/>
      <c r="J243" s="203"/>
      <c r="K243" s="203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157</v>
      </c>
      <c r="AU243" s="212" t="s">
        <v>89</v>
      </c>
      <c r="AV243" s="13" t="s">
        <v>89</v>
      </c>
      <c r="AW243" s="13" t="s">
        <v>36</v>
      </c>
      <c r="AX243" s="13" t="s">
        <v>79</v>
      </c>
      <c r="AY243" s="212" t="s">
        <v>146</v>
      </c>
    </row>
    <row r="244" spans="1:65" s="13" customFormat="1" ht="10.199999999999999">
      <c r="B244" s="202"/>
      <c r="C244" s="203"/>
      <c r="D244" s="197" t="s">
        <v>157</v>
      </c>
      <c r="E244" s="204" t="s">
        <v>1</v>
      </c>
      <c r="F244" s="205" t="s">
        <v>995</v>
      </c>
      <c r="G244" s="203"/>
      <c r="H244" s="206">
        <v>0.627</v>
      </c>
      <c r="I244" s="207"/>
      <c r="J244" s="203"/>
      <c r="K244" s="203"/>
      <c r="L244" s="208"/>
      <c r="M244" s="209"/>
      <c r="N244" s="210"/>
      <c r="O244" s="210"/>
      <c r="P244" s="210"/>
      <c r="Q244" s="210"/>
      <c r="R244" s="210"/>
      <c r="S244" s="210"/>
      <c r="T244" s="211"/>
      <c r="AT244" s="212" t="s">
        <v>157</v>
      </c>
      <c r="AU244" s="212" t="s">
        <v>89</v>
      </c>
      <c r="AV244" s="13" t="s">
        <v>89</v>
      </c>
      <c r="AW244" s="13" t="s">
        <v>36</v>
      </c>
      <c r="AX244" s="13" t="s">
        <v>79</v>
      </c>
      <c r="AY244" s="212" t="s">
        <v>146</v>
      </c>
    </row>
    <row r="245" spans="1:65" s="13" customFormat="1" ht="10.199999999999999">
      <c r="B245" s="202"/>
      <c r="C245" s="203"/>
      <c r="D245" s="197" t="s">
        <v>157</v>
      </c>
      <c r="E245" s="204" t="s">
        <v>1</v>
      </c>
      <c r="F245" s="205" t="s">
        <v>996</v>
      </c>
      <c r="G245" s="203"/>
      <c r="H245" s="206">
        <v>0.10299999999999999</v>
      </c>
      <c r="I245" s="207"/>
      <c r="J245" s="203"/>
      <c r="K245" s="203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157</v>
      </c>
      <c r="AU245" s="212" t="s">
        <v>89</v>
      </c>
      <c r="AV245" s="13" t="s">
        <v>89</v>
      </c>
      <c r="AW245" s="13" t="s">
        <v>36</v>
      </c>
      <c r="AX245" s="13" t="s">
        <v>79</v>
      </c>
      <c r="AY245" s="212" t="s">
        <v>146</v>
      </c>
    </row>
    <row r="246" spans="1:65" s="13" customFormat="1" ht="10.199999999999999">
      <c r="B246" s="202"/>
      <c r="C246" s="203"/>
      <c r="D246" s="197" t="s">
        <v>157</v>
      </c>
      <c r="E246" s="204" t="s">
        <v>1</v>
      </c>
      <c r="F246" s="205" t="s">
        <v>997</v>
      </c>
      <c r="G246" s="203"/>
      <c r="H246" s="206">
        <v>3.4159999999999999</v>
      </c>
      <c r="I246" s="207"/>
      <c r="J246" s="203"/>
      <c r="K246" s="203"/>
      <c r="L246" s="208"/>
      <c r="M246" s="209"/>
      <c r="N246" s="210"/>
      <c r="O246" s="210"/>
      <c r="P246" s="210"/>
      <c r="Q246" s="210"/>
      <c r="R246" s="210"/>
      <c r="S246" s="210"/>
      <c r="T246" s="211"/>
      <c r="AT246" s="212" t="s">
        <v>157</v>
      </c>
      <c r="AU246" s="212" t="s">
        <v>89</v>
      </c>
      <c r="AV246" s="13" t="s">
        <v>89</v>
      </c>
      <c r="AW246" s="13" t="s">
        <v>36</v>
      </c>
      <c r="AX246" s="13" t="s">
        <v>79</v>
      </c>
      <c r="AY246" s="212" t="s">
        <v>146</v>
      </c>
    </row>
    <row r="247" spans="1:65" s="13" customFormat="1" ht="10.199999999999999">
      <c r="B247" s="202"/>
      <c r="C247" s="203"/>
      <c r="D247" s="197" t="s">
        <v>157</v>
      </c>
      <c r="E247" s="204" t="s">
        <v>1</v>
      </c>
      <c r="F247" s="205" t="s">
        <v>998</v>
      </c>
      <c r="G247" s="203"/>
      <c r="H247" s="206">
        <v>6.8000000000000005E-2</v>
      </c>
      <c r="I247" s="207"/>
      <c r="J247" s="203"/>
      <c r="K247" s="203"/>
      <c r="L247" s="208"/>
      <c r="M247" s="209"/>
      <c r="N247" s="210"/>
      <c r="O247" s="210"/>
      <c r="P247" s="210"/>
      <c r="Q247" s="210"/>
      <c r="R247" s="210"/>
      <c r="S247" s="210"/>
      <c r="T247" s="211"/>
      <c r="AT247" s="212" t="s">
        <v>157</v>
      </c>
      <c r="AU247" s="212" t="s">
        <v>89</v>
      </c>
      <c r="AV247" s="13" t="s">
        <v>89</v>
      </c>
      <c r="AW247" s="13" t="s">
        <v>36</v>
      </c>
      <c r="AX247" s="13" t="s">
        <v>79</v>
      </c>
      <c r="AY247" s="212" t="s">
        <v>146</v>
      </c>
    </row>
    <row r="248" spans="1:65" s="13" customFormat="1" ht="10.199999999999999">
      <c r="B248" s="202"/>
      <c r="C248" s="203"/>
      <c r="D248" s="197" t="s">
        <v>157</v>
      </c>
      <c r="E248" s="204" t="s">
        <v>1</v>
      </c>
      <c r="F248" s="205" t="s">
        <v>999</v>
      </c>
      <c r="G248" s="203"/>
      <c r="H248" s="206">
        <v>1.093</v>
      </c>
      <c r="I248" s="207"/>
      <c r="J248" s="203"/>
      <c r="K248" s="203"/>
      <c r="L248" s="208"/>
      <c r="M248" s="209"/>
      <c r="N248" s="210"/>
      <c r="O248" s="210"/>
      <c r="P248" s="210"/>
      <c r="Q248" s="210"/>
      <c r="R248" s="210"/>
      <c r="S248" s="210"/>
      <c r="T248" s="211"/>
      <c r="AT248" s="212" t="s">
        <v>157</v>
      </c>
      <c r="AU248" s="212" t="s">
        <v>89</v>
      </c>
      <c r="AV248" s="13" t="s">
        <v>89</v>
      </c>
      <c r="AW248" s="13" t="s">
        <v>36</v>
      </c>
      <c r="AX248" s="13" t="s">
        <v>79</v>
      </c>
      <c r="AY248" s="212" t="s">
        <v>146</v>
      </c>
    </row>
    <row r="249" spans="1:65" s="13" customFormat="1" ht="10.199999999999999">
      <c r="B249" s="202"/>
      <c r="C249" s="203"/>
      <c r="D249" s="197" t="s">
        <v>157</v>
      </c>
      <c r="E249" s="204" t="s">
        <v>1</v>
      </c>
      <c r="F249" s="205" t="s">
        <v>1000</v>
      </c>
      <c r="G249" s="203"/>
      <c r="H249" s="206">
        <v>3.1E-2</v>
      </c>
      <c r="I249" s="207"/>
      <c r="J249" s="203"/>
      <c r="K249" s="203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157</v>
      </c>
      <c r="AU249" s="212" t="s">
        <v>89</v>
      </c>
      <c r="AV249" s="13" t="s">
        <v>89</v>
      </c>
      <c r="AW249" s="13" t="s">
        <v>36</v>
      </c>
      <c r="AX249" s="13" t="s">
        <v>79</v>
      </c>
      <c r="AY249" s="212" t="s">
        <v>146</v>
      </c>
    </row>
    <row r="250" spans="1:65" s="13" customFormat="1" ht="10.199999999999999">
      <c r="B250" s="202"/>
      <c r="C250" s="203"/>
      <c r="D250" s="197" t="s">
        <v>157</v>
      </c>
      <c r="E250" s="204" t="s">
        <v>1</v>
      </c>
      <c r="F250" s="205" t="s">
        <v>1001</v>
      </c>
      <c r="G250" s="203"/>
      <c r="H250" s="206">
        <v>0.91700000000000004</v>
      </c>
      <c r="I250" s="207"/>
      <c r="J250" s="203"/>
      <c r="K250" s="203"/>
      <c r="L250" s="208"/>
      <c r="M250" s="209"/>
      <c r="N250" s="210"/>
      <c r="O250" s="210"/>
      <c r="P250" s="210"/>
      <c r="Q250" s="210"/>
      <c r="R250" s="210"/>
      <c r="S250" s="210"/>
      <c r="T250" s="211"/>
      <c r="AT250" s="212" t="s">
        <v>157</v>
      </c>
      <c r="AU250" s="212" t="s">
        <v>89</v>
      </c>
      <c r="AV250" s="13" t="s">
        <v>89</v>
      </c>
      <c r="AW250" s="13" t="s">
        <v>36</v>
      </c>
      <c r="AX250" s="13" t="s">
        <v>79</v>
      </c>
      <c r="AY250" s="212" t="s">
        <v>146</v>
      </c>
    </row>
    <row r="251" spans="1:65" s="13" customFormat="1" ht="10.199999999999999">
      <c r="B251" s="202"/>
      <c r="C251" s="203"/>
      <c r="D251" s="197" t="s">
        <v>157</v>
      </c>
      <c r="E251" s="204" t="s">
        <v>1</v>
      </c>
      <c r="F251" s="205" t="s">
        <v>1002</v>
      </c>
      <c r="G251" s="203"/>
      <c r="H251" s="206">
        <v>1.4E-2</v>
      </c>
      <c r="I251" s="207"/>
      <c r="J251" s="203"/>
      <c r="K251" s="203"/>
      <c r="L251" s="208"/>
      <c r="M251" s="209"/>
      <c r="N251" s="210"/>
      <c r="O251" s="210"/>
      <c r="P251" s="210"/>
      <c r="Q251" s="210"/>
      <c r="R251" s="210"/>
      <c r="S251" s="210"/>
      <c r="T251" s="211"/>
      <c r="AT251" s="212" t="s">
        <v>157</v>
      </c>
      <c r="AU251" s="212" t="s">
        <v>89</v>
      </c>
      <c r="AV251" s="13" t="s">
        <v>89</v>
      </c>
      <c r="AW251" s="13" t="s">
        <v>36</v>
      </c>
      <c r="AX251" s="13" t="s">
        <v>79</v>
      </c>
      <c r="AY251" s="212" t="s">
        <v>146</v>
      </c>
    </row>
    <row r="252" spans="1:65" s="13" customFormat="1" ht="10.199999999999999">
      <c r="B252" s="202"/>
      <c r="C252" s="203"/>
      <c r="D252" s="197" t="s">
        <v>157</v>
      </c>
      <c r="E252" s="204" t="s">
        <v>1</v>
      </c>
      <c r="F252" s="205" t="s">
        <v>1003</v>
      </c>
      <c r="G252" s="203"/>
      <c r="H252" s="206">
        <v>0.32100000000000001</v>
      </c>
      <c r="I252" s="207"/>
      <c r="J252" s="203"/>
      <c r="K252" s="203"/>
      <c r="L252" s="208"/>
      <c r="M252" s="209"/>
      <c r="N252" s="210"/>
      <c r="O252" s="210"/>
      <c r="P252" s="210"/>
      <c r="Q252" s="210"/>
      <c r="R252" s="210"/>
      <c r="S252" s="210"/>
      <c r="T252" s="211"/>
      <c r="AT252" s="212" t="s">
        <v>157</v>
      </c>
      <c r="AU252" s="212" t="s">
        <v>89</v>
      </c>
      <c r="AV252" s="13" t="s">
        <v>89</v>
      </c>
      <c r="AW252" s="13" t="s">
        <v>36</v>
      </c>
      <c r="AX252" s="13" t="s">
        <v>79</v>
      </c>
      <c r="AY252" s="212" t="s">
        <v>146</v>
      </c>
    </row>
    <row r="253" spans="1:65" s="13" customFormat="1" ht="10.199999999999999">
      <c r="B253" s="202"/>
      <c r="C253" s="203"/>
      <c r="D253" s="197" t="s">
        <v>157</v>
      </c>
      <c r="E253" s="204" t="s">
        <v>1</v>
      </c>
      <c r="F253" s="205" t="s">
        <v>1004</v>
      </c>
      <c r="G253" s="203"/>
      <c r="H253" s="206">
        <v>0.54600000000000004</v>
      </c>
      <c r="I253" s="207"/>
      <c r="J253" s="203"/>
      <c r="K253" s="203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157</v>
      </c>
      <c r="AU253" s="212" t="s">
        <v>89</v>
      </c>
      <c r="AV253" s="13" t="s">
        <v>89</v>
      </c>
      <c r="AW253" s="13" t="s">
        <v>36</v>
      </c>
      <c r="AX253" s="13" t="s">
        <v>79</v>
      </c>
      <c r="AY253" s="212" t="s">
        <v>146</v>
      </c>
    </row>
    <row r="254" spans="1:65" s="13" customFormat="1" ht="10.199999999999999">
      <c r="B254" s="202"/>
      <c r="C254" s="203"/>
      <c r="D254" s="197" t="s">
        <v>157</v>
      </c>
      <c r="E254" s="204" t="s">
        <v>1</v>
      </c>
      <c r="F254" s="205" t="s">
        <v>1005</v>
      </c>
      <c r="G254" s="203"/>
      <c r="H254" s="206">
        <v>0.47899999999999998</v>
      </c>
      <c r="I254" s="207"/>
      <c r="J254" s="203"/>
      <c r="K254" s="203"/>
      <c r="L254" s="208"/>
      <c r="M254" s="209"/>
      <c r="N254" s="210"/>
      <c r="O254" s="210"/>
      <c r="P254" s="210"/>
      <c r="Q254" s="210"/>
      <c r="R254" s="210"/>
      <c r="S254" s="210"/>
      <c r="T254" s="211"/>
      <c r="AT254" s="212" t="s">
        <v>157</v>
      </c>
      <c r="AU254" s="212" t="s">
        <v>89</v>
      </c>
      <c r="AV254" s="13" t="s">
        <v>89</v>
      </c>
      <c r="AW254" s="13" t="s">
        <v>36</v>
      </c>
      <c r="AX254" s="13" t="s">
        <v>79</v>
      </c>
      <c r="AY254" s="212" t="s">
        <v>146</v>
      </c>
    </row>
    <row r="255" spans="1:65" s="13" customFormat="1" ht="10.199999999999999">
      <c r="B255" s="202"/>
      <c r="C255" s="203"/>
      <c r="D255" s="197" t="s">
        <v>157</v>
      </c>
      <c r="E255" s="204" t="s">
        <v>1</v>
      </c>
      <c r="F255" s="205" t="s">
        <v>1006</v>
      </c>
      <c r="G255" s="203"/>
      <c r="H255" s="206">
        <v>0.50900000000000001</v>
      </c>
      <c r="I255" s="207"/>
      <c r="J255" s="203"/>
      <c r="K255" s="203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157</v>
      </c>
      <c r="AU255" s="212" t="s">
        <v>89</v>
      </c>
      <c r="AV255" s="13" t="s">
        <v>89</v>
      </c>
      <c r="AW255" s="13" t="s">
        <v>36</v>
      </c>
      <c r="AX255" s="13" t="s">
        <v>79</v>
      </c>
      <c r="AY255" s="212" t="s">
        <v>146</v>
      </c>
    </row>
    <row r="256" spans="1:65" s="13" customFormat="1" ht="10.199999999999999">
      <c r="B256" s="202"/>
      <c r="C256" s="203"/>
      <c r="D256" s="197" t="s">
        <v>157</v>
      </c>
      <c r="E256" s="204" t="s">
        <v>1</v>
      </c>
      <c r="F256" s="205" t="s">
        <v>1007</v>
      </c>
      <c r="G256" s="203"/>
      <c r="H256" s="206">
        <v>0.498</v>
      </c>
      <c r="I256" s="207"/>
      <c r="J256" s="203"/>
      <c r="K256" s="203"/>
      <c r="L256" s="208"/>
      <c r="M256" s="209"/>
      <c r="N256" s="210"/>
      <c r="O256" s="210"/>
      <c r="P256" s="210"/>
      <c r="Q256" s="210"/>
      <c r="R256" s="210"/>
      <c r="S256" s="210"/>
      <c r="T256" s="211"/>
      <c r="AT256" s="212" t="s">
        <v>157</v>
      </c>
      <c r="AU256" s="212" t="s">
        <v>89</v>
      </c>
      <c r="AV256" s="13" t="s">
        <v>89</v>
      </c>
      <c r="AW256" s="13" t="s">
        <v>36</v>
      </c>
      <c r="AX256" s="13" t="s">
        <v>79</v>
      </c>
      <c r="AY256" s="212" t="s">
        <v>146</v>
      </c>
    </row>
    <row r="257" spans="1:65" s="2" customFormat="1" ht="24.15" customHeight="1">
      <c r="A257" s="32"/>
      <c r="B257" s="33"/>
      <c r="C257" s="184" t="s">
        <v>351</v>
      </c>
      <c r="D257" s="184" t="s">
        <v>148</v>
      </c>
      <c r="E257" s="185" t="s">
        <v>647</v>
      </c>
      <c r="F257" s="186" t="s">
        <v>648</v>
      </c>
      <c r="G257" s="187" t="s">
        <v>241</v>
      </c>
      <c r="H257" s="188">
        <v>8.9410000000000007</v>
      </c>
      <c r="I257" s="189"/>
      <c r="J257" s="190">
        <f>ROUND(I257*H257,2)</f>
        <v>0</v>
      </c>
      <c r="K257" s="186" t="s">
        <v>152</v>
      </c>
      <c r="L257" s="37"/>
      <c r="M257" s="191" t="s">
        <v>1</v>
      </c>
      <c r="N257" s="192" t="s">
        <v>44</v>
      </c>
      <c r="O257" s="69"/>
      <c r="P257" s="193">
        <f>O257*H257</f>
        <v>0</v>
      </c>
      <c r="Q257" s="193">
        <v>1.0556000000000001</v>
      </c>
      <c r="R257" s="193">
        <f>Q257*H257</f>
        <v>9.4381196000000021</v>
      </c>
      <c r="S257" s="193">
        <v>0</v>
      </c>
      <c r="T257" s="194">
        <f>S257*H257</f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95" t="s">
        <v>153</v>
      </c>
      <c r="AT257" s="195" t="s">
        <v>148</v>
      </c>
      <c r="AU257" s="195" t="s">
        <v>89</v>
      </c>
      <c r="AY257" s="15" t="s">
        <v>146</v>
      </c>
      <c r="BE257" s="196">
        <f>IF(N257="základní",J257,0)</f>
        <v>0</v>
      </c>
      <c r="BF257" s="196">
        <f>IF(N257="snížená",J257,0)</f>
        <v>0</v>
      </c>
      <c r="BG257" s="196">
        <f>IF(N257="zákl. přenesená",J257,0)</f>
        <v>0</v>
      </c>
      <c r="BH257" s="196">
        <f>IF(N257="sníž. přenesená",J257,0)</f>
        <v>0</v>
      </c>
      <c r="BI257" s="196">
        <f>IF(N257="nulová",J257,0)</f>
        <v>0</v>
      </c>
      <c r="BJ257" s="15" t="s">
        <v>87</v>
      </c>
      <c r="BK257" s="196">
        <f>ROUND(I257*H257,2)</f>
        <v>0</v>
      </c>
      <c r="BL257" s="15" t="s">
        <v>153</v>
      </c>
      <c r="BM257" s="195" t="s">
        <v>1008</v>
      </c>
    </row>
    <row r="258" spans="1:65" s="2" customFormat="1" ht="48">
      <c r="A258" s="32"/>
      <c r="B258" s="33"/>
      <c r="C258" s="34"/>
      <c r="D258" s="197" t="s">
        <v>155</v>
      </c>
      <c r="E258" s="34"/>
      <c r="F258" s="198" t="s">
        <v>650</v>
      </c>
      <c r="G258" s="34"/>
      <c r="H258" s="34"/>
      <c r="I258" s="199"/>
      <c r="J258" s="34"/>
      <c r="K258" s="34"/>
      <c r="L258" s="37"/>
      <c r="M258" s="200"/>
      <c r="N258" s="201"/>
      <c r="O258" s="69"/>
      <c r="P258" s="69"/>
      <c r="Q258" s="69"/>
      <c r="R258" s="69"/>
      <c r="S258" s="69"/>
      <c r="T258" s="70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T258" s="15" t="s">
        <v>155</v>
      </c>
      <c r="AU258" s="15" t="s">
        <v>89</v>
      </c>
    </row>
    <row r="259" spans="1:65" s="13" customFormat="1" ht="10.199999999999999">
      <c r="B259" s="202"/>
      <c r="C259" s="203"/>
      <c r="D259" s="197" t="s">
        <v>157</v>
      </c>
      <c r="E259" s="204" t="s">
        <v>1</v>
      </c>
      <c r="F259" s="205" t="s">
        <v>1009</v>
      </c>
      <c r="G259" s="203"/>
      <c r="H259" s="206">
        <v>1.353</v>
      </c>
      <c r="I259" s="207"/>
      <c r="J259" s="203"/>
      <c r="K259" s="203"/>
      <c r="L259" s="208"/>
      <c r="M259" s="209"/>
      <c r="N259" s="210"/>
      <c r="O259" s="210"/>
      <c r="P259" s="210"/>
      <c r="Q259" s="210"/>
      <c r="R259" s="210"/>
      <c r="S259" s="210"/>
      <c r="T259" s="211"/>
      <c r="AT259" s="212" t="s">
        <v>157</v>
      </c>
      <c r="AU259" s="212" t="s">
        <v>89</v>
      </c>
      <c r="AV259" s="13" t="s">
        <v>89</v>
      </c>
      <c r="AW259" s="13" t="s">
        <v>36</v>
      </c>
      <c r="AX259" s="13" t="s">
        <v>79</v>
      </c>
      <c r="AY259" s="212" t="s">
        <v>146</v>
      </c>
    </row>
    <row r="260" spans="1:65" s="13" customFormat="1" ht="10.199999999999999">
      <c r="B260" s="202"/>
      <c r="C260" s="203"/>
      <c r="D260" s="197" t="s">
        <v>157</v>
      </c>
      <c r="E260" s="204" t="s">
        <v>1</v>
      </c>
      <c r="F260" s="205" t="s">
        <v>1010</v>
      </c>
      <c r="G260" s="203"/>
      <c r="H260" s="206">
        <v>0.129</v>
      </c>
      <c r="I260" s="207"/>
      <c r="J260" s="203"/>
      <c r="K260" s="203"/>
      <c r="L260" s="208"/>
      <c r="M260" s="209"/>
      <c r="N260" s="210"/>
      <c r="O260" s="210"/>
      <c r="P260" s="210"/>
      <c r="Q260" s="210"/>
      <c r="R260" s="210"/>
      <c r="S260" s="210"/>
      <c r="T260" s="211"/>
      <c r="AT260" s="212" t="s">
        <v>157</v>
      </c>
      <c r="AU260" s="212" t="s">
        <v>89</v>
      </c>
      <c r="AV260" s="13" t="s">
        <v>89</v>
      </c>
      <c r="AW260" s="13" t="s">
        <v>36</v>
      </c>
      <c r="AX260" s="13" t="s">
        <v>79</v>
      </c>
      <c r="AY260" s="212" t="s">
        <v>146</v>
      </c>
    </row>
    <row r="261" spans="1:65" s="13" customFormat="1" ht="10.199999999999999">
      <c r="B261" s="202"/>
      <c r="C261" s="203"/>
      <c r="D261" s="197" t="s">
        <v>157</v>
      </c>
      <c r="E261" s="204" t="s">
        <v>1</v>
      </c>
      <c r="F261" s="205" t="s">
        <v>1011</v>
      </c>
      <c r="G261" s="203"/>
      <c r="H261" s="206">
        <v>3.202</v>
      </c>
      <c r="I261" s="207"/>
      <c r="J261" s="203"/>
      <c r="K261" s="203"/>
      <c r="L261" s="208"/>
      <c r="M261" s="209"/>
      <c r="N261" s="210"/>
      <c r="O261" s="210"/>
      <c r="P261" s="210"/>
      <c r="Q261" s="210"/>
      <c r="R261" s="210"/>
      <c r="S261" s="210"/>
      <c r="T261" s="211"/>
      <c r="AT261" s="212" t="s">
        <v>157</v>
      </c>
      <c r="AU261" s="212" t="s">
        <v>89</v>
      </c>
      <c r="AV261" s="13" t="s">
        <v>89</v>
      </c>
      <c r="AW261" s="13" t="s">
        <v>36</v>
      </c>
      <c r="AX261" s="13" t="s">
        <v>79</v>
      </c>
      <c r="AY261" s="212" t="s">
        <v>146</v>
      </c>
    </row>
    <row r="262" spans="1:65" s="13" customFormat="1" ht="10.199999999999999">
      <c r="B262" s="202"/>
      <c r="C262" s="203"/>
      <c r="D262" s="197" t="s">
        <v>157</v>
      </c>
      <c r="E262" s="204" t="s">
        <v>1</v>
      </c>
      <c r="F262" s="205" t="s">
        <v>1012</v>
      </c>
      <c r="G262" s="203"/>
      <c r="H262" s="206">
        <v>0.57099999999999995</v>
      </c>
      <c r="I262" s="207"/>
      <c r="J262" s="203"/>
      <c r="K262" s="203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157</v>
      </c>
      <c r="AU262" s="212" t="s">
        <v>89</v>
      </c>
      <c r="AV262" s="13" t="s">
        <v>89</v>
      </c>
      <c r="AW262" s="13" t="s">
        <v>36</v>
      </c>
      <c r="AX262" s="13" t="s">
        <v>79</v>
      </c>
      <c r="AY262" s="212" t="s">
        <v>146</v>
      </c>
    </row>
    <row r="263" spans="1:65" s="13" customFormat="1" ht="10.199999999999999">
      <c r="B263" s="202"/>
      <c r="C263" s="203"/>
      <c r="D263" s="197" t="s">
        <v>157</v>
      </c>
      <c r="E263" s="204" t="s">
        <v>1</v>
      </c>
      <c r="F263" s="205" t="s">
        <v>1013</v>
      </c>
      <c r="G263" s="203"/>
      <c r="H263" s="206">
        <v>1.7529999999999999</v>
      </c>
      <c r="I263" s="207"/>
      <c r="J263" s="203"/>
      <c r="K263" s="203"/>
      <c r="L263" s="208"/>
      <c r="M263" s="209"/>
      <c r="N263" s="210"/>
      <c r="O263" s="210"/>
      <c r="P263" s="210"/>
      <c r="Q263" s="210"/>
      <c r="R263" s="210"/>
      <c r="S263" s="210"/>
      <c r="T263" s="211"/>
      <c r="AT263" s="212" t="s">
        <v>157</v>
      </c>
      <c r="AU263" s="212" t="s">
        <v>89</v>
      </c>
      <c r="AV263" s="13" t="s">
        <v>89</v>
      </c>
      <c r="AW263" s="13" t="s">
        <v>36</v>
      </c>
      <c r="AX263" s="13" t="s">
        <v>79</v>
      </c>
      <c r="AY263" s="212" t="s">
        <v>146</v>
      </c>
    </row>
    <row r="264" spans="1:65" s="13" customFormat="1" ht="10.199999999999999">
      <c r="B264" s="202"/>
      <c r="C264" s="203"/>
      <c r="D264" s="197" t="s">
        <v>157</v>
      </c>
      <c r="E264" s="204" t="s">
        <v>1</v>
      </c>
      <c r="F264" s="205" t="s">
        <v>1014</v>
      </c>
      <c r="G264" s="203"/>
      <c r="H264" s="206">
        <v>0.191</v>
      </c>
      <c r="I264" s="207"/>
      <c r="J264" s="203"/>
      <c r="K264" s="203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157</v>
      </c>
      <c r="AU264" s="212" t="s">
        <v>89</v>
      </c>
      <c r="AV264" s="13" t="s">
        <v>89</v>
      </c>
      <c r="AW264" s="13" t="s">
        <v>36</v>
      </c>
      <c r="AX264" s="13" t="s">
        <v>79</v>
      </c>
      <c r="AY264" s="212" t="s">
        <v>146</v>
      </c>
    </row>
    <row r="265" spans="1:65" s="13" customFormat="1" ht="10.199999999999999">
      <c r="B265" s="202"/>
      <c r="C265" s="203"/>
      <c r="D265" s="197" t="s">
        <v>157</v>
      </c>
      <c r="E265" s="204" t="s">
        <v>1</v>
      </c>
      <c r="F265" s="205" t="s">
        <v>1015</v>
      </c>
      <c r="G265" s="203"/>
      <c r="H265" s="206">
        <v>1.3480000000000001</v>
      </c>
      <c r="I265" s="207"/>
      <c r="J265" s="203"/>
      <c r="K265" s="203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157</v>
      </c>
      <c r="AU265" s="212" t="s">
        <v>89</v>
      </c>
      <c r="AV265" s="13" t="s">
        <v>89</v>
      </c>
      <c r="AW265" s="13" t="s">
        <v>36</v>
      </c>
      <c r="AX265" s="13" t="s">
        <v>79</v>
      </c>
      <c r="AY265" s="212" t="s">
        <v>146</v>
      </c>
    </row>
    <row r="266" spans="1:65" s="13" customFormat="1" ht="10.199999999999999">
      <c r="B266" s="202"/>
      <c r="C266" s="203"/>
      <c r="D266" s="197" t="s">
        <v>157</v>
      </c>
      <c r="E266" s="204" t="s">
        <v>1</v>
      </c>
      <c r="F266" s="205" t="s">
        <v>1016</v>
      </c>
      <c r="G266" s="203"/>
      <c r="H266" s="206">
        <v>0.17699999999999999</v>
      </c>
      <c r="I266" s="207"/>
      <c r="J266" s="203"/>
      <c r="K266" s="203"/>
      <c r="L266" s="208"/>
      <c r="M266" s="209"/>
      <c r="N266" s="210"/>
      <c r="O266" s="210"/>
      <c r="P266" s="210"/>
      <c r="Q266" s="210"/>
      <c r="R266" s="210"/>
      <c r="S266" s="210"/>
      <c r="T266" s="211"/>
      <c r="AT266" s="212" t="s">
        <v>157</v>
      </c>
      <c r="AU266" s="212" t="s">
        <v>89</v>
      </c>
      <c r="AV266" s="13" t="s">
        <v>89</v>
      </c>
      <c r="AW266" s="13" t="s">
        <v>36</v>
      </c>
      <c r="AX266" s="13" t="s">
        <v>79</v>
      </c>
      <c r="AY266" s="212" t="s">
        <v>146</v>
      </c>
    </row>
    <row r="267" spans="1:65" s="13" customFormat="1" ht="10.199999999999999">
      <c r="B267" s="202"/>
      <c r="C267" s="203"/>
      <c r="D267" s="197" t="s">
        <v>157</v>
      </c>
      <c r="E267" s="204" t="s">
        <v>1</v>
      </c>
      <c r="F267" s="205" t="s">
        <v>1017</v>
      </c>
      <c r="G267" s="203"/>
      <c r="H267" s="206">
        <v>0.217</v>
      </c>
      <c r="I267" s="207"/>
      <c r="J267" s="203"/>
      <c r="K267" s="203"/>
      <c r="L267" s="208"/>
      <c r="M267" s="209"/>
      <c r="N267" s="210"/>
      <c r="O267" s="210"/>
      <c r="P267" s="210"/>
      <c r="Q267" s="210"/>
      <c r="R267" s="210"/>
      <c r="S267" s="210"/>
      <c r="T267" s="211"/>
      <c r="AT267" s="212" t="s">
        <v>157</v>
      </c>
      <c r="AU267" s="212" t="s">
        <v>89</v>
      </c>
      <c r="AV267" s="13" t="s">
        <v>89</v>
      </c>
      <c r="AW267" s="13" t="s">
        <v>36</v>
      </c>
      <c r="AX267" s="13" t="s">
        <v>79</v>
      </c>
      <c r="AY267" s="212" t="s">
        <v>146</v>
      </c>
    </row>
    <row r="268" spans="1:65" s="12" customFormat="1" ht="22.8" customHeight="1">
      <c r="B268" s="168"/>
      <c r="C268" s="169"/>
      <c r="D268" s="170" t="s">
        <v>78</v>
      </c>
      <c r="E268" s="182" t="s">
        <v>153</v>
      </c>
      <c r="F268" s="182" t="s">
        <v>332</v>
      </c>
      <c r="G268" s="169"/>
      <c r="H268" s="169"/>
      <c r="I268" s="172"/>
      <c r="J268" s="183">
        <f>BK268</f>
        <v>0</v>
      </c>
      <c r="K268" s="169"/>
      <c r="L268" s="174"/>
      <c r="M268" s="175"/>
      <c r="N268" s="176"/>
      <c r="O268" s="176"/>
      <c r="P268" s="177">
        <f>SUM(P269:P321)</f>
        <v>0</v>
      </c>
      <c r="Q268" s="176"/>
      <c r="R268" s="177">
        <f>SUM(R269:R321)</f>
        <v>446.11306522999996</v>
      </c>
      <c r="S268" s="176"/>
      <c r="T268" s="178">
        <f>SUM(T269:T321)</f>
        <v>0</v>
      </c>
      <c r="AR268" s="179" t="s">
        <v>87</v>
      </c>
      <c r="AT268" s="180" t="s">
        <v>78</v>
      </c>
      <c r="AU268" s="180" t="s">
        <v>87</v>
      </c>
      <c r="AY268" s="179" t="s">
        <v>146</v>
      </c>
      <c r="BK268" s="181">
        <f>SUM(BK269:BK321)</f>
        <v>0</v>
      </c>
    </row>
    <row r="269" spans="1:65" s="2" customFormat="1" ht="24.15" customHeight="1">
      <c r="A269" s="32"/>
      <c r="B269" s="33"/>
      <c r="C269" s="184" t="s">
        <v>357</v>
      </c>
      <c r="D269" s="184" t="s">
        <v>148</v>
      </c>
      <c r="E269" s="185" t="s">
        <v>1018</v>
      </c>
      <c r="F269" s="186" t="s">
        <v>1019</v>
      </c>
      <c r="G269" s="187" t="s">
        <v>151</v>
      </c>
      <c r="H269" s="188">
        <v>20.9</v>
      </c>
      <c r="I269" s="189"/>
      <c r="J269" s="190">
        <f>ROUND(I269*H269,2)</f>
        <v>0</v>
      </c>
      <c r="K269" s="186" t="s">
        <v>1</v>
      </c>
      <c r="L269" s="37"/>
      <c r="M269" s="191" t="s">
        <v>1</v>
      </c>
      <c r="N269" s="192" t="s">
        <v>44</v>
      </c>
      <c r="O269" s="69"/>
      <c r="P269" s="193">
        <f>O269*H269</f>
        <v>0</v>
      </c>
      <c r="Q269" s="193">
        <v>1.1900000000000001E-3</v>
      </c>
      <c r="R269" s="193">
        <f>Q269*H269</f>
        <v>2.4871000000000001E-2</v>
      </c>
      <c r="S269" s="193">
        <v>0</v>
      </c>
      <c r="T269" s="194">
        <f>S269*H269</f>
        <v>0</v>
      </c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R269" s="195" t="s">
        <v>153</v>
      </c>
      <c r="AT269" s="195" t="s">
        <v>148</v>
      </c>
      <c r="AU269" s="195" t="s">
        <v>89</v>
      </c>
      <c r="AY269" s="15" t="s">
        <v>146</v>
      </c>
      <c r="BE269" s="196">
        <f>IF(N269="základní",J269,0)</f>
        <v>0</v>
      </c>
      <c r="BF269" s="196">
        <f>IF(N269="snížená",J269,0)</f>
        <v>0</v>
      </c>
      <c r="BG269" s="196">
        <f>IF(N269="zákl. přenesená",J269,0)</f>
        <v>0</v>
      </c>
      <c r="BH269" s="196">
        <f>IF(N269="sníž. přenesená",J269,0)</f>
        <v>0</v>
      </c>
      <c r="BI269" s="196">
        <f>IF(N269="nulová",J269,0)</f>
        <v>0</v>
      </c>
      <c r="BJ269" s="15" t="s">
        <v>87</v>
      </c>
      <c r="BK269" s="196">
        <f>ROUND(I269*H269,2)</f>
        <v>0</v>
      </c>
      <c r="BL269" s="15" t="s">
        <v>153</v>
      </c>
      <c r="BM269" s="195" t="s">
        <v>1020</v>
      </c>
    </row>
    <row r="270" spans="1:65" s="2" customFormat="1" ht="19.2">
      <c r="A270" s="32"/>
      <c r="B270" s="33"/>
      <c r="C270" s="34"/>
      <c r="D270" s="197" t="s">
        <v>155</v>
      </c>
      <c r="E270" s="34"/>
      <c r="F270" s="198" t="s">
        <v>1021</v>
      </c>
      <c r="G270" s="34"/>
      <c r="H270" s="34"/>
      <c r="I270" s="199"/>
      <c r="J270" s="34"/>
      <c r="K270" s="34"/>
      <c r="L270" s="37"/>
      <c r="M270" s="200"/>
      <c r="N270" s="201"/>
      <c r="O270" s="69"/>
      <c r="P270" s="69"/>
      <c r="Q270" s="69"/>
      <c r="R270" s="69"/>
      <c r="S270" s="69"/>
      <c r="T270" s="70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T270" s="15" t="s">
        <v>155</v>
      </c>
      <c r="AU270" s="15" t="s">
        <v>89</v>
      </c>
    </row>
    <row r="271" spans="1:65" s="13" customFormat="1" ht="10.199999999999999">
      <c r="B271" s="202"/>
      <c r="C271" s="203"/>
      <c r="D271" s="197" t="s">
        <v>157</v>
      </c>
      <c r="E271" s="204" t="s">
        <v>1</v>
      </c>
      <c r="F271" s="205" t="s">
        <v>1022</v>
      </c>
      <c r="G271" s="203"/>
      <c r="H271" s="206">
        <v>20.9</v>
      </c>
      <c r="I271" s="207"/>
      <c r="J271" s="203"/>
      <c r="K271" s="203"/>
      <c r="L271" s="208"/>
      <c r="M271" s="209"/>
      <c r="N271" s="210"/>
      <c r="O271" s="210"/>
      <c r="P271" s="210"/>
      <c r="Q271" s="210"/>
      <c r="R271" s="210"/>
      <c r="S271" s="210"/>
      <c r="T271" s="211"/>
      <c r="AT271" s="212" t="s">
        <v>157</v>
      </c>
      <c r="AU271" s="212" t="s">
        <v>89</v>
      </c>
      <c r="AV271" s="13" t="s">
        <v>89</v>
      </c>
      <c r="AW271" s="13" t="s">
        <v>36</v>
      </c>
      <c r="AX271" s="13" t="s">
        <v>87</v>
      </c>
      <c r="AY271" s="212" t="s">
        <v>146</v>
      </c>
    </row>
    <row r="272" spans="1:65" s="2" customFormat="1" ht="24.15" customHeight="1">
      <c r="A272" s="32"/>
      <c r="B272" s="33"/>
      <c r="C272" s="184" t="s">
        <v>362</v>
      </c>
      <c r="D272" s="184" t="s">
        <v>148</v>
      </c>
      <c r="E272" s="185" t="s">
        <v>1023</v>
      </c>
      <c r="F272" s="186" t="s">
        <v>1024</v>
      </c>
      <c r="G272" s="187" t="s">
        <v>151</v>
      </c>
      <c r="H272" s="188">
        <v>20.9</v>
      </c>
      <c r="I272" s="189"/>
      <c r="J272" s="190">
        <f>ROUND(I272*H272,2)</f>
        <v>0</v>
      </c>
      <c r="K272" s="186" t="s">
        <v>1</v>
      </c>
      <c r="L272" s="37"/>
      <c r="M272" s="191" t="s">
        <v>1</v>
      </c>
      <c r="N272" s="192" t="s">
        <v>44</v>
      </c>
      <c r="O272" s="69"/>
      <c r="P272" s="193">
        <f>O272*H272</f>
        <v>0</v>
      </c>
      <c r="Q272" s="193">
        <v>0</v>
      </c>
      <c r="R272" s="193">
        <f>Q272*H272</f>
        <v>0</v>
      </c>
      <c r="S272" s="193">
        <v>0</v>
      </c>
      <c r="T272" s="194">
        <f>S272*H272</f>
        <v>0</v>
      </c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R272" s="195" t="s">
        <v>153</v>
      </c>
      <c r="AT272" s="195" t="s">
        <v>148</v>
      </c>
      <c r="AU272" s="195" t="s">
        <v>89</v>
      </c>
      <c r="AY272" s="15" t="s">
        <v>146</v>
      </c>
      <c r="BE272" s="196">
        <f>IF(N272="základní",J272,0)</f>
        <v>0</v>
      </c>
      <c r="BF272" s="196">
        <f>IF(N272="snížená",J272,0)</f>
        <v>0</v>
      </c>
      <c r="BG272" s="196">
        <f>IF(N272="zákl. přenesená",J272,0)</f>
        <v>0</v>
      </c>
      <c r="BH272" s="196">
        <f>IF(N272="sníž. přenesená",J272,0)</f>
        <v>0</v>
      </c>
      <c r="BI272" s="196">
        <f>IF(N272="nulová",J272,0)</f>
        <v>0</v>
      </c>
      <c r="BJ272" s="15" t="s">
        <v>87</v>
      </c>
      <c r="BK272" s="196">
        <f>ROUND(I272*H272,2)</f>
        <v>0</v>
      </c>
      <c r="BL272" s="15" t="s">
        <v>153</v>
      </c>
      <c r="BM272" s="195" t="s">
        <v>1025</v>
      </c>
    </row>
    <row r="273" spans="1:65" s="2" customFormat="1" ht="19.2">
      <c r="A273" s="32"/>
      <c r="B273" s="33"/>
      <c r="C273" s="34"/>
      <c r="D273" s="197" t="s">
        <v>155</v>
      </c>
      <c r="E273" s="34"/>
      <c r="F273" s="198" t="s">
        <v>1026</v>
      </c>
      <c r="G273" s="34"/>
      <c r="H273" s="34"/>
      <c r="I273" s="199"/>
      <c r="J273" s="34"/>
      <c r="K273" s="34"/>
      <c r="L273" s="37"/>
      <c r="M273" s="200"/>
      <c r="N273" s="201"/>
      <c r="O273" s="69"/>
      <c r="P273" s="69"/>
      <c r="Q273" s="69"/>
      <c r="R273" s="69"/>
      <c r="S273" s="69"/>
      <c r="T273" s="70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T273" s="15" t="s">
        <v>155</v>
      </c>
      <c r="AU273" s="15" t="s">
        <v>89</v>
      </c>
    </row>
    <row r="274" spans="1:65" s="13" customFormat="1" ht="10.199999999999999">
      <c r="B274" s="202"/>
      <c r="C274" s="203"/>
      <c r="D274" s="197" t="s">
        <v>157</v>
      </c>
      <c r="E274" s="204" t="s">
        <v>1</v>
      </c>
      <c r="F274" s="205" t="s">
        <v>1022</v>
      </c>
      <c r="G274" s="203"/>
      <c r="H274" s="206">
        <v>20.9</v>
      </c>
      <c r="I274" s="207"/>
      <c r="J274" s="203"/>
      <c r="K274" s="203"/>
      <c r="L274" s="208"/>
      <c r="M274" s="209"/>
      <c r="N274" s="210"/>
      <c r="O274" s="210"/>
      <c r="P274" s="210"/>
      <c r="Q274" s="210"/>
      <c r="R274" s="210"/>
      <c r="S274" s="210"/>
      <c r="T274" s="211"/>
      <c r="AT274" s="212" t="s">
        <v>157</v>
      </c>
      <c r="AU274" s="212" t="s">
        <v>89</v>
      </c>
      <c r="AV274" s="13" t="s">
        <v>89</v>
      </c>
      <c r="AW274" s="13" t="s">
        <v>36</v>
      </c>
      <c r="AX274" s="13" t="s">
        <v>87</v>
      </c>
      <c r="AY274" s="212" t="s">
        <v>146</v>
      </c>
    </row>
    <row r="275" spans="1:65" s="2" customFormat="1" ht="24.15" customHeight="1">
      <c r="A275" s="32"/>
      <c r="B275" s="33"/>
      <c r="C275" s="184" t="s">
        <v>369</v>
      </c>
      <c r="D275" s="184" t="s">
        <v>148</v>
      </c>
      <c r="E275" s="185" t="s">
        <v>669</v>
      </c>
      <c r="F275" s="186" t="s">
        <v>670</v>
      </c>
      <c r="G275" s="187" t="s">
        <v>161</v>
      </c>
      <c r="H275" s="188">
        <v>27.24</v>
      </c>
      <c r="I275" s="189"/>
      <c r="J275" s="190">
        <f>ROUND(I275*H275,2)</f>
        <v>0</v>
      </c>
      <c r="K275" s="186" t="s">
        <v>152</v>
      </c>
      <c r="L275" s="37"/>
      <c r="M275" s="191" t="s">
        <v>1</v>
      </c>
      <c r="N275" s="192" t="s">
        <v>44</v>
      </c>
      <c r="O275" s="69"/>
      <c r="P275" s="193">
        <f>O275*H275</f>
        <v>0</v>
      </c>
      <c r="Q275" s="193">
        <v>0</v>
      </c>
      <c r="R275" s="193">
        <f>Q275*H275</f>
        <v>0</v>
      </c>
      <c r="S275" s="193">
        <v>0</v>
      </c>
      <c r="T275" s="194">
        <f>S275*H275</f>
        <v>0</v>
      </c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R275" s="195" t="s">
        <v>153</v>
      </c>
      <c r="AT275" s="195" t="s">
        <v>148</v>
      </c>
      <c r="AU275" s="195" t="s">
        <v>89</v>
      </c>
      <c r="AY275" s="15" t="s">
        <v>146</v>
      </c>
      <c r="BE275" s="196">
        <f>IF(N275="základní",J275,0)</f>
        <v>0</v>
      </c>
      <c r="BF275" s="196">
        <f>IF(N275="snížená",J275,0)</f>
        <v>0</v>
      </c>
      <c r="BG275" s="196">
        <f>IF(N275="zákl. přenesená",J275,0)</f>
        <v>0</v>
      </c>
      <c r="BH275" s="196">
        <f>IF(N275="sníž. přenesená",J275,0)</f>
        <v>0</v>
      </c>
      <c r="BI275" s="196">
        <f>IF(N275="nulová",J275,0)</f>
        <v>0</v>
      </c>
      <c r="BJ275" s="15" t="s">
        <v>87</v>
      </c>
      <c r="BK275" s="196">
        <f>ROUND(I275*H275,2)</f>
        <v>0</v>
      </c>
      <c r="BL275" s="15" t="s">
        <v>153</v>
      </c>
      <c r="BM275" s="195" t="s">
        <v>1027</v>
      </c>
    </row>
    <row r="276" spans="1:65" s="2" customFormat="1" ht="28.8">
      <c r="A276" s="32"/>
      <c r="B276" s="33"/>
      <c r="C276" s="34"/>
      <c r="D276" s="197" t="s">
        <v>155</v>
      </c>
      <c r="E276" s="34"/>
      <c r="F276" s="198" t="s">
        <v>672</v>
      </c>
      <c r="G276" s="34"/>
      <c r="H276" s="34"/>
      <c r="I276" s="199"/>
      <c r="J276" s="34"/>
      <c r="K276" s="34"/>
      <c r="L276" s="37"/>
      <c r="M276" s="200"/>
      <c r="N276" s="201"/>
      <c r="O276" s="69"/>
      <c r="P276" s="69"/>
      <c r="Q276" s="69"/>
      <c r="R276" s="69"/>
      <c r="S276" s="69"/>
      <c r="T276" s="70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T276" s="15" t="s">
        <v>155</v>
      </c>
      <c r="AU276" s="15" t="s">
        <v>89</v>
      </c>
    </row>
    <row r="277" spans="1:65" s="13" customFormat="1" ht="10.199999999999999">
      <c r="B277" s="202"/>
      <c r="C277" s="203"/>
      <c r="D277" s="197" t="s">
        <v>157</v>
      </c>
      <c r="E277" s="204" t="s">
        <v>1</v>
      </c>
      <c r="F277" s="205" t="s">
        <v>1028</v>
      </c>
      <c r="G277" s="203"/>
      <c r="H277" s="206">
        <v>5.4</v>
      </c>
      <c r="I277" s="207"/>
      <c r="J277" s="203"/>
      <c r="K277" s="203"/>
      <c r="L277" s="208"/>
      <c r="M277" s="209"/>
      <c r="N277" s="210"/>
      <c r="O277" s="210"/>
      <c r="P277" s="210"/>
      <c r="Q277" s="210"/>
      <c r="R277" s="210"/>
      <c r="S277" s="210"/>
      <c r="T277" s="211"/>
      <c r="AT277" s="212" t="s">
        <v>157</v>
      </c>
      <c r="AU277" s="212" t="s">
        <v>89</v>
      </c>
      <c r="AV277" s="13" t="s">
        <v>89</v>
      </c>
      <c r="AW277" s="13" t="s">
        <v>36</v>
      </c>
      <c r="AX277" s="13" t="s">
        <v>79</v>
      </c>
      <c r="AY277" s="212" t="s">
        <v>146</v>
      </c>
    </row>
    <row r="278" spans="1:65" s="13" customFormat="1" ht="10.199999999999999">
      <c r="B278" s="202"/>
      <c r="C278" s="203"/>
      <c r="D278" s="197" t="s">
        <v>157</v>
      </c>
      <c r="E278" s="204" t="s">
        <v>1</v>
      </c>
      <c r="F278" s="205" t="s">
        <v>1029</v>
      </c>
      <c r="G278" s="203"/>
      <c r="H278" s="206">
        <v>8.5</v>
      </c>
      <c r="I278" s="207"/>
      <c r="J278" s="203"/>
      <c r="K278" s="203"/>
      <c r="L278" s="208"/>
      <c r="M278" s="209"/>
      <c r="N278" s="210"/>
      <c r="O278" s="210"/>
      <c r="P278" s="210"/>
      <c r="Q278" s="210"/>
      <c r="R278" s="210"/>
      <c r="S278" s="210"/>
      <c r="T278" s="211"/>
      <c r="AT278" s="212" t="s">
        <v>157</v>
      </c>
      <c r="AU278" s="212" t="s">
        <v>89</v>
      </c>
      <c r="AV278" s="13" t="s">
        <v>89</v>
      </c>
      <c r="AW278" s="13" t="s">
        <v>36</v>
      </c>
      <c r="AX278" s="13" t="s">
        <v>79</v>
      </c>
      <c r="AY278" s="212" t="s">
        <v>146</v>
      </c>
    </row>
    <row r="279" spans="1:65" s="13" customFormat="1" ht="10.199999999999999">
      <c r="B279" s="202"/>
      <c r="C279" s="203"/>
      <c r="D279" s="197" t="s">
        <v>157</v>
      </c>
      <c r="E279" s="204" t="s">
        <v>1</v>
      </c>
      <c r="F279" s="205" t="s">
        <v>1030</v>
      </c>
      <c r="G279" s="203"/>
      <c r="H279" s="206">
        <v>4.5</v>
      </c>
      <c r="I279" s="207"/>
      <c r="J279" s="203"/>
      <c r="K279" s="203"/>
      <c r="L279" s="208"/>
      <c r="M279" s="209"/>
      <c r="N279" s="210"/>
      <c r="O279" s="210"/>
      <c r="P279" s="210"/>
      <c r="Q279" s="210"/>
      <c r="R279" s="210"/>
      <c r="S279" s="210"/>
      <c r="T279" s="211"/>
      <c r="AT279" s="212" t="s">
        <v>157</v>
      </c>
      <c r="AU279" s="212" t="s">
        <v>89</v>
      </c>
      <c r="AV279" s="13" t="s">
        <v>89</v>
      </c>
      <c r="AW279" s="13" t="s">
        <v>36</v>
      </c>
      <c r="AX279" s="13" t="s">
        <v>79</v>
      </c>
      <c r="AY279" s="212" t="s">
        <v>146</v>
      </c>
    </row>
    <row r="280" spans="1:65" s="13" customFormat="1" ht="10.199999999999999">
      <c r="B280" s="202"/>
      <c r="C280" s="203"/>
      <c r="D280" s="197" t="s">
        <v>157</v>
      </c>
      <c r="E280" s="204" t="s">
        <v>1</v>
      </c>
      <c r="F280" s="205" t="s">
        <v>1031</v>
      </c>
      <c r="G280" s="203"/>
      <c r="H280" s="206">
        <v>4.0999999999999996</v>
      </c>
      <c r="I280" s="207"/>
      <c r="J280" s="203"/>
      <c r="K280" s="203"/>
      <c r="L280" s="208"/>
      <c r="M280" s="209"/>
      <c r="N280" s="210"/>
      <c r="O280" s="210"/>
      <c r="P280" s="210"/>
      <c r="Q280" s="210"/>
      <c r="R280" s="210"/>
      <c r="S280" s="210"/>
      <c r="T280" s="211"/>
      <c r="AT280" s="212" t="s">
        <v>157</v>
      </c>
      <c r="AU280" s="212" t="s">
        <v>89</v>
      </c>
      <c r="AV280" s="13" t="s">
        <v>89</v>
      </c>
      <c r="AW280" s="13" t="s">
        <v>36</v>
      </c>
      <c r="AX280" s="13" t="s">
        <v>79</v>
      </c>
      <c r="AY280" s="212" t="s">
        <v>146</v>
      </c>
    </row>
    <row r="281" spans="1:65" s="13" customFormat="1" ht="10.199999999999999">
      <c r="B281" s="202"/>
      <c r="C281" s="203"/>
      <c r="D281" s="197" t="s">
        <v>157</v>
      </c>
      <c r="E281" s="204" t="s">
        <v>1</v>
      </c>
      <c r="F281" s="205" t="s">
        <v>1032</v>
      </c>
      <c r="G281" s="203"/>
      <c r="H281" s="206">
        <v>0.32</v>
      </c>
      <c r="I281" s="207"/>
      <c r="J281" s="203"/>
      <c r="K281" s="203"/>
      <c r="L281" s="208"/>
      <c r="M281" s="209"/>
      <c r="N281" s="210"/>
      <c r="O281" s="210"/>
      <c r="P281" s="210"/>
      <c r="Q281" s="210"/>
      <c r="R281" s="210"/>
      <c r="S281" s="210"/>
      <c r="T281" s="211"/>
      <c r="AT281" s="212" t="s">
        <v>157</v>
      </c>
      <c r="AU281" s="212" t="s">
        <v>89</v>
      </c>
      <c r="AV281" s="13" t="s">
        <v>89</v>
      </c>
      <c r="AW281" s="13" t="s">
        <v>36</v>
      </c>
      <c r="AX281" s="13" t="s">
        <v>79</v>
      </c>
      <c r="AY281" s="212" t="s">
        <v>146</v>
      </c>
    </row>
    <row r="282" spans="1:65" s="13" customFormat="1" ht="10.199999999999999">
      <c r="B282" s="202"/>
      <c r="C282" s="203"/>
      <c r="D282" s="197" t="s">
        <v>157</v>
      </c>
      <c r="E282" s="204" t="s">
        <v>1</v>
      </c>
      <c r="F282" s="205" t="s">
        <v>1033</v>
      </c>
      <c r="G282" s="203"/>
      <c r="H282" s="206">
        <v>0.32</v>
      </c>
      <c r="I282" s="207"/>
      <c r="J282" s="203"/>
      <c r="K282" s="203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157</v>
      </c>
      <c r="AU282" s="212" t="s">
        <v>89</v>
      </c>
      <c r="AV282" s="13" t="s">
        <v>89</v>
      </c>
      <c r="AW282" s="13" t="s">
        <v>36</v>
      </c>
      <c r="AX282" s="13" t="s">
        <v>79</v>
      </c>
      <c r="AY282" s="212" t="s">
        <v>146</v>
      </c>
    </row>
    <row r="283" spans="1:65" s="13" customFormat="1" ht="10.199999999999999">
      <c r="B283" s="202"/>
      <c r="C283" s="203"/>
      <c r="D283" s="197" t="s">
        <v>157</v>
      </c>
      <c r="E283" s="204" t="s">
        <v>1</v>
      </c>
      <c r="F283" s="205" t="s">
        <v>1034</v>
      </c>
      <c r="G283" s="203"/>
      <c r="H283" s="206">
        <v>4.0999999999999996</v>
      </c>
      <c r="I283" s="207"/>
      <c r="J283" s="203"/>
      <c r="K283" s="203"/>
      <c r="L283" s="208"/>
      <c r="M283" s="209"/>
      <c r="N283" s="210"/>
      <c r="O283" s="210"/>
      <c r="P283" s="210"/>
      <c r="Q283" s="210"/>
      <c r="R283" s="210"/>
      <c r="S283" s="210"/>
      <c r="T283" s="211"/>
      <c r="AT283" s="212" t="s">
        <v>157</v>
      </c>
      <c r="AU283" s="212" t="s">
        <v>89</v>
      </c>
      <c r="AV283" s="13" t="s">
        <v>89</v>
      </c>
      <c r="AW283" s="13" t="s">
        <v>36</v>
      </c>
      <c r="AX283" s="13" t="s">
        <v>79</v>
      </c>
      <c r="AY283" s="212" t="s">
        <v>146</v>
      </c>
    </row>
    <row r="284" spans="1:65" s="2" customFormat="1" ht="24.15" customHeight="1">
      <c r="A284" s="32"/>
      <c r="B284" s="33"/>
      <c r="C284" s="184" t="s">
        <v>375</v>
      </c>
      <c r="D284" s="184" t="s">
        <v>148</v>
      </c>
      <c r="E284" s="185" t="s">
        <v>678</v>
      </c>
      <c r="F284" s="186" t="s">
        <v>679</v>
      </c>
      <c r="G284" s="187" t="s">
        <v>161</v>
      </c>
      <c r="H284" s="188">
        <v>5.6</v>
      </c>
      <c r="I284" s="189"/>
      <c r="J284" s="190">
        <f>ROUND(I284*H284,2)</f>
        <v>0</v>
      </c>
      <c r="K284" s="186" t="s">
        <v>152</v>
      </c>
      <c r="L284" s="37"/>
      <c r="M284" s="191" t="s">
        <v>1</v>
      </c>
      <c r="N284" s="192" t="s">
        <v>44</v>
      </c>
      <c r="O284" s="69"/>
      <c r="P284" s="193">
        <f>O284*H284</f>
        <v>0</v>
      </c>
      <c r="Q284" s="193">
        <v>0</v>
      </c>
      <c r="R284" s="193">
        <f>Q284*H284</f>
        <v>0</v>
      </c>
      <c r="S284" s="193">
        <v>0</v>
      </c>
      <c r="T284" s="194">
        <f>S284*H284</f>
        <v>0</v>
      </c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R284" s="195" t="s">
        <v>153</v>
      </c>
      <c r="AT284" s="195" t="s">
        <v>148</v>
      </c>
      <c r="AU284" s="195" t="s">
        <v>89</v>
      </c>
      <c r="AY284" s="15" t="s">
        <v>146</v>
      </c>
      <c r="BE284" s="196">
        <f>IF(N284="základní",J284,0)</f>
        <v>0</v>
      </c>
      <c r="BF284" s="196">
        <f>IF(N284="snížená",J284,0)</f>
        <v>0</v>
      </c>
      <c r="BG284" s="196">
        <f>IF(N284="zákl. přenesená",J284,0)</f>
        <v>0</v>
      </c>
      <c r="BH284" s="196">
        <f>IF(N284="sníž. přenesená",J284,0)</f>
        <v>0</v>
      </c>
      <c r="BI284" s="196">
        <f>IF(N284="nulová",J284,0)</f>
        <v>0</v>
      </c>
      <c r="BJ284" s="15" t="s">
        <v>87</v>
      </c>
      <c r="BK284" s="196">
        <f>ROUND(I284*H284,2)</f>
        <v>0</v>
      </c>
      <c r="BL284" s="15" t="s">
        <v>153</v>
      </c>
      <c r="BM284" s="195" t="s">
        <v>1035</v>
      </c>
    </row>
    <row r="285" spans="1:65" s="2" customFormat="1" ht="28.8">
      <c r="A285" s="32"/>
      <c r="B285" s="33"/>
      <c r="C285" s="34"/>
      <c r="D285" s="197" t="s">
        <v>155</v>
      </c>
      <c r="E285" s="34"/>
      <c r="F285" s="198" t="s">
        <v>681</v>
      </c>
      <c r="G285" s="34"/>
      <c r="H285" s="34"/>
      <c r="I285" s="199"/>
      <c r="J285" s="34"/>
      <c r="K285" s="34"/>
      <c r="L285" s="37"/>
      <c r="M285" s="200"/>
      <c r="N285" s="201"/>
      <c r="O285" s="69"/>
      <c r="P285" s="69"/>
      <c r="Q285" s="69"/>
      <c r="R285" s="69"/>
      <c r="S285" s="69"/>
      <c r="T285" s="70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T285" s="15" t="s">
        <v>155</v>
      </c>
      <c r="AU285" s="15" t="s">
        <v>89</v>
      </c>
    </row>
    <row r="286" spans="1:65" s="13" customFormat="1" ht="10.199999999999999">
      <c r="B286" s="202"/>
      <c r="C286" s="203"/>
      <c r="D286" s="197" t="s">
        <v>157</v>
      </c>
      <c r="E286" s="204" t="s">
        <v>1</v>
      </c>
      <c r="F286" s="205" t="s">
        <v>1036</v>
      </c>
      <c r="G286" s="203"/>
      <c r="H286" s="206">
        <v>4</v>
      </c>
      <c r="I286" s="207"/>
      <c r="J286" s="203"/>
      <c r="K286" s="203"/>
      <c r="L286" s="208"/>
      <c r="M286" s="209"/>
      <c r="N286" s="210"/>
      <c r="O286" s="210"/>
      <c r="P286" s="210"/>
      <c r="Q286" s="210"/>
      <c r="R286" s="210"/>
      <c r="S286" s="210"/>
      <c r="T286" s="211"/>
      <c r="AT286" s="212" t="s">
        <v>157</v>
      </c>
      <c r="AU286" s="212" t="s">
        <v>89</v>
      </c>
      <c r="AV286" s="13" t="s">
        <v>89</v>
      </c>
      <c r="AW286" s="13" t="s">
        <v>36</v>
      </c>
      <c r="AX286" s="13" t="s">
        <v>79</v>
      </c>
      <c r="AY286" s="212" t="s">
        <v>146</v>
      </c>
    </row>
    <row r="287" spans="1:65" s="13" customFormat="1" ht="10.199999999999999">
      <c r="B287" s="202"/>
      <c r="C287" s="203"/>
      <c r="D287" s="197" t="s">
        <v>157</v>
      </c>
      <c r="E287" s="204" t="s">
        <v>1</v>
      </c>
      <c r="F287" s="205" t="s">
        <v>1037</v>
      </c>
      <c r="G287" s="203"/>
      <c r="H287" s="206">
        <v>1.6</v>
      </c>
      <c r="I287" s="207"/>
      <c r="J287" s="203"/>
      <c r="K287" s="203"/>
      <c r="L287" s="208"/>
      <c r="M287" s="209"/>
      <c r="N287" s="210"/>
      <c r="O287" s="210"/>
      <c r="P287" s="210"/>
      <c r="Q287" s="210"/>
      <c r="R287" s="210"/>
      <c r="S287" s="210"/>
      <c r="T287" s="211"/>
      <c r="AT287" s="212" t="s">
        <v>157</v>
      </c>
      <c r="AU287" s="212" t="s">
        <v>89</v>
      </c>
      <c r="AV287" s="13" t="s">
        <v>89</v>
      </c>
      <c r="AW287" s="13" t="s">
        <v>36</v>
      </c>
      <c r="AX287" s="13" t="s">
        <v>79</v>
      </c>
      <c r="AY287" s="212" t="s">
        <v>146</v>
      </c>
    </row>
    <row r="288" spans="1:65" s="2" customFormat="1" ht="24.15" customHeight="1">
      <c r="A288" s="32"/>
      <c r="B288" s="33"/>
      <c r="C288" s="184" t="s">
        <v>381</v>
      </c>
      <c r="D288" s="184" t="s">
        <v>148</v>
      </c>
      <c r="E288" s="185" t="s">
        <v>376</v>
      </c>
      <c r="F288" s="186" t="s">
        <v>377</v>
      </c>
      <c r="G288" s="187" t="s">
        <v>161</v>
      </c>
      <c r="H288" s="188">
        <v>45.276000000000003</v>
      </c>
      <c r="I288" s="189"/>
      <c r="J288" s="190">
        <f>ROUND(I288*H288,2)</f>
        <v>0</v>
      </c>
      <c r="K288" s="186" t="s">
        <v>152</v>
      </c>
      <c r="L288" s="37"/>
      <c r="M288" s="191" t="s">
        <v>1</v>
      </c>
      <c r="N288" s="192" t="s">
        <v>44</v>
      </c>
      <c r="O288" s="69"/>
      <c r="P288" s="193">
        <f>O288*H288</f>
        <v>0</v>
      </c>
      <c r="Q288" s="193">
        <v>2.25</v>
      </c>
      <c r="R288" s="193">
        <f>Q288*H288</f>
        <v>101.87100000000001</v>
      </c>
      <c r="S288" s="193">
        <v>0</v>
      </c>
      <c r="T288" s="194">
        <f>S288*H288</f>
        <v>0</v>
      </c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95" t="s">
        <v>153</v>
      </c>
      <c r="AT288" s="195" t="s">
        <v>148</v>
      </c>
      <c r="AU288" s="195" t="s">
        <v>89</v>
      </c>
      <c r="AY288" s="15" t="s">
        <v>146</v>
      </c>
      <c r="BE288" s="196">
        <f>IF(N288="základní",J288,0)</f>
        <v>0</v>
      </c>
      <c r="BF288" s="196">
        <f>IF(N288="snížená",J288,0)</f>
        <v>0</v>
      </c>
      <c r="BG288" s="196">
        <f>IF(N288="zákl. přenesená",J288,0)</f>
        <v>0</v>
      </c>
      <c r="BH288" s="196">
        <f>IF(N288="sníž. přenesená",J288,0)</f>
        <v>0</v>
      </c>
      <c r="BI288" s="196">
        <f>IF(N288="nulová",J288,0)</f>
        <v>0</v>
      </c>
      <c r="BJ288" s="15" t="s">
        <v>87</v>
      </c>
      <c r="BK288" s="196">
        <f>ROUND(I288*H288,2)</f>
        <v>0</v>
      </c>
      <c r="BL288" s="15" t="s">
        <v>153</v>
      </c>
      <c r="BM288" s="195" t="s">
        <v>1038</v>
      </c>
    </row>
    <row r="289" spans="1:65" s="2" customFormat="1" ht="19.2">
      <c r="A289" s="32"/>
      <c r="B289" s="33"/>
      <c r="C289" s="34"/>
      <c r="D289" s="197" t="s">
        <v>155</v>
      </c>
      <c r="E289" s="34"/>
      <c r="F289" s="198" t="s">
        <v>379</v>
      </c>
      <c r="G289" s="34"/>
      <c r="H289" s="34"/>
      <c r="I289" s="199"/>
      <c r="J289" s="34"/>
      <c r="K289" s="34"/>
      <c r="L289" s="37"/>
      <c r="M289" s="200"/>
      <c r="N289" s="201"/>
      <c r="O289" s="69"/>
      <c r="P289" s="69"/>
      <c r="Q289" s="69"/>
      <c r="R289" s="69"/>
      <c r="S289" s="69"/>
      <c r="T289" s="70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T289" s="15" t="s">
        <v>155</v>
      </c>
      <c r="AU289" s="15" t="s">
        <v>89</v>
      </c>
    </row>
    <row r="290" spans="1:65" s="13" customFormat="1" ht="20.399999999999999">
      <c r="B290" s="202"/>
      <c r="C290" s="203"/>
      <c r="D290" s="197" t="s">
        <v>157</v>
      </c>
      <c r="E290" s="204" t="s">
        <v>1</v>
      </c>
      <c r="F290" s="205" t="s">
        <v>1039</v>
      </c>
      <c r="G290" s="203"/>
      <c r="H290" s="206">
        <v>6.78</v>
      </c>
      <c r="I290" s="207"/>
      <c r="J290" s="203"/>
      <c r="K290" s="203"/>
      <c r="L290" s="208"/>
      <c r="M290" s="209"/>
      <c r="N290" s="210"/>
      <c r="O290" s="210"/>
      <c r="P290" s="210"/>
      <c r="Q290" s="210"/>
      <c r="R290" s="210"/>
      <c r="S290" s="210"/>
      <c r="T290" s="211"/>
      <c r="AT290" s="212" t="s">
        <v>157</v>
      </c>
      <c r="AU290" s="212" t="s">
        <v>89</v>
      </c>
      <c r="AV290" s="13" t="s">
        <v>89</v>
      </c>
      <c r="AW290" s="13" t="s">
        <v>36</v>
      </c>
      <c r="AX290" s="13" t="s">
        <v>79</v>
      </c>
      <c r="AY290" s="212" t="s">
        <v>146</v>
      </c>
    </row>
    <row r="291" spans="1:65" s="13" customFormat="1" ht="20.399999999999999">
      <c r="B291" s="202"/>
      <c r="C291" s="203"/>
      <c r="D291" s="197" t="s">
        <v>157</v>
      </c>
      <c r="E291" s="204" t="s">
        <v>1</v>
      </c>
      <c r="F291" s="205" t="s">
        <v>1040</v>
      </c>
      <c r="G291" s="203"/>
      <c r="H291" s="206">
        <v>6.49</v>
      </c>
      <c r="I291" s="207"/>
      <c r="J291" s="203"/>
      <c r="K291" s="203"/>
      <c r="L291" s="208"/>
      <c r="M291" s="209"/>
      <c r="N291" s="210"/>
      <c r="O291" s="210"/>
      <c r="P291" s="210"/>
      <c r="Q291" s="210"/>
      <c r="R291" s="210"/>
      <c r="S291" s="210"/>
      <c r="T291" s="211"/>
      <c r="AT291" s="212" t="s">
        <v>157</v>
      </c>
      <c r="AU291" s="212" t="s">
        <v>89</v>
      </c>
      <c r="AV291" s="13" t="s">
        <v>89</v>
      </c>
      <c r="AW291" s="13" t="s">
        <v>36</v>
      </c>
      <c r="AX291" s="13" t="s">
        <v>79</v>
      </c>
      <c r="AY291" s="212" t="s">
        <v>146</v>
      </c>
    </row>
    <row r="292" spans="1:65" s="13" customFormat="1" ht="20.399999999999999">
      <c r="B292" s="202"/>
      <c r="C292" s="203"/>
      <c r="D292" s="197" t="s">
        <v>157</v>
      </c>
      <c r="E292" s="204" t="s">
        <v>1</v>
      </c>
      <c r="F292" s="205" t="s">
        <v>1041</v>
      </c>
      <c r="G292" s="203"/>
      <c r="H292" s="206">
        <v>7.9870000000000001</v>
      </c>
      <c r="I292" s="207"/>
      <c r="J292" s="203"/>
      <c r="K292" s="203"/>
      <c r="L292" s="208"/>
      <c r="M292" s="209"/>
      <c r="N292" s="210"/>
      <c r="O292" s="210"/>
      <c r="P292" s="210"/>
      <c r="Q292" s="210"/>
      <c r="R292" s="210"/>
      <c r="S292" s="210"/>
      <c r="T292" s="211"/>
      <c r="AT292" s="212" t="s">
        <v>157</v>
      </c>
      <c r="AU292" s="212" t="s">
        <v>89</v>
      </c>
      <c r="AV292" s="13" t="s">
        <v>89</v>
      </c>
      <c r="AW292" s="13" t="s">
        <v>36</v>
      </c>
      <c r="AX292" s="13" t="s">
        <v>79</v>
      </c>
      <c r="AY292" s="212" t="s">
        <v>146</v>
      </c>
    </row>
    <row r="293" spans="1:65" s="13" customFormat="1" ht="20.399999999999999">
      <c r="B293" s="202"/>
      <c r="C293" s="203"/>
      <c r="D293" s="197" t="s">
        <v>157</v>
      </c>
      <c r="E293" s="204" t="s">
        <v>1</v>
      </c>
      <c r="F293" s="205" t="s">
        <v>1042</v>
      </c>
      <c r="G293" s="203"/>
      <c r="H293" s="206">
        <v>6.7389999999999999</v>
      </c>
      <c r="I293" s="207"/>
      <c r="J293" s="203"/>
      <c r="K293" s="203"/>
      <c r="L293" s="208"/>
      <c r="M293" s="209"/>
      <c r="N293" s="210"/>
      <c r="O293" s="210"/>
      <c r="P293" s="210"/>
      <c r="Q293" s="210"/>
      <c r="R293" s="210"/>
      <c r="S293" s="210"/>
      <c r="T293" s="211"/>
      <c r="AT293" s="212" t="s">
        <v>157</v>
      </c>
      <c r="AU293" s="212" t="s">
        <v>89</v>
      </c>
      <c r="AV293" s="13" t="s">
        <v>89</v>
      </c>
      <c r="AW293" s="13" t="s">
        <v>36</v>
      </c>
      <c r="AX293" s="13" t="s">
        <v>79</v>
      </c>
      <c r="AY293" s="212" t="s">
        <v>146</v>
      </c>
    </row>
    <row r="294" spans="1:65" s="13" customFormat="1" ht="20.399999999999999">
      <c r="B294" s="202"/>
      <c r="C294" s="203"/>
      <c r="D294" s="197" t="s">
        <v>157</v>
      </c>
      <c r="E294" s="204" t="s">
        <v>1</v>
      </c>
      <c r="F294" s="205" t="s">
        <v>1041</v>
      </c>
      <c r="G294" s="203"/>
      <c r="H294" s="206">
        <v>7.9870000000000001</v>
      </c>
      <c r="I294" s="207"/>
      <c r="J294" s="203"/>
      <c r="K294" s="203"/>
      <c r="L294" s="208"/>
      <c r="M294" s="209"/>
      <c r="N294" s="210"/>
      <c r="O294" s="210"/>
      <c r="P294" s="210"/>
      <c r="Q294" s="210"/>
      <c r="R294" s="210"/>
      <c r="S294" s="210"/>
      <c r="T294" s="211"/>
      <c r="AT294" s="212" t="s">
        <v>157</v>
      </c>
      <c r="AU294" s="212" t="s">
        <v>89</v>
      </c>
      <c r="AV294" s="13" t="s">
        <v>89</v>
      </c>
      <c r="AW294" s="13" t="s">
        <v>36</v>
      </c>
      <c r="AX294" s="13" t="s">
        <v>79</v>
      </c>
      <c r="AY294" s="212" t="s">
        <v>146</v>
      </c>
    </row>
    <row r="295" spans="1:65" s="13" customFormat="1" ht="20.399999999999999">
      <c r="B295" s="202"/>
      <c r="C295" s="203"/>
      <c r="D295" s="197" t="s">
        <v>157</v>
      </c>
      <c r="E295" s="204" t="s">
        <v>1</v>
      </c>
      <c r="F295" s="205" t="s">
        <v>1043</v>
      </c>
      <c r="G295" s="203"/>
      <c r="H295" s="206">
        <v>9.2929999999999993</v>
      </c>
      <c r="I295" s="207"/>
      <c r="J295" s="203"/>
      <c r="K295" s="203"/>
      <c r="L295" s="208"/>
      <c r="M295" s="209"/>
      <c r="N295" s="210"/>
      <c r="O295" s="210"/>
      <c r="P295" s="210"/>
      <c r="Q295" s="210"/>
      <c r="R295" s="210"/>
      <c r="S295" s="210"/>
      <c r="T295" s="211"/>
      <c r="AT295" s="212" t="s">
        <v>157</v>
      </c>
      <c r="AU295" s="212" t="s">
        <v>89</v>
      </c>
      <c r="AV295" s="13" t="s">
        <v>89</v>
      </c>
      <c r="AW295" s="13" t="s">
        <v>36</v>
      </c>
      <c r="AX295" s="13" t="s">
        <v>79</v>
      </c>
      <c r="AY295" s="212" t="s">
        <v>146</v>
      </c>
    </row>
    <row r="296" spans="1:65" s="2" customFormat="1" ht="24.15" customHeight="1">
      <c r="A296" s="32"/>
      <c r="B296" s="33"/>
      <c r="C296" s="184" t="s">
        <v>389</v>
      </c>
      <c r="D296" s="184" t="s">
        <v>148</v>
      </c>
      <c r="E296" s="185" t="s">
        <v>688</v>
      </c>
      <c r="F296" s="186" t="s">
        <v>397</v>
      </c>
      <c r="G296" s="187" t="s">
        <v>161</v>
      </c>
      <c r="H296" s="188">
        <v>138.32</v>
      </c>
      <c r="I296" s="189"/>
      <c r="J296" s="190">
        <f>ROUND(I296*H296,2)</f>
        <v>0</v>
      </c>
      <c r="K296" s="186" t="s">
        <v>152</v>
      </c>
      <c r="L296" s="37"/>
      <c r="M296" s="191" t="s">
        <v>1</v>
      </c>
      <c r="N296" s="192" t="s">
        <v>44</v>
      </c>
      <c r="O296" s="69"/>
      <c r="P296" s="193">
        <f>O296*H296</f>
        <v>0</v>
      </c>
      <c r="Q296" s="193">
        <v>2.4142999999999999</v>
      </c>
      <c r="R296" s="193">
        <f>Q296*H296</f>
        <v>333.94597599999997</v>
      </c>
      <c r="S296" s="193">
        <v>0</v>
      </c>
      <c r="T296" s="194">
        <f>S296*H296</f>
        <v>0</v>
      </c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R296" s="195" t="s">
        <v>153</v>
      </c>
      <c r="AT296" s="195" t="s">
        <v>148</v>
      </c>
      <c r="AU296" s="195" t="s">
        <v>89</v>
      </c>
      <c r="AY296" s="15" t="s">
        <v>146</v>
      </c>
      <c r="BE296" s="196">
        <f>IF(N296="základní",J296,0)</f>
        <v>0</v>
      </c>
      <c r="BF296" s="196">
        <f>IF(N296="snížená",J296,0)</f>
        <v>0</v>
      </c>
      <c r="BG296" s="196">
        <f>IF(N296="zákl. přenesená",J296,0)</f>
        <v>0</v>
      </c>
      <c r="BH296" s="196">
        <f>IF(N296="sníž. přenesená",J296,0)</f>
        <v>0</v>
      </c>
      <c r="BI296" s="196">
        <f>IF(N296="nulová",J296,0)</f>
        <v>0</v>
      </c>
      <c r="BJ296" s="15" t="s">
        <v>87</v>
      </c>
      <c r="BK296" s="196">
        <f>ROUND(I296*H296,2)</f>
        <v>0</v>
      </c>
      <c r="BL296" s="15" t="s">
        <v>153</v>
      </c>
      <c r="BM296" s="195" t="s">
        <v>1044</v>
      </c>
    </row>
    <row r="297" spans="1:65" s="2" customFormat="1" ht="28.8">
      <c r="A297" s="32"/>
      <c r="B297" s="33"/>
      <c r="C297" s="34"/>
      <c r="D297" s="197" t="s">
        <v>155</v>
      </c>
      <c r="E297" s="34"/>
      <c r="F297" s="198" t="s">
        <v>399</v>
      </c>
      <c r="G297" s="34"/>
      <c r="H297" s="34"/>
      <c r="I297" s="199"/>
      <c r="J297" s="34"/>
      <c r="K297" s="34"/>
      <c r="L297" s="37"/>
      <c r="M297" s="200"/>
      <c r="N297" s="201"/>
      <c r="O297" s="69"/>
      <c r="P297" s="69"/>
      <c r="Q297" s="69"/>
      <c r="R297" s="69"/>
      <c r="S297" s="69"/>
      <c r="T297" s="70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T297" s="15" t="s">
        <v>155</v>
      </c>
      <c r="AU297" s="15" t="s">
        <v>89</v>
      </c>
    </row>
    <row r="298" spans="1:65" s="13" customFormat="1" ht="20.399999999999999">
      <c r="B298" s="202"/>
      <c r="C298" s="203"/>
      <c r="D298" s="197" t="s">
        <v>157</v>
      </c>
      <c r="E298" s="204" t="s">
        <v>1</v>
      </c>
      <c r="F298" s="205" t="s">
        <v>1045</v>
      </c>
      <c r="G298" s="203"/>
      <c r="H298" s="206">
        <v>20.34</v>
      </c>
      <c r="I298" s="207"/>
      <c r="J298" s="203"/>
      <c r="K298" s="203"/>
      <c r="L298" s="208"/>
      <c r="M298" s="209"/>
      <c r="N298" s="210"/>
      <c r="O298" s="210"/>
      <c r="P298" s="210"/>
      <c r="Q298" s="210"/>
      <c r="R298" s="210"/>
      <c r="S298" s="210"/>
      <c r="T298" s="211"/>
      <c r="AT298" s="212" t="s">
        <v>157</v>
      </c>
      <c r="AU298" s="212" t="s">
        <v>89</v>
      </c>
      <c r="AV298" s="13" t="s">
        <v>89</v>
      </c>
      <c r="AW298" s="13" t="s">
        <v>36</v>
      </c>
      <c r="AX298" s="13" t="s">
        <v>79</v>
      </c>
      <c r="AY298" s="212" t="s">
        <v>146</v>
      </c>
    </row>
    <row r="299" spans="1:65" s="13" customFormat="1" ht="20.399999999999999">
      <c r="B299" s="202"/>
      <c r="C299" s="203"/>
      <c r="D299" s="197" t="s">
        <v>157</v>
      </c>
      <c r="E299" s="204" t="s">
        <v>1</v>
      </c>
      <c r="F299" s="205" t="s">
        <v>1046</v>
      </c>
      <c r="G299" s="203"/>
      <c r="H299" s="206">
        <v>19.469000000000001</v>
      </c>
      <c r="I299" s="207"/>
      <c r="J299" s="203"/>
      <c r="K299" s="203"/>
      <c r="L299" s="208"/>
      <c r="M299" s="209"/>
      <c r="N299" s="210"/>
      <c r="O299" s="210"/>
      <c r="P299" s="210"/>
      <c r="Q299" s="210"/>
      <c r="R299" s="210"/>
      <c r="S299" s="210"/>
      <c r="T299" s="211"/>
      <c r="AT299" s="212" t="s">
        <v>157</v>
      </c>
      <c r="AU299" s="212" t="s">
        <v>89</v>
      </c>
      <c r="AV299" s="13" t="s">
        <v>89</v>
      </c>
      <c r="AW299" s="13" t="s">
        <v>36</v>
      </c>
      <c r="AX299" s="13" t="s">
        <v>79</v>
      </c>
      <c r="AY299" s="212" t="s">
        <v>146</v>
      </c>
    </row>
    <row r="300" spans="1:65" s="13" customFormat="1" ht="20.399999999999999">
      <c r="B300" s="202"/>
      <c r="C300" s="203"/>
      <c r="D300" s="197" t="s">
        <v>157</v>
      </c>
      <c r="E300" s="204" t="s">
        <v>1</v>
      </c>
      <c r="F300" s="205" t="s">
        <v>1047</v>
      </c>
      <c r="G300" s="203"/>
      <c r="H300" s="206">
        <v>23.962</v>
      </c>
      <c r="I300" s="207"/>
      <c r="J300" s="203"/>
      <c r="K300" s="203"/>
      <c r="L300" s="208"/>
      <c r="M300" s="209"/>
      <c r="N300" s="210"/>
      <c r="O300" s="210"/>
      <c r="P300" s="210"/>
      <c r="Q300" s="210"/>
      <c r="R300" s="210"/>
      <c r="S300" s="210"/>
      <c r="T300" s="211"/>
      <c r="AT300" s="212" t="s">
        <v>157</v>
      </c>
      <c r="AU300" s="212" t="s">
        <v>89</v>
      </c>
      <c r="AV300" s="13" t="s">
        <v>89</v>
      </c>
      <c r="AW300" s="13" t="s">
        <v>36</v>
      </c>
      <c r="AX300" s="13" t="s">
        <v>79</v>
      </c>
      <c r="AY300" s="212" t="s">
        <v>146</v>
      </c>
    </row>
    <row r="301" spans="1:65" s="13" customFormat="1" ht="20.399999999999999">
      <c r="B301" s="202"/>
      <c r="C301" s="203"/>
      <c r="D301" s="197" t="s">
        <v>157</v>
      </c>
      <c r="E301" s="204" t="s">
        <v>1</v>
      </c>
      <c r="F301" s="205" t="s">
        <v>1048</v>
      </c>
      <c r="G301" s="203"/>
      <c r="H301" s="206">
        <v>20.218</v>
      </c>
      <c r="I301" s="207"/>
      <c r="J301" s="203"/>
      <c r="K301" s="203"/>
      <c r="L301" s="208"/>
      <c r="M301" s="209"/>
      <c r="N301" s="210"/>
      <c r="O301" s="210"/>
      <c r="P301" s="210"/>
      <c r="Q301" s="210"/>
      <c r="R301" s="210"/>
      <c r="S301" s="210"/>
      <c r="T301" s="211"/>
      <c r="AT301" s="212" t="s">
        <v>157</v>
      </c>
      <c r="AU301" s="212" t="s">
        <v>89</v>
      </c>
      <c r="AV301" s="13" t="s">
        <v>89</v>
      </c>
      <c r="AW301" s="13" t="s">
        <v>36</v>
      </c>
      <c r="AX301" s="13" t="s">
        <v>79</v>
      </c>
      <c r="AY301" s="212" t="s">
        <v>146</v>
      </c>
    </row>
    <row r="302" spans="1:65" s="13" customFormat="1" ht="20.399999999999999">
      <c r="B302" s="202"/>
      <c r="C302" s="203"/>
      <c r="D302" s="197" t="s">
        <v>157</v>
      </c>
      <c r="E302" s="204" t="s">
        <v>1</v>
      </c>
      <c r="F302" s="205" t="s">
        <v>1047</v>
      </c>
      <c r="G302" s="203"/>
      <c r="H302" s="206">
        <v>23.962</v>
      </c>
      <c r="I302" s="207"/>
      <c r="J302" s="203"/>
      <c r="K302" s="203"/>
      <c r="L302" s="208"/>
      <c r="M302" s="209"/>
      <c r="N302" s="210"/>
      <c r="O302" s="210"/>
      <c r="P302" s="210"/>
      <c r="Q302" s="210"/>
      <c r="R302" s="210"/>
      <c r="S302" s="210"/>
      <c r="T302" s="211"/>
      <c r="AT302" s="212" t="s">
        <v>157</v>
      </c>
      <c r="AU302" s="212" t="s">
        <v>89</v>
      </c>
      <c r="AV302" s="13" t="s">
        <v>89</v>
      </c>
      <c r="AW302" s="13" t="s">
        <v>36</v>
      </c>
      <c r="AX302" s="13" t="s">
        <v>79</v>
      </c>
      <c r="AY302" s="212" t="s">
        <v>146</v>
      </c>
    </row>
    <row r="303" spans="1:65" s="13" customFormat="1" ht="20.399999999999999">
      <c r="B303" s="202"/>
      <c r="C303" s="203"/>
      <c r="D303" s="197" t="s">
        <v>157</v>
      </c>
      <c r="E303" s="204" t="s">
        <v>1</v>
      </c>
      <c r="F303" s="205" t="s">
        <v>1049</v>
      </c>
      <c r="G303" s="203"/>
      <c r="H303" s="206">
        <v>27.879000000000001</v>
      </c>
      <c r="I303" s="207"/>
      <c r="J303" s="203"/>
      <c r="K303" s="203"/>
      <c r="L303" s="208"/>
      <c r="M303" s="209"/>
      <c r="N303" s="210"/>
      <c r="O303" s="210"/>
      <c r="P303" s="210"/>
      <c r="Q303" s="210"/>
      <c r="R303" s="210"/>
      <c r="S303" s="210"/>
      <c r="T303" s="211"/>
      <c r="AT303" s="212" t="s">
        <v>157</v>
      </c>
      <c r="AU303" s="212" t="s">
        <v>89</v>
      </c>
      <c r="AV303" s="13" t="s">
        <v>89</v>
      </c>
      <c r="AW303" s="13" t="s">
        <v>36</v>
      </c>
      <c r="AX303" s="13" t="s">
        <v>79</v>
      </c>
      <c r="AY303" s="212" t="s">
        <v>146</v>
      </c>
    </row>
    <row r="304" spans="1:65" s="13" customFormat="1" ht="10.199999999999999">
      <c r="B304" s="202"/>
      <c r="C304" s="203"/>
      <c r="D304" s="197" t="s">
        <v>157</v>
      </c>
      <c r="E304" s="204" t="s">
        <v>1</v>
      </c>
      <c r="F304" s="205" t="s">
        <v>1050</v>
      </c>
      <c r="G304" s="203"/>
      <c r="H304" s="206">
        <v>2.4900000000000002</v>
      </c>
      <c r="I304" s="207"/>
      <c r="J304" s="203"/>
      <c r="K304" s="203"/>
      <c r="L304" s="208"/>
      <c r="M304" s="209"/>
      <c r="N304" s="210"/>
      <c r="O304" s="210"/>
      <c r="P304" s="210"/>
      <c r="Q304" s="210"/>
      <c r="R304" s="210"/>
      <c r="S304" s="210"/>
      <c r="T304" s="211"/>
      <c r="AT304" s="212" t="s">
        <v>157</v>
      </c>
      <c r="AU304" s="212" t="s">
        <v>89</v>
      </c>
      <c r="AV304" s="13" t="s">
        <v>89</v>
      </c>
      <c r="AW304" s="13" t="s">
        <v>36</v>
      </c>
      <c r="AX304" s="13" t="s">
        <v>79</v>
      </c>
      <c r="AY304" s="212" t="s">
        <v>146</v>
      </c>
    </row>
    <row r="305" spans="1:65" s="2" customFormat="1" ht="16.5" customHeight="1">
      <c r="A305" s="32"/>
      <c r="B305" s="33"/>
      <c r="C305" s="184" t="s">
        <v>395</v>
      </c>
      <c r="D305" s="184" t="s">
        <v>148</v>
      </c>
      <c r="E305" s="185" t="s">
        <v>696</v>
      </c>
      <c r="F305" s="186" t="s">
        <v>697</v>
      </c>
      <c r="G305" s="187" t="s">
        <v>151</v>
      </c>
      <c r="H305" s="188">
        <v>234.68100000000001</v>
      </c>
      <c r="I305" s="189"/>
      <c r="J305" s="190">
        <f>ROUND(I305*H305,2)</f>
        <v>0</v>
      </c>
      <c r="K305" s="186" t="s">
        <v>152</v>
      </c>
      <c r="L305" s="37"/>
      <c r="M305" s="191" t="s">
        <v>1</v>
      </c>
      <c r="N305" s="192" t="s">
        <v>44</v>
      </c>
      <c r="O305" s="69"/>
      <c r="P305" s="193">
        <f>O305*H305</f>
        <v>0</v>
      </c>
      <c r="Q305" s="193">
        <v>0</v>
      </c>
      <c r="R305" s="193">
        <f>Q305*H305</f>
        <v>0</v>
      </c>
      <c r="S305" s="193">
        <v>0</v>
      </c>
      <c r="T305" s="194">
        <f>S305*H305</f>
        <v>0</v>
      </c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R305" s="195" t="s">
        <v>153</v>
      </c>
      <c r="AT305" s="195" t="s">
        <v>148</v>
      </c>
      <c r="AU305" s="195" t="s">
        <v>89</v>
      </c>
      <c r="AY305" s="15" t="s">
        <v>146</v>
      </c>
      <c r="BE305" s="196">
        <f>IF(N305="základní",J305,0)</f>
        <v>0</v>
      </c>
      <c r="BF305" s="196">
        <f>IF(N305="snížená",J305,0)</f>
        <v>0</v>
      </c>
      <c r="BG305" s="196">
        <f>IF(N305="zákl. přenesená",J305,0)</f>
        <v>0</v>
      </c>
      <c r="BH305" s="196">
        <f>IF(N305="sníž. přenesená",J305,0)</f>
        <v>0</v>
      </c>
      <c r="BI305" s="196">
        <f>IF(N305="nulová",J305,0)</f>
        <v>0</v>
      </c>
      <c r="BJ305" s="15" t="s">
        <v>87</v>
      </c>
      <c r="BK305" s="196">
        <f>ROUND(I305*H305,2)</f>
        <v>0</v>
      </c>
      <c r="BL305" s="15" t="s">
        <v>153</v>
      </c>
      <c r="BM305" s="195" t="s">
        <v>1051</v>
      </c>
    </row>
    <row r="306" spans="1:65" s="2" customFormat="1" ht="19.2">
      <c r="A306" s="32"/>
      <c r="B306" s="33"/>
      <c r="C306" s="34"/>
      <c r="D306" s="197" t="s">
        <v>155</v>
      </c>
      <c r="E306" s="34"/>
      <c r="F306" s="198" t="s">
        <v>699</v>
      </c>
      <c r="G306" s="34"/>
      <c r="H306" s="34"/>
      <c r="I306" s="199"/>
      <c r="J306" s="34"/>
      <c r="K306" s="34"/>
      <c r="L306" s="37"/>
      <c r="M306" s="200"/>
      <c r="N306" s="201"/>
      <c r="O306" s="69"/>
      <c r="P306" s="69"/>
      <c r="Q306" s="69"/>
      <c r="R306" s="69"/>
      <c r="S306" s="69"/>
      <c r="T306" s="70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T306" s="15" t="s">
        <v>155</v>
      </c>
      <c r="AU306" s="15" t="s">
        <v>89</v>
      </c>
    </row>
    <row r="307" spans="1:65" s="13" customFormat="1" ht="10.199999999999999">
      <c r="B307" s="202"/>
      <c r="C307" s="203"/>
      <c r="D307" s="197" t="s">
        <v>157</v>
      </c>
      <c r="E307" s="204" t="s">
        <v>1</v>
      </c>
      <c r="F307" s="205" t="s">
        <v>1052</v>
      </c>
      <c r="G307" s="203"/>
      <c r="H307" s="206">
        <v>33.9</v>
      </c>
      <c r="I307" s="207"/>
      <c r="J307" s="203"/>
      <c r="K307" s="203"/>
      <c r="L307" s="208"/>
      <c r="M307" s="209"/>
      <c r="N307" s="210"/>
      <c r="O307" s="210"/>
      <c r="P307" s="210"/>
      <c r="Q307" s="210"/>
      <c r="R307" s="210"/>
      <c r="S307" s="210"/>
      <c r="T307" s="211"/>
      <c r="AT307" s="212" t="s">
        <v>157</v>
      </c>
      <c r="AU307" s="212" t="s">
        <v>89</v>
      </c>
      <c r="AV307" s="13" t="s">
        <v>89</v>
      </c>
      <c r="AW307" s="13" t="s">
        <v>36</v>
      </c>
      <c r="AX307" s="13" t="s">
        <v>79</v>
      </c>
      <c r="AY307" s="212" t="s">
        <v>146</v>
      </c>
    </row>
    <row r="308" spans="1:65" s="13" customFormat="1" ht="10.199999999999999">
      <c r="B308" s="202"/>
      <c r="C308" s="203"/>
      <c r="D308" s="197" t="s">
        <v>157</v>
      </c>
      <c r="E308" s="204" t="s">
        <v>1</v>
      </c>
      <c r="F308" s="205" t="s">
        <v>1053</v>
      </c>
      <c r="G308" s="203"/>
      <c r="H308" s="206">
        <v>32.448</v>
      </c>
      <c r="I308" s="207"/>
      <c r="J308" s="203"/>
      <c r="K308" s="203"/>
      <c r="L308" s="208"/>
      <c r="M308" s="209"/>
      <c r="N308" s="210"/>
      <c r="O308" s="210"/>
      <c r="P308" s="210"/>
      <c r="Q308" s="210"/>
      <c r="R308" s="210"/>
      <c r="S308" s="210"/>
      <c r="T308" s="211"/>
      <c r="AT308" s="212" t="s">
        <v>157</v>
      </c>
      <c r="AU308" s="212" t="s">
        <v>89</v>
      </c>
      <c r="AV308" s="13" t="s">
        <v>89</v>
      </c>
      <c r="AW308" s="13" t="s">
        <v>36</v>
      </c>
      <c r="AX308" s="13" t="s">
        <v>79</v>
      </c>
      <c r="AY308" s="212" t="s">
        <v>146</v>
      </c>
    </row>
    <row r="309" spans="1:65" s="13" customFormat="1" ht="10.199999999999999">
      <c r="B309" s="202"/>
      <c r="C309" s="203"/>
      <c r="D309" s="197" t="s">
        <v>157</v>
      </c>
      <c r="E309" s="204" t="s">
        <v>1</v>
      </c>
      <c r="F309" s="205" t="s">
        <v>1054</v>
      </c>
      <c r="G309" s="203"/>
      <c r="H309" s="206">
        <v>39.936</v>
      </c>
      <c r="I309" s="207"/>
      <c r="J309" s="203"/>
      <c r="K309" s="203"/>
      <c r="L309" s="208"/>
      <c r="M309" s="209"/>
      <c r="N309" s="210"/>
      <c r="O309" s="210"/>
      <c r="P309" s="210"/>
      <c r="Q309" s="210"/>
      <c r="R309" s="210"/>
      <c r="S309" s="210"/>
      <c r="T309" s="211"/>
      <c r="AT309" s="212" t="s">
        <v>157</v>
      </c>
      <c r="AU309" s="212" t="s">
        <v>89</v>
      </c>
      <c r="AV309" s="13" t="s">
        <v>89</v>
      </c>
      <c r="AW309" s="13" t="s">
        <v>36</v>
      </c>
      <c r="AX309" s="13" t="s">
        <v>79</v>
      </c>
      <c r="AY309" s="212" t="s">
        <v>146</v>
      </c>
    </row>
    <row r="310" spans="1:65" s="13" customFormat="1" ht="10.199999999999999">
      <c r="B310" s="202"/>
      <c r="C310" s="203"/>
      <c r="D310" s="197" t="s">
        <v>157</v>
      </c>
      <c r="E310" s="204" t="s">
        <v>1</v>
      </c>
      <c r="F310" s="205" t="s">
        <v>1055</v>
      </c>
      <c r="G310" s="203"/>
      <c r="H310" s="206">
        <v>33.695999999999998</v>
      </c>
      <c r="I310" s="207"/>
      <c r="J310" s="203"/>
      <c r="K310" s="203"/>
      <c r="L310" s="208"/>
      <c r="M310" s="209"/>
      <c r="N310" s="210"/>
      <c r="O310" s="210"/>
      <c r="P310" s="210"/>
      <c r="Q310" s="210"/>
      <c r="R310" s="210"/>
      <c r="S310" s="210"/>
      <c r="T310" s="211"/>
      <c r="AT310" s="212" t="s">
        <v>157</v>
      </c>
      <c r="AU310" s="212" t="s">
        <v>89</v>
      </c>
      <c r="AV310" s="13" t="s">
        <v>89</v>
      </c>
      <c r="AW310" s="13" t="s">
        <v>36</v>
      </c>
      <c r="AX310" s="13" t="s">
        <v>79</v>
      </c>
      <c r="AY310" s="212" t="s">
        <v>146</v>
      </c>
    </row>
    <row r="311" spans="1:65" s="13" customFormat="1" ht="10.199999999999999">
      <c r="B311" s="202"/>
      <c r="C311" s="203"/>
      <c r="D311" s="197" t="s">
        <v>157</v>
      </c>
      <c r="E311" s="204" t="s">
        <v>1</v>
      </c>
      <c r="F311" s="205" t="s">
        <v>1054</v>
      </c>
      <c r="G311" s="203"/>
      <c r="H311" s="206">
        <v>39.936</v>
      </c>
      <c r="I311" s="207"/>
      <c r="J311" s="203"/>
      <c r="K311" s="203"/>
      <c r="L311" s="208"/>
      <c r="M311" s="209"/>
      <c r="N311" s="210"/>
      <c r="O311" s="210"/>
      <c r="P311" s="210"/>
      <c r="Q311" s="210"/>
      <c r="R311" s="210"/>
      <c r="S311" s="210"/>
      <c r="T311" s="211"/>
      <c r="AT311" s="212" t="s">
        <v>157</v>
      </c>
      <c r="AU311" s="212" t="s">
        <v>89</v>
      </c>
      <c r="AV311" s="13" t="s">
        <v>89</v>
      </c>
      <c r="AW311" s="13" t="s">
        <v>36</v>
      </c>
      <c r="AX311" s="13" t="s">
        <v>79</v>
      </c>
      <c r="AY311" s="212" t="s">
        <v>146</v>
      </c>
    </row>
    <row r="312" spans="1:65" s="13" customFormat="1" ht="10.199999999999999">
      <c r="B312" s="202"/>
      <c r="C312" s="203"/>
      <c r="D312" s="197" t="s">
        <v>157</v>
      </c>
      <c r="E312" s="204" t="s">
        <v>1</v>
      </c>
      <c r="F312" s="205" t="s">
        <v>1056</v>
      </c>
      <c r="G312" s="203"/>
      <c r="H312" s="206">
        <v>46.465000000000003</v>
      </c>
      <c r="I312" s="207"/>
      <c r="J312" s="203"/>
      <c r="K312" s="203"/>
      <c r="L312" s="208"/>
      <c r="M312" s="209"/>
      <c r="N312" s="210"/>
      <c r="O312" s="210"/>
      <c r="P312" s="210"/>
      <c r="Q312" s="210"/>
      <c r="R312" s="210"/>
      <c r="S312" s="210"/>
      <c r="T312" s="211"/>
      <c r="AT312" s="212" t="s">
        <v>157</v>
      </c>
      <c r="AU312" s="212" t="s">
        <v>89</v>
      </c>
      <c r="AV312" s="13" t="s">
        <v>89</v>
      </c>
      <c r="AW312" s="13" t="s">
        <v>36</v>
      </c>
      <c r="AX312" s="13" t="s">
        <v>79</v>
      </c>
      <c r="AY312" s="212" t="s">
        <v>146</v>
      </c>
    </row>
    <row r="313" spans="1:65" s="13" customFormat="1" ht="10.199999999999999">
      <c r="B313" s="202"/>
      <c r="C313" s="203"/>
      <c r="D313" s="197" t="s">
        <v>157</v>
      </c>
      <c r="E313" s="204" t="s">
        <v>1</v>
      </c>
      <c r="F313" s="205" t="s">
        <v>1057</v>
      </c>
      <c r="G313" s="203"/>
      <c r="H313" s="206">
        <v>8.3000000000000007</v>
      </c>
      <c r="I313" s="207"/>
      <c r="J313" s="203"/>
      <c r="K313" s="203"/>
      <c r="L313" s="208"/>
      <c r="M313" s="209"/>
      <c r="N313" s="210"/>
      <c r="O313" s="210"/>
      <c r="P313" s="210"/>
      <c r="Q313" s="210"/>
      <c r="R313" s="210"/>
      <c r="S313" s="210"/>
      <c r="T313" s="211"/>
      <c r="AT313" s="212" t="s">
        <v>157</v>
      </c>
      <c r="AU313" s="212" t="s">
        <v>89</v>
      </c>
      <c r="AV313" s="13" t="s">
        <v>89</v>
      </c>
      <c r="AW313" s="13" t="s">
        <v>36</v>
      </c>
      <c r="AX313" s="13" t="s">
        <v>79</v>
      </c>
      <c r="AY313" s="212" t="s">
        <v>146</v>
      </c>
    </row>
    <row r="314" spans="1:65" s="2" customFormat="1" ht="16.5" customHeight="1">
      <c r="A314" s="32"/>
      <c r="B314" s="33"/>
      <c r="C314" s="184" t="s">
        <v>402</v>
      </c>
      <c r="D314" s="184" t="s">
        <v>148</v>
      </c>
      <c r="E314" s="185" t="s">
        <v>706</v>
      </c>
      <c r="F314" s="186" t="s">
        <v>707</v>
      </c>
      <c r="G314" s="187" t="s">
        <v>161</v>
      </c>
      <c r="H314" s="188">
        <v>4.1390000000000002</v>
      </c>
      <c r="I314" s="189"/>
      <c r="J314" s="190">
        <f>ROUND(I314*H314,2)</f>
        <v>0</v>
      </c>
      <c r="K314" s="186" t="s">
        <v>152</v>
      </c>
      <c r="L314" s="37"/>
      <c r="M314" s="191" t="s">
        <v>1</v>
      </c>
      <c r="N314" s="192" t="s">
        <v>44</v>
      </c>
      <c r="O314" s="69"/>
      <c r="P314" s="193">
        <f>O314*H314</f>
        <v>0</v>
      </c>
      <c r="Q314" s="193">
        <v>2.4815700000000001</v>
      </c>
      <c r="R314" s="193">
        <f>Q314*H314</f>
        <v>10.271218230000001</v>
      </c>
      <c r="S314" s="193">
        <v>0</v>
      </c>
      <c r="T314" s="194">
        <f>S314*H314</f>
        <v>0</v>
      </c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R314" s="195" t="s">
        <v>153</v>
      </c>
      <c r="AT314" s="195" t="s">
        <v>148</v>
      </c>
      <c r="AU314" s="195" t="s">
        <v>89</v>
      </c>
      <c r="AY314" s="15" t="s">
        <v>146</v>
      </c>
      <c r="BE314" s="196">
        <f>IF(N314="základní",J314,0)</f>
        <v>0</v>
      </c>
      <c r="BF314" s="196">
        <f>IF(N314="snížená",J314,0)</f>
        <v>0</v>
      </c>
      <c r="BG314" s="196">
        <f>IF(N314="zákl. přenesená",J314,0)</f>
        <v>0</v>
      </c>
      <c r="BH314" s="196">
        <f>IF(N314="sníž. přenesená",J314,0)</f>
        <v>0</v>
      </c>
      <c r="BI314" s="196">
        <f>IF(N314="nulová",J314,0)</f>
        <v>0</v>
      </c>
      <c r="BJ314" s="15" t="s">
        <v>87</v>
      </c>
      <c r="BK314" s="196">
        <f>ROUND(I314*H314,2)</f>
        <v>0</v>
      </c>
      <c r="BL314" s="15" t="s">
        <v>153</v>
      </c>
      <c r="BM314" s="195" t="s">
        <v>1058</v>
      </c>
    </row>
    <row r="315" spans="1:65" s="2" customFormat="1" ht="19.2">
      <c r="A315" s="32"/>
      <c r="B315" s="33"/>
      <c r="C315" s="34"/>
      <c r="D315" s="197" t="s">
        <v>155</v>
      </c>
      <c r="E315" s="34"/>
      <c r="F315" s="198" t="s">
        <v>709</v>
      </c>
      <c r="G315" s="34"/>
      <c r="H315" s="34"/>
      <c r="I315" s="199"/>
      <c r="J315" s="34"/>
      <c r="K315" s="34"/>
      <c r="L315" s="37"/>
      <c r="M315" s="200"/>
      <c r="N315" s="201"/>
      <c r="O315" s="69"/>
      <c r="P315" s="69"/>
      <c r="Q315" s="69"/>
      <c r="R315" s="69"/>
      <c r="S315" s="69"/>
      <c r="T315" s="70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T315" s="15" t="s">
        <v>155</v>
      </c>
      <c r="AU315" s="15" t="s">
        <v>89</v>
      </c>
    </row>
    <row r="316" spans="1:65" s="13" customFormat="1" ht="10.199999999999999">
      <c r="B316" s="202"/>
      <c r="C316" s="203"/>
      <c r="D316" s="197" t="s">
        <v>157</v>
      </c>
      <c r="E316" s="204" t="s">
        <v>1</v>
      </c>
      <c r="F316" s="205" t="s">
        <v>1059</v>
      </c>
      <c r="G316" s="203"/>
      <c r="H316" s="206">
        <v>0.56999999999999995</v>
      </c>
      <c r="I316" s="207"/>
      <c r="J316" s="203"/>
      <c r="K316" s="203"/>
      <c r="L316" s="208"/>
      <c r="M316" s="209"/>
      <c r="N316" s="210"/>
      <c r="O316" s="210"/>
      <c r="P316" s="210"/>
      <c r="Q316" s="210"/>
      <c r="R316" s="210"/>
      <c r="S316" s="210"/>
      <c r="T316" s="211"/>
      <c r="AT316" s="212" t="s">
        <v>157</v>
      </c>
      <c r="AU316" s="212" t="s">
        <v>89</v>
      </c>
      <c r="AV316" s="13" t="s">
        <v>89</v>
      </c>
      <c r="AW316" s="13" t="s">
        <v>36</v>
      </c>
      <c r="AX316" s="13" t="s">
        <v>79</v>
      </c>
      <c r="AY316" s="212" t="s">
        <v>146</v>
      </c>
    </row>
    <row r="317" spans="1:65" s="13" customFormat="1" ht="10.199999999999999">
      <c r="B317" s="202"/>
      <c r="C317" s="203"/>
      <c r="D317" s="197" t="s">
        <v>157</v>
      </c>
      <c r="E317" s="204" t="s">
        <v>1</v>
      </c>
      <c r="F317" s="205" t="s">
        <v>1060</v>
      </c>
      <c r="G317" s="203"/>
      <c r="H317" s="206">
        <v>0.59299999999999997</v>
      </c>
      <c r="I317" s="207"/>
      <c r="J317" s="203"/>
      <c r="K317" s="203"/>
      <c r="L317" s="208"/>
      <c r="M317" s="209"/>
      <c r="N317" s="210"/>
      <c r="O317" s="210"/>
      <c r="P317" s="210"/>
      <c r="Q317" s="210"/>
      <c r="R317" s="210"/>
      <c r="S317" s="210"/>
      <c r="T317" s="211"/>
      <c r="AT317" s="212" t="s">
        <v>157</v>
      </c>
      <c r="AU317" s="212" t="s">
        <v>89</v>
      </c>
      <c r="AV317" s="13" t="s">
        <v>89</v>
      </c>
      <c r="AW317" s="13" t="s">
        <v>36</v>
      </c>
      <c r="AX317" s="13" t="s">
        <v>79</v>
      </c>
      <c r="AY317" s="212" t="s">
        <v>146</v>
      </c>
    </row>
    <row r="318" spans="1:65" s="13" customFormat="1" ht="10.199999999999999">
      <c r="B318" s="202"/>
      <c r="C318" s="203"/>
      <c r="D318" s="197" t="s">
        <v>157</v>
      </c>
      <c r="E318" s="204" t="s">
        <v>1</v>
      </c>
      <c r="F318" s="205" t="s">
        <v>1061</v>
      </c>
      <c r="G318" s="203"/>
      <c r="H318" s="206">
        <v>0.73</v>
      </c>
      <c r="I318" s="207"/>
      <c r="J318" s="203"/>
      <c r="K318" s="203"/>
      <c r="L318" s="208"/>
      <c r="M318" s="209"/>
      <c r="N318" s="210"/>
      <c r="O318" s="210"/>
      <c r="P318" s="210"/>
      <c r="Q318" s="210"/>
      <c r="R318" s="210"/>
      <c r="S318" s="210"/>
      <c r="T318" s="211"/>
      <c r="AT318" s="212" t="s">
        <v>157</v>
      </c>
      <c r="AU318" s="212" t="s">
        <v>89</v>
      </c>
      <c r="AV318" s="13" t="s">
        <v>89</v>
      </c>
      <c r="AW318" s="13" t="s">
        <v>36</v>
      </c>
      <c r="AX318" s="13" t="s">
        <v>79</v>
      </c>
      <c r="AY318" s="212" t="s">
        <v>146</v>
      </c>
    </row>
    <row r="319" spans="1:65" s="13" customFormat="1" ht="10.199999999999999">
      <c r="B319" s="202"/>
      <c r="C319" s="203"/>
      <c r="D319" s="197" t="s">
        <v>157</v>
      </c>
      <c r="E319" s="204" t="s">
        <v>1</v>
      </c>
      <c r="F319" s="205" t="s">
        <v>1062</v>
      </c>
      <c r="G319" s="203"/>
      <c r="H319" s="206">
        <v>0.61599999999999999</v>
      </c>
      <c r="I319" s="207"/>
      <c r="J319" s="203"/>
      <c r="K319" s="203"/>
      <c r="L319" s="208"/>
      <c r="M319" s="209"/>
      <c r="N319" s="210"/>
      <c r="O319" s="210"/>
      <c r="P319" s="210"/>
      <c r="Q319" s="210"/>
      <c r="R319" s="210"/>
      <c r="S319" s="210"/>
      <c r="T319" s="211"/>
      <c r="AT319" s="212" t="s">
        <v>157</v>
      </c>
      <c r="AU319" s="212" t="s">
        <v>89</v>
      </c>
      <c r="AV319" s="13" t="s">
        <v>89</v>
      </c>
      <c r="AW319" s="13" t="s">
        <v>36</v>
      </c>
      <c r="AX319" s="13" t="s">
        <v>79</v>
      </c>
      <c r="AY319" s="212" t="s">
        <v>146</v>
      </c>
    </row>
    <row r="320" spans="1:65" s="13" customFormat="1" ht="10.199999999999999">
      <c r="B320" s="202"/>
      <c r="C320" s="203"/>
      <c r="D320" s="197" t="s">
        <v>157</v>
      </c>
      <c r="E320" s="204" t="s">
        <v>1</v>
      </c>
      <c r="F320" s="205" t="s">
        <v>1061</v>
      </c>
      <c r="G320" s="203"/>
      <c r="H320" s="206">
        <v>0.73</v>
      </c>
      <c r="I320" s="207"/>
      <c r="J320" s="203"/>
      <c r="K320" s="203"/>
      <c r="L320" s="208"/>
      <c r="M320" s="209"/>
      <c r="N320" s="210"/>
      <c r="O320" s="210"/>
      <c r="P320" s="210"/>
      <c r="Q320" s="210"/>
      <c r="R320" s="210"/>
      <c r="S320" s="210"/>
      <c r="T320" s="211"/>
      <c r="AT320" s="212" t="s">
        <v>157</v>
      </c>
      <c r="AU320" s="212" t="s">
        <v>89</v>
      </c>
      <c r="AV320" s="13" t="s">
        <v>89</v>
      </c>
      <c r="AW320" s="13" t="s">
        <v>36</v>
      </c>
      <c r="AX320" s="13" t="s">
        <v>79</v>
      </c>
      <c r="AY320" s="212" t="s">
        <v>146</v>
      </c>
    </row>
    <row r="321" spans="1:65" s="13" customFormat="1" ht="10.199999999999999">
      <c r="B321" s="202"/>
      <c r="C321" s="203"/>
      <c r="D321" s="197" t="s">
        <v>157</v>
      </c>
      <c r="E321" s="204" t="s">
        <v>1</v>
      </c>
      <c r="F321" s="205" t="s">
        <v>1063</v>
      </c>
      <c r="G321" s="203"/>
      <c r="H321" s="206">
        <v>0.9</v>
      </c>
      <c r="I321" s="207"/>
      <c r="J321" s="203"/>
      <c r="K321" s="203"/>
      <c r="L321" s="208"/>
      <c r="M321" s="209"/>
      <c r="N321" s="210"/>
      <c r="O321" s="210"/>
      <c r="P321" s="210"/>
      <c r="Q321" s="210"/>
      <c r="R321" s="210"/>
      <c r="S321" s="210"/>
      <c r="T321" s="211"/>
      <c r="AT321" s="212" t="s">
        <v>157</v>
      </c>
      <c r="AU321" s="212" t="s">
        <v>89</v>
      </c>
      <c r="AV321" s="13" t="s">
        <v>89</v>
      </c>
      <c r="AW321" s="13" t="s">
        <v>36</v>
      </c>
      <c r="AX321" s="13" t="s">
        <v>79</v>
      </c>
      <c r="AY321" s="212" t="s">
        <v>146</v>
      </c>
    </row>
    <row r="322" spans="1:65" s="12" customFormat="1" ht="22.8" customHeight="1">
      <c r="B322" s="168"/>
      <c r="C322" s="169"/>
      <c r="D322" s="170" t="s">
        <v>78</v>
      </c>
      <c r="E322" s="182" t="s">
        <v>216</v>
      </c>
      <c r="F322" s="182" t="s">
        <v>408</v>
      </c>
      <c r="G322" s="169"/>
      <c r="H322" s="169"/>
      <c r="I322" s="172"/>
      <c r="J322" s="183">
        <f>BK322</f>
        <v>0</v>
      </c>
      <c r="K322" s="169"/>
      <c r="L322" s="174"/>
      <c r="M322" s="175"/>
      <c r="N322" s="176"/>
      <c r="O322" s="176"/>
      <c r="P322" s="177">
        <f>SUM(P323:P331)</f>
        <v>0</v>
      </c>
      <c r="Q322" s="176"/>
      <c r="R322" s="177">
        <f>SUM(R323:R331)</f>
        <v>8.0466099999999999E-2</v>
      </c>
      <c r="S322" s="176"/>
      <c r="T322" s="178">
        <f>SUM(T323:T331)</f>
        <v>0</v>
      </c>
      <c r="AR322" s="179" t="s">
        <v>87</v>
      </c>
      <c r="AT322" s="180" t="s">
        <v>78</v>
      </c>
      <c r="AU322" s="180" t="s">
        <v>87</v>
      </c>
      <c r="AY322" s="179" t="s">
        <v>146</v>
      </c>
      <c r="BK322" s="181">
        <f>SUM(BK323:BK331)</f>
        <v>0</v>
      </c>
    </row>
    <row r="323" spans="1:65" s="2" customFormat="1" ht="24.15" customHeight="1">
      <c r="A323" s="32"/>
      <c r="B323" s="33"/>
      <c r="C323" s="184" t="s">
        <v>409</v>
      </c>
      <c r="D323" s="184" t="s">
        <v>148</v>
      </c>
      <c r="E323" s="185" t="s">
        <v>738</v>
      </c>
      <c r="F323" s="186" t="s">
        <v>739</v>
      </c>
      <c r="G323" s="187" t="s">
        <v>412</v>
      </c>
      <c r="H323" s="188">
        <v>28.6</v>
      </c>
      <c r="I323" s="189"/>
      <c r="J323" s="190">
        <f>ROUND(I323*H323,2)</f>
        <v>0</v>
      </c>
      <c r="K323" s="186" t="s">
        <v>152</v>
      </c>
      <c r="L323" s="37"/>
      <c r="M323" s="191" t="s">
        <v>1</v>
      </c>
      <c r="N323" s="192" t="s">
        <v>44</v>
      </c>
      <c r="O323" s="69"/>
      <c r="P323" s="193">
        <f>O323*H323</f>
        <v>0</v>
      </c>
      <c r="Q323" s="193">
        <v>1.0000000000000001E-5</v>
      </c>
      <c r="R323" s="193">
        <f>Q323*H323</f>
        <v>2.8600000000000001E-4</v>
      </c>
      <c r="S323" s="193">
        <v>0</v>
      </c>
      <c r="T323" s="194">
        <f>S323*H323</f>
        <v>0</v>
      </c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R323" s="195" t="s">
        <v>153</v>
      </c>
      <c r="AT323" s="195" t="s">
        <v>148</v>
      </c>
      <c r="AU323" s="195" t="s">
        <v>89</v>
      </c>
      <c r="AY323" s="15" t="s">
        <v>146</v>
      </c>
      <c r="BE323" s="196">
        <f>IF(N323="základní",J323,0)</f>
        <v>0</v>
      </c>
      <c r="BF323" s="196">
        <f>IF(N323="snížená",J323,0)</f>
        <v>0</v>
      </c>
      <c r="BG323" s="196">
        <f>IF(N323="zákl. přenesená",J323,0)</f>
        <v>0</v>
      </c>
      <c r="BH323" s="196">
        <f>IF(N323="sníž. přenesená",J323,0)</f>
        <v>0</v>
      </c>
      <c r="BI323" s="196">
        <f>IF(N323="nulová",J323,0)</f>
        <v>0</v>
      </c>
      <c r="BJ323" s="15" t="s">
        <v>87</v>
      </c>
      <c r="BK323" s="196">
        <f>ROUND(I323*H323,2)</f>
        <v>0</v>
      </c>
      <c r="BL323" s="15" t="s">
        <v>153</v>
      </c>
      <c r="BM323" s="195" t="s">
        <v>1064</v>
      </c>
    </row>
    <row r="324" spans="1:65" s="2" customFormat="1" ht="19.2">
      <c r="A324" s="32"/>
      <c r="B324" s="33"/>
      <c r="C324" s="34"/>
      <c r="D324" s="197" t="s">
        <v>155</v>
      </c>
      <c r="E324" s="34"/>
      <c r="F324" s="198" t="s">
        <v>741</v>
      </c>
      <c r="G324" s="34"/>
      <c r="H324" s="34"/>
      <c r="I324" s="199"/>
      <c r="J324" s="34"/>
      <c r="K324" s="34"/>
      <c r="L324" s="37"/>
      <c r="M324" s="200"/>
      <c r="N324" s="201"/>
      <c r="O324" s="69"/>
      <c r="P324" s="69"/>
      <c r="Q324" s="69"/>
      <c r="R324" s="69"/>
      <c r="S324" s="69"/>
      <c r="T324" s="70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T324" s="15" t="s">
        <v>155</v>
      </c>
      <c r="AU324" s="15" t="s">
        <v>89</v>
      </c>
    </row>
    <row r="325" spans="1:65" s="13" customFormat="1" ht="10.199999999999999">
      <c r="B325" s="202"/>
      <c r="C325" s="203"/>
      <c r="D325" s="197" t="s">
        <v>157</v>
      </c>
      <c r="E325" s="204" t="s">
        <v>1</v>
      </c>
      <c r="F325" s="205" t="s">
        <v>1065</v>
      </c>
      <c r="G325" s="203"/>
      <c r="H325" s="206">
        <v>28.6</v>
      </c>
      <c r="I325" s="207"/>
      <c r="J325" s="203"/>
      <c r="K325" s="203"/>
      <c r="L325" s="208"/>
      <c r="M325" s="209"/>
      <c r="N325" s="210"/>
      <c r="O325" s="210"/>
      <c r="P325" s="210"/>
      <c r="Q325" s="210"/>
      <c r="R325" s="210"/>
      <c r="S325" s="210"/>
      <c r="T325" s="211"/>
      <c r="AT325" s="212" t="s">
        <v>157</v>
      </c>
      <c r="AU325" s="212" t="s">
        <v>89</v>
      </c>
      <c r="AV325" s="13" t="s">
        <v>89</v>
      </c>
      <c r="AW325" s="13" t="s">
        <v>36</v>
      </c>
      <c r="AX325" s="13" t="s">
        <v>87</v>
      </c>
      <c r="AY325" s="212" t="s">
        <v>146</v>
      </c>
    </row>
    <row r="326" spans="1:65" s="2" customFormat="1" ht="24.15" customHeight="1">
      <c r="A326" s="32"/>
      <c r="B326" s="33"/>
      <c r="C326" s="213" t="s">
        <v>417</v>
      </c>
      <c r="D326" s="213" t="s">
        <v>226</v>
      </c>
      <c r="E326" s="214" t="s">
        <v>743</v>
      </c>
      <c r="F326" s="215" t="s">
        <v>744</v>
      </c>
      <c r="G326" s="216" t="s">
        <v>412</v>
      </c>
      <c r="H326" s="217">
        <v>30.03</v>
      </c>
      <c r="I326" s="218"/>
      <c r="J326" s="219">
        <f>ROUND(I326*H326,2)</f>
        <v>0</v>
      </c>
      <c r="K326" s="215" t="s">
        <v>1</v>
      </c>
      <c r="L326" s="220"/>
      <c r="M326" s="221" t="s">
        <v>1</v>
      </c>
      <c r="N326" s="222" t="s">
        <v>44</v>
      </c>
      <c r="O326" s="69"/>
      <c r="P326" s="193">
        <f>O326*H326</f>
        <v>0</v>
      </c>
      <c r="Q326" s="193">
        <v>2.6700000000000001E-3</v>
      </c>
      <c r="R326" s="193">
        <f>Q326*H326</f>
        <v>8.0180100000000004E-2</v>
      </c>
      <c r="S326" s="193">
        <v>0</v>
      </c>
      <c r="T326" s="194">
        <f>S326*H326</f>
        <v>0</v>
      </c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R326" s="195" t="s">
        <v>216</v>
      </c>
      <c r="AT326" s="195" t="s">
        <v>226</v>
      </c>
      <c r="AU326" s="195" t="s">
        <v>89</v>
      </c>
      <c r="AY326" s="15" t="s">
        <v>146</v>
      </c>
      <c r="BE326" s="196">
        <f>IF(N326="základní",J326,0)</f>
        <v>0</v>
      </c>
      <c r="BF326" s="196">
        <f>IF(N326="snížená",J326,0)</f>
        <v>0</v>
      </c>
      <c r="BG326" s="196">
        <f>IF(N326="zákl. přenesená",J326,0)</f>
        <v>0</v>
      </c>
      <c r="BH326" s="196">
        <f>IF(N326="sníž. přenesená",J326,0)</f>
        <v>0</v>
      </c>
      <c r="BI326" s="196">
        <f>IF(N326="nulová",J326,0)</f>
        <v>0</v>
      </c>
      <c r="BJ326" s="15" t="s">
        <v>87</v>
      </c>
      <c r="BK326" s="196">
        <f>ROUND(I326*H326,2)</f>
        <v>0</v>
      </c>
      <c r="BL326" s="15" t="s">
        <v>153</v>
      </c>
      <c r="BM326" s="195" t="s">
        <v>1066</v>
      </c>
    </row>
    <row r="327" spans="1:65" s="2" customFormat="1" ht="19.2">
      <c r="A327" s="32"/>
      <c r="B327" s="33"/>
      <c r="C327" s="34"/>
      <c r="D327" s="197" t="s">
        <v>155</v>
      </c>
      <c r="E327" s="34"/>
      <c r="F327" s="198" t="s">
        <v>744</v>
      </c>
      <c r="G327" s="34"/>
      <c r="H327" s="34"/>
      <c r="I327" s="199"/>
      <c r="J327" s="34"/>
      <c r="K327" s="34"/>
      <c r="L327" s="37"/>
      <c r="M327" s="200"/>
      <c r="N327" s="201"/>
      <c r="O327" s="69"/>
      <c r="P327" s="69"/>
      <c r="Q327" s="69"/>
      <c r="R327" s="69"/>
      <c r="S327" s="69"/>
      <c r="T327" s="70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T327" s="15" t="s">
        <v>155</v>
      </c>
      <c r="AU327" s="15" t="s">
        <v>89</v>
      </c>
    </row>
    <row r="328" spans="1:65" s="13" customFormat="1" ht="10.199999999999999">
      <c r="B328" s="202"/>
      <c r="C328" s="203"/>
      <c r="D328" s="197" t="s">
        <v>157</v>
      </c>
      <c r="E328" s="203"/>
      <c r="F328" s="205" t="s">
        <v>1067</v>
      </c>
      <c r="G328" s="203"/>
      <c r="H328" s="206">
        <v>30.03</v>
      </c>
      <c r="I328" s="207"/>
      <c r="J328" s="203"/>
      <c r="K328" s="203"/>
      <c r="L328" s="208"/>
      <c r="M328" s="209"/>
      <c r="N328" s="210"/>
      <c r="O328" s="210"/>
      <c r="P328" s="210"/>
      <c r="Q328" s="210"/>
      <c r="R328" s="210"/>
      <c r="S328" s="210"/>
      <c r="T328" s="211"/>
      <c r="AT328" s="212" t="s">
        <v>157</v>
      </c>
      <c r="AU328" s="212" t="s">
        <v>89</v>
      </c>
      <c r="AV328" s="13" t="s">
        <v>89</v>
      </c>
      <c r="AW328" s="13" t="s">
        <v>4</v>
      </c>
      <c r="AX328" s="13" t="s">
        <v>87</v>
      </c>
      <c r="AY328" s="212" t="s">
        <v>146</v>
      </c>
    </row>
    <row r="329" spans="1:65" s="2" customFormat="1" ht="21.75" customHeight="1">
      <c r="A329" s="32"/>
      <c r="B329" s="33"/>
      <c r="C329" s="184" t="s">
        <v>422</v>
      </c>
      <c r="D329" s="184" t="s">
        <v>148</v>
      </c>
      <c r="E329" s="185" t="s">
        <v>423</v>
      </c>
      <c r="F329" s="186" t="s">
        <v>747</v>
      </c>
      <c r="G329" s="187" t="s">
        <v>412</v>
      </c>
      <c r="H329" s="188">
        <v>28.6</v>
      </c>
      <c r="I329" s="189"/>
      <c r="J329" s="190">
        <f>ROUND(I329*H329,2)</f>
        <v>0</v>
      </c>
      <c r="K329" s="186" t="s">
        <v>1</v>
      </c>
      <c r="L329" s="37"/>
      <c r="M329" s="191" t="s">
        <v>1</v>
      </c>
      <c r="N329" s="192" t="s">
        <v>44</v>
      </c>
      <c r="O329" s="69"/>
      <c r="P329" s="193">
        <f>O329*H329</f>
        <v>0</v>
      </c>
      <c r="Q329" s="193">
        <v>0</v>
      </c>
      <c r="R329" s="193">
        <f>Q329*H329</f>
        <v>0</v>
      </c>
      <c r="S329" s="193">
        <v>0</v>
      </c>
      <c r="T329" s="194">
        <f>S329*H329</f>
        <v>0</v>
      </c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R329" s="195" t="s">
        <v>153</v>
      </c>
      <c r="AT329" s="195" t="s">
        <v>148</v>
      </c>
      <c r="AU329" s="195" t="s">
        <v>89</v>
      </c>
      <c r="AY329" s="15" t="s">
        <v>146</v>
      </c>
      <c r="BE329" s="196">
        <f>IF(N329="základní",J329,0)</f>
        <v>0</v>
      </c>
      <c r="BF329" s="196">
        <f>IF(N329="snížená",J329,0)</f>
        <v>0</v>
      </c>
      <c r="BG329" s="196">
        <f>IF(N329="zákl. přenesená",J329,0)</f>
        <v>0</v>
      </c>
      <c r="BH329" s="196">
        <f>IF(N329="sníž. přenesená",J329,0)</f>
        <v>0</v>
      </c>
      <c r="BI329" s="196">
        <f>IF(N329="nulová",J329,0)</f>
        <v>0</v>
      </c>
      <c r="BJ329" s="15" t="s">
        <v>87</v>
      </c>
      <c r="BK329" s="196">
        <f>ROUND(I329*H329,2)</f>
        <v>0</v>
      </c>
      <c r="BL329" s="15" t="s">
        <v>153</v>
      </c>
      <c r="BM329" s="195" t="s">
        <v>1068</v>
      </c>
    </row>
    <row r="330" spans="1:65" s="2" customFormat="1" ht="10.199999999999999">
      <c r="A330" s="32"/>
      <c r="B330" s="33"/>
      <c r="C330" s="34"/>
      <c r="D330" s="197" t="s">
        <v>155</v>
      </c>
      <c r="E330" s="34"/>
      <c r="F330" s="198" t="s">
        <v>747</v>
      </c>
      <c r="G330" s="34"/>
      <c r="H330" s="34"/>
      <c r="I330" s="199"/>
      <c r="J330" s="34"/>
      <c r="K330" s="34"/>
      <c r="L330" s="37"/>
      <c r="M330" s="200"/>
      <c r="N330" s="201"/>
      <c r="O330" s="69"/>
      <c r="P330" s="69"/>
      <c r="Q330" s="69"/>
      <c r="R330" s="69"/>
      <c r="S330" s="69"/>
      <c r="T330" s="70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T330" s="15" t="s">
        <v>155</v>
      </c>
      <c r="AU330" s="15" t="s">
        <v>89</v>
      </c>
    </row>
    <row r="331" spans="1:65" s="13" customFormat="1" ht="10.199999999999999">
      <c r="B331" s="202"/>
      <c r="C331" s="203"/>
      <c r="D331" s="197" t="s">
        <v>157</v>
      </c>
      <c r="E331" s="204" t="s">
        <v>1</v>
      </c>
      <c r="F331" s="205" t="s">
        <v>1069</v>
      </c>
      <c r="G331" s="203"/>
      <c r="H331" s="206">
        <v>28.6</v>
      </c>
      <c r="I331" s="207"/>
      <c r="J331" s="203"/>
      <c r="K331" s="203"/>
      <c r="L331" s="208"/>
      <c r="M331" s="209"/>
      <c r="N331" s="210"/>
      <c r="O331" s="210"/>
      <c r="P331" s="210"/>
      <c r="Q331" s="210"/>
      <c r="R331" s="210"/>
      <c r="S331" s="210"/>
      <c r="T331" s="211"/>
      <c r="AT331" s="212" t="s">
        <v>157</v>
      </c>
      <c r="AU331" s="212" t="s">
        <v>89</v>
      </c>
      <c r="AV331" s="13" t="s">
        <v>89</v>
      </c>
      <c r="AW331" s="13" t="s">
        <v>36</v>
      </c>
      <c r="AX331" s="13" t="s">
        <v>87</v>
      </c>
      <c r="AY331" s="212" t="s">
        <v>146</v>
      </c>
    </row>
    <row r="332" spans="1:65" s="12" customFormat="1" ht="22.8" customHeight="1">
      <c r="B332" s="168"/>
      <c r="C332" s="169"/>
      <c r="D332" s="170" t="s">
        <v>78</v>
      </c>
      <c r="E332" s="182" t="s">
        <v>225</v>
      </c>
      <c r="F332" s="182" t="s">
        <v>478</v>
      </c>
      <c r="G332" s="169"/>
      <c r="H332" s="169"/>
      <c r="I332" s="172"/>
      <c r="J332" s="183">
        <f>BK332</f>
        <v>0</v>
      </c>
      <c r="K332" s="169"/>
      <c r="L332" s="174"/>
      <c r="M332" s="175"/>
      <c r="N332" s="176"/>
      <c r="O332" s="176"/>
      <c r="P332" s="177">
        <f>SUM(P333:P370)</f>
        <v>0</v>
      </c>
      <c r="Q332" s="176"/>
      <c r="R332" s="177">
        <f>SUM(R333:R370)</f>
        <v>0.21129300000000001</v>
      </c>
      <c r="S332" s="176"/>
      <c r="T332" s="178">
        <f>SUM(T333:T370)</f>
        <v>194.3126</v>
      </c>
      <c r="AR332" s="179" t="s">
        <v>87</v>
      </c>
      <c r="AT332" s="180" t="s">
        <v>78</v>
      </c>
      <c r="AU332" s="180" t="s">
        <v>87</v>
      </c>
      <c r="AY332" s="179" t="s">
        <v>146</v>
      </c>
      <c r="BK332" s="181">
        <f>SUM(BK333:BK370)</f>
        <v>0</v>
      </c>
    </row>
    <row r="333" spans="1:65" s="2" customFormat="1" ht="24.15" customHeight="1">
      <c r="A333" s="32"/>
      <c r="B333" s="33"/>
      <c r="C333" s="184" t="s">
        <v>427</v>
      </c>
      <c r="D333" s="184" t="s">
        <v>148</v>
      </c>
      <c r="E333" s="185" t="s">
        <v>1070</v>
      </c>
      <c r="F333" s="186" t="s">
        <v>1071</v>
      </c>
      <c r="G333" s="187" t="s">
        <v>412</v>
      </c>
      <c r="H333" s="188">
        <v>52.8</v>
      </c>
      <c r="I333" s="189"/>
      <c r="J333" s="190">
        <f>ROUND(I333*H333,2)</f>
        <v>0</v>
      </c>
      <c r="K333" s="186" t="s">
        <v>152</v>
      </c>
      <c r="L333" s="37"/>
      <c r="M333" s="191" t="s">
        <v>1</v>
      </c>
      <c r="N333" s="192" t="s">
        <v>44</v>
      </c>
      <c r="O333" s="69"/>
      <c r="P333" s="193">
        <f>O333*H333</f>
        <v>0</v>
      </c>
      <c r="Q333" s="193">
        <v>1.7000000000000001E-4</v>
      </c>
      <c r="R333" s="193">
        <f>Q333*H333</f>
        <v>8.9759999999999996E-3</v>
      </c>
      <c r="S333" s="193">
        <v>0</v>
      </c>
      <c r="T333" s="194">
        <f>S333*H333</f>
        <v>0</v>
      </c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R333" s="195" t="s">
        <v>153</v>
      </c>
      <c r="AT333" s="195" t="s">
        <v>148</v>
      </c>
      <c r="AU333" s="195" t="s">
        <v>89</v>
      </c>
      <c r="AY333" s="15" t="s">
        <v>146</v>
      </c>
      <c r="BE333" s="196">
        <f>IF(N333="základní",J333,0)</f>
        <v>0</v>
      </c>
      <c r="BF333" s="196">
        <f>IF(N333="snížená",J333,0)</f>
        <v>0</v>
      </c>
      <c r="BG333" s="196">
        <f>IF(N333="zákl. přenesená",J333,0)</f>
        <v>0</v>
      </c>
      <c r="BH333" s="196">
        <f>IF(N333="sníž. přenesená",J333,0)</f>
        <v>0</v>
      </c>
      <c r="BI333" s="196">
        <f>IF(N333="nulová",J333,0)</f>
        <v>0</v>
      </c>
      <c r="BJ333" s="15" t="s">
        <v>87</v>
      </c>
      <c r="BK333" s="196">
        <f>ROUND(I333*H333,2)</f>
        <v>0</v>
      </c>
      <c r="BL333" s="15" t="s">
        <v>153</v>
      </c>
      <c r="BM333" s="195" t="s">
        <v>1072</v>
      </c>
    </row>
    <row r="334" spans="1:65" s="2" customFormat="1" ht="19.2">
      <c r="A334" s="32"/>
      <c r="B334" s="33"/>
      <c r="C334" s="34"/>
      <c r="D334" s="197" t="s">
        <v>155</v>
      </c>
      <c r="E334" s="34"/>
      <c r="F334" s="198" t="s">
        <v>1073</v>
      </c>
      <c r="G334" s="34"/>
      <c r="H334" s="34"/>
      <c r="I334" s="199"/>
      <c r="J334" s="34"/>
      <c r="K334" s="34"/>
      <c r="L334" s="37"/>
      <c r="M334" s="200"/>
      <c r="N334" s="201"/>
      <c r="O334" s="69"/>
      <c r="P334" s="69"/>
      <c r="Q334" s="69"/>
      <c r="R334" s="69"/>
      <c r="S334" s="69"/>
      <c r="T334" s="70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T334" s="15" t="s">
        <v>155</v>
      </c>
      <c r="AU334" s="15" t="s">
        <v>89</v>
      </c>
    </row>
    <row r="335" spans="1:65" s="13" customFormat="1" ht="10.199999999999999">
      <c r="B335" s="202"/>
      <c r="C335" s="203"/>
      <c r="D335" s="197" t="s">
        <v>157</v>
      </c>
      <c r="E335" s="204" t="s">
        <v>1</v>
      </c>
      <c r="F335" s="205" t="s">
        <v>1074</v>
      </c>
      <c r="G335" s="203"/>
      <c r="H335" s="206">
        <v>14.8</v>
      </c>
      <c r="I335" s="207"/>
      <c r="J335" s="203"/>
      <c r="K335" s="203"/>
      <c r="L335" s="208"/>
      <c r="M335" s="209"/>
      <c r="N335" s="210"/>
      <c r="O335" s="210"/>
      <c r="P335" s="210"/>
      <c r="Q335" s="210"/>
      <c r="R335" s="210"/>
      <c r="S335" s="210"/>
      <c r="T335" s="211"/>
      <c r="AT335" s="212" t="s">
        <v>157</v>
      </c>
      <c r="AU335" s="212" t="s">
        <v>89</v>
      </c>
      <c r="AV335" s="13" t="s">
        <v>89</v>
      </c>
      <c r="AW335" s="13" t="s">
        <v>36</v>
      </c>
      <c r="AX335" s="13" t="s">
        <v>79</v>
      </c>
      <c r="AY335" s="212" t="s">
        <v>146</v>
      </c>
    </row>
    <row r="336" spans="1:65" s="13" customFormat="1" ht="10.199999999999999">
      <c r="B336" s="202"/>
      <c r="C336" s="203"/>
      <c r="D336" s="197" t="s">
        <v>157</v>
      </c>
      <c r="E336" s="204" t="s">
        <v>1</v>
      </c>
      <c r="F336" s="205" t="s">
        <v>1075</v>
      </c>
      <c r="G336" s="203"/>
      <c r="H336" s="206">
        <v>16.600000000000001</v>
      </c>
      <c r="I336" s="207"/>
      <c r="J336" s="203"/>
      <c r="K336" s="203"/>
      <c r="L336" s="208"/>
      <c r="M336" s="209"/>
      <c r="N336" s="210"/>
      <c r="O336" s="210"/>
      <c r="P336" s="210"/>
      <c r="Q336" s="210"/>
      <c r="R336" s="210"/>
      <c r="S336" s="210"/>
      <c r="T336" s="211"/>
      <c r="AT336" s="212" t="s">
        <v>157</v>
      </c>
      <c r="AU336" s="212" t="s">
        <v>89</v>
      </c>
      <c r="AV336" s="13" t="s">
        <v>89</v>
      </c>
      <c r="AW336" s="13" t="s">
        <v>36</v>
      </c>
      <c r="AX336" s="13" t="s">
        <v>79</v>
      </c>
      <c r="AY336" s="212" t="s">
        <v>146</v>
      </c>
    </row>
    <row r="337" spans="1:65" s="13" customFormat="1" ht="10.199999999999999">
      <c r="B337" s="202"/>
      <c r="C337" s="203"/>
      <c r="D337" s="197" t="s">
        <v>157</v>
      </c>
      <c r="E337" s="204" t="s">
        <v>1</v>
      </c>
      <c r="F337" s="205" t="s">
        <v>1076</v>
      </c>
      <c r="G337" s="203"/>
      <c r="H337" s="206">
        <v>10.8</v>
      </c>
      <c r="I337" s="207"/>
      <c r="J337" s="203"/>
      <c r="K337" s="203"/>
      <c r="L337" s="208"/>
      <c r="M337" s="209"/>
      <c r="N337" s="210"/>
      <c r="O337" s="210"/>
      <c r="P337" s="210"/>
      <c r="Q337" s="210"/>
      <c r="R337" s="210"/>
      <c r="S337" s="210"/>
      <c r="T337" s="211"/>
      <c r="AT337" s="212" t="s">
        <v>157</v>
      </c>
      <c r="AU337" s="212" t="s">
        <v>89</v>
      </c>
      <c r="AV337" s="13" t="s">
        <v>89</v>
      </c>
      <c r="AW337" s="13" t="s">
        <v>36</v>
      </c>
      <c r="AX337" s="13" t="s">
        <v>79</v>
      </c>
      <c r="AY337" s="212" t="s">
        <v>146</v>
      </c>
    </row>
    <row r="338" spans="1:65" s="13" customFormat="1" ht="10.199999999999999">
      <c r="B338" s="202"/>
      <c r="C338" s="203"/>
      <c r="D338" s="197" t="s">
        <v>157</v>
      </c>
      <c r="E338" s="204" t="s">
        <v>1</v>
      </c>
      <c r="F338" s="205" t="s">
        <v>1077</v>
      </c>
      <c r="G338" s="203"/>
      <c r="H338" s="206">
        <v>5.3</v>
      </c>
      <c r="I338" s="207"/>
      <c r="J338" s="203"/>
      <c r="K338" s="203"/>
      <c r="L338" s="208"/>
      <c r="M338" s="209"/>
      <c r="N338" s="210"/>
      <c r="O338" s="210"/>
      <c r="P338" s="210"/>
      <c r="Q338" s="210"/>
      <c r="R338" s="210"/>
      <c r="S338" s="210"/>
      <c r="T338" s="211"/>
      <c r="AT338" s="212" t="s">
        <v>157</v>
      </c>
      <c r="AU338" s="212" t="s">
        <v>89</v>
      </c>
      <c r="AV338" s="13" t="s">
        <v>89</v>
      </c>
      <c r="AW338" s="13" t="s">
        <v>36</v>
      </c>
      <c r="AX338" s="13" t="s">
        <v>79</v>
      </c>
      <c r="AY338" s="212" t="s">
        <v>146</v>
      </c>
    </row>
    <row r="339" spans="1:65" s="13" customFormat="1" ht="10.199999999999999">
      <c r="B339" s="202"/>
      <c r="C339" s="203"/>
      <c r="D339" s="197" t="s">
        <v>157</v>
      </c>
      <c r="E339" s="204" t="s">
        <v>1</v>
      </c>
      <c r="F339" s="205" t="s">
        <v>1078</v>
      </c>
      <c r="G339" s="203"/>
      <c r="H339" s="206">
        <v>5.3</v>
      </c>
      <c r="I339" s="207"/>
      <c r="J339" s="203"/>
      <c r="K339" s="203"/>
      <c r="L339" s="208"/>
      <c r="M339" s="209"/>
      <c r="N339" s="210"/>
      <c r="O339" s="210"/>
      <c r="P339" s="210"/>
      <c r="Q339" s="210"/>
      <c r="R339" s="210"/>
      <c r="S339" s="210"/>
      <c r="T339" s="211"/>
      <c r="AT339" s="212" t="s">
        <v>157</v>
      </c>
      <c r="AU339" s="212" t="s">
        <v>89</v>
      </c>
      <c r="AV339" s="13" t="s">
        <v>89</v>
      </c>
      <c r="AW339" s="13" t="s">
        <v>36</v>
      </c>
      <c r="AX339" s="13" t="s">
        <v>79</v>
      </c>
      <c r="AY339" s="212" t="s">
        <v>146</v>
      </c>
    </row>
    <row r="340" spans="1:65" s="2" customFormat="1" ht="33" customHeight="1">
      <c r="A340" s="32"/>
      <c r="B340" s="33"/>
      <c r="C340" s="184" t="s">
        <v>433</v>
      </c>
      <c r="D340" s="184" t="s">
        <v>148</v>
      </c>
      <c r="E340" s="185" t="s">
        <v>1079</v>
      </c>
      <c r="F340" s="186" t="s">
        <v>1080</v>
      </c>
      <c r="G340" s="187" t="s">
        <v>151</v>
      </c>
      <c r="H340" s="188">
        <v>24.7</v>
      </c>
      <c r="I340" s="189"/>
      <c r="J340" s="190">
        <f>ROUND(I340*H340,2)</f>
        <v>0</v>
      </c>
      <c r="K340" s="186" t="s">
        <v>152</v>
      </c>
      <c r="L340" s="37"/>
      <c r="M340" s="191" t="s">
        <v>1</v>
      </c>
      <c r="N340" s="192" t="s">
        <v>44</v>
      </c>
      <c r="O340" s="69"/>
      <c r="P340" s="193">
        <f>O340*H340</f>
        <v>0</v>
      </c>
      <c r="Q340" s="193">
        <v>6.3000000000000003E-4</v>
      </c>
      <c r="R340" s="193">
        <f>Q340*H340</f>
        <v>1.5561E-2</v>
      </c>
      <c r="S340" s="193">
        <v>0</v>
      </c>
      <c r="T340" s="194">
        <f>S340*H340</f>
        <v>0</v>
      </c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R340" s="195" t="s">
        <v>153</v>
      </c>
      <c r="AT340" s="195" t="s">
        <v>148</v>
      </c>
      <c r="AU340" s="195" t="s">
        <v>89</v>
      </c>
      <c r="AY340" s="15" t="s">
        <v>146</v>
      </c>
      <c r="BE340" s="196">
        <f>IF(N340="základní",J340,0)</f>
        <v>0</v>
      </c>
      <c r="BF340" s="196">
        <f>IF(N340="snížená",J340,0)</f>
        <v>0</v>
      </c>
      <c r="BG340" s="196">
        <f>IF(N340="zákl. přenesená",J340,0)</f>
        <v>0</v>
      </c>
      <c r="BH340" s="196">
        <f>IF(N340="sníž. přenesená",J340,0)</f>
        <v>0</v>
      </c>
      <c r="BI340" s="196">
        <f>IF(N340="nulová",J340,0)</f>
        <v>0</v>
      </c>
      <c r="BJ340" s="15" t="s">
        <v>87</v>
      </c>
      <c r="BK340" s="196">
        <f>ROUND(I340*H340,2)</f>
        <v>0</v>
      </c>
      <c r="BL340" s="15" t="s">
        <v>153</v>
      </c>
      <c r="BM340" s="195" t="s">
        <v>1081</v>
      </c>
    </row>
    <row r="341" spans="1:65" s="2" customFormat="1" ht="28.8">
      <c r="A341" s="32"/>
      <c r="B341" s="33"/>
      <c r="C341" s="34"/>
      <c r="D341" s="197" t="s">
        <v>155</v>
      </c>
      <c r="E341" s="34"/>
      <c r="F341" s="198" t="s">
        <v>1082</v>
      </c>
      <c r="G341" s="34"/>
      <c r="H341" s="34"/>
      <c r="I341" s="199"/>
      <c r="J341" s="34"/>
      <c r="K341" s="34"/>
      <c r="L341" s="37"/>
      <c r="M341" s="200"/>
      <c r="N341" s="201"/>
      <c r="O341" s="69"/>
      <c r="P341" s="69"/>
      <c r="Q341" s="69"/>
      <c r="R341" s="69"/>
      <c r="S341" s="69"/>
      <c r="T341" s="70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T341" s="15" t="s">
        <v>155</v>
      </c>
      <c r="AU341" s="15" t="s">
        <v>89</v>
      </c>
    </row>
    <row r="342" spans="1:65" s="13" customFormat="1" ht="10.199999999999999">
      <c r="B342" s="202"/>
      <c r="C342" s="203"/>
      <c r="D342" s="197" t="s">
        <v>157</v>
      </c>
      <c r="E342" s="204" t="s">
        <v>1</v>
      </c>
      <c r="F342" s="205" t="s">
        <v>1083</v>
      </c>
      <c r="G342" s="203"/>
      <c r="H342" s="206">
        <v>8.4</v>
      </c>
      <c r="I342" s="207"/>
      <c r="J342" s="203"/>
      <c r="K342" s="203"/>
      <c r="L342" s="208"/>
      <c r="M342" s="209"/>
      <c r="N342" s="210"/>
      <c r="O342" s="210"/>
      <c r="P342" s="210"/>
      <c r="Q342" s="210"/>
      <c r="R342" s="210"/>
      <c r="S342" s="210"/>
      <c r="T342" s="211"/>
      <c r="AT342" s="212" t="s">
        <v>157</v>
      </c>
      <c r="AU342" s="212" t="s">
        <v>89</v>
      </c>
      <c r="AV342" s="13" t="s">
        <v>89</v>
      </c>
      <c r="AW342" s="13" t="s">
        <v>36</v>
      </c>
      <c r="AX342" s="13" t="s">
        <v>79</v>
      </c>
      <c r="AY342" s="212" t="s">
        <v>146</v>
      </c>
    </row>
    <row r="343" spans="1:65" s="13" customFormat="1" ht="10.199999999999999">
      <c r="B343" s="202"/>
      <c r="C343" s="203"/>
      <c r="D343" s="197" t="s">
        <v>157</v>
      </c>
      <c r="E343" s="204" t="s">
        <v>1</v>
      </c>
      <c r="F343" s="205" t="s">
        <v>1084</v>
      </c>
      <c r="G343" s="203"/>
      <c r="H343" s="206">
        <v>8</v>
      </c>
      <c r="I343" s="207"/>
      <c r="J343" s="203"/>
      <c r="K343" s="203"/>
      <c r="L343" s="208"/>
      <c r="M343" s="209"/>
      <c r="N343" s="210"/>
      <c r="O343" s="210"/>
      <c r="P343" s="210"/>
      <c r="Q343" s="210"/>
      <c r="R343" s="210"/>
      <c r="S343" s="210"/>
      <c r="T343" s="211"/>
      <c r="AT343" s="212" t="s">
        <v>157</v>
      </c>
      <c r="AU343" s="212" t="s">
        <v>89</v>
      </c>
      <c r="AV343" s="13" t="s">
        <v>89</v>
      </c>
      <c r="AW343" s="13" t="s">
        <v>36</v>
      </c>
      <c r="AX343" s="13" t="s">
        <v>79</v>
      </c>
      <c r="AY343" s="212" t="s">
        <v>146</v>
      </c>
    </row>
    <row r="344" spans="1:65" s="13" customFormat="1" ht="10.199999999999999">
      <c r="B344" s="202"/>
      <c r="C344" s="203"/>
      <c r="D344" s="197" t="s">
        <v>157</v>
      </c>
      <c r="E344" s="204" t="s">
        <v>1</v>
      </c>
      <c r="F344" s="205" t="s">
        <v>1085</v>
      </c>
      <c r="G344" s="203"/>
      <c r="H344" s="206">
        <v>4.9000000000000004</v>
      </c>
      <c r="I344" s="207"/>
      <c r="J344" s="203"/>
      <c r="K344" s="203"/>
      <c r="L344" s="208"/>
      <c r="M344" s="209"/>
      <c r="N344" s="210"/>
      <c r="O344" s="210"/>
      <c r="P344" s="210"/>
      <c r="Q344" s="210"/>
      <c r="R344" s="210"/>
      <c r="S344" s="210"/>
      <c r="T344" s="211"/>
      <c r="AT344" s="212" t="s">
        <v>157</v>
      </c>
      <c r="AU344" s="212" t="s">
        <v>89</v>
      </c>
      <c r="AV344" s="13" t="s">
        <v>89</v>
      </c>
      <c r="AW344" s="13" t="s">
        <v>36</v>
      </c>
      <c r="AX344" s="13" t="s">
        <v>79</v>
      </c>
      <c r="AY344" s="212" t="s">
        <v>146</v>
      </c>
    </row>
    <row r="345" spans="1:65" s="13" customFormat="1" ht="10.199999999999999">
      <c r="B345" s="202"/>
      <c r="C345" s="203"/>
      <c r="D345" s="197" t="s">
        <v>157</v>
      </c>
      <c r="E345" s="204" t="s">
        <v>1</v>
      </c>
      <c r="F345" s="205" t="s">
        <v>1086</v>
      </c>
      <c r="G345" s="203"/>
      <c r="H345" s="206">
        <v>1.7</v>
      </c>
      <c r="I345" s="207"/>
      <c r="J345" s="203"/>
      <c r="K345" s="203"/>
      <c r="L345" s="208"/>
      <c r="M345" s="209"/>
      <c r="N345" s="210"/>
      <c r="O345" s="210"/>
      <c r="P345" s="210"/>
      <c r="Q345" s="210"/>
      <c r="R345" s="210"/>
      <c r="S345" s="210"/>
      <c r="T345" s="211"/>
      <c r="AT345" s="212" t="s">
        <v>157</v>
      </c>
      <c r="AU345" s="212" t="s">
        <v>89</v>
      </c>
      <c r="AV345" s="13" t="s">
        <v>89</v>
      </c>
      <c r="AW345" s="13" t="s">
        <v>36</v>
      </c>
      <c r="AX345" s="13" t="s">
        <v>79</v>
      </c>
      <c r="AY345" s="212" t="s">
        <v>146</v>
      </c>
    </row>
    <row r="346" spans="1:65" s="13" customFormat="1" ht="10.199999999999999">
      <c r="B346" s="202"/>
      <c r="C346" s="203"/>
      <c r="D346" s="197" t="s">
        <v>157</v>
      </c>
      <c r="E346" s="204" t="s">
        <v>1</v>
      </c>
      <c r="F346" s="205" t="s">
        <v>1087</v>
      </c>
      <c r="G346" s="203"/>
      <c r="H346" s="206">
        <v>1.7</v>
      </c>
      <c r="I346" s="207"/>
      <c r="J346" s="203"/>
      <c r="K346" s="203"/>
      <c r="L346" s="208"/>
      <c r="M346" s="209"/>
      <c r="N346" s="210"/>
      <c r="O346" s="210"/>
      <c r="P346" s="210"/>
      <c r="Q346" s="210"/>
      <c r="R346" s="210"/>
      <c r="S346" s="210"/>
      <c r="T346" s="211"/>
      <c r="AT346" s="212" t="s">
        <v>157</v>
      </c>
      <c r="AU346" s="212" t="s">
        <v>89</v>
      </c>
      <c r="AV346" s="13" t="s">
        <v>89</v>
      </c>
      <c r="AW346" s="13" t="s">
        <v>36</v>
      </c>
      <c r="AX346" s="13" t="s">
        <v>79</v>
      </c>
      <c r="AY346" s="212" t="s">
        <v>146</v>
      </c>
    </row>
    <row r="347" spans="1:65" s="2" customFormat="1" ht="24.15" customHeight="1">
      <c r="A347" s="32"/>
      <c r="B347" s="33"/>
      <c r="C347" s="184" t="s">
        <v>441</v>
      </c>
      <c r="D347" s="184" t="s">
        <v>148</v>
      </c>
      <c r="E347" s="185" t="s">
        <v>770</v>
      </c>
      <c r="F347" s="186" t="s">
        <v>771</v>
      </c>
      <c r="G347" s="187" t="s">
        <v>412</v>
      </c>
      <c r="H347" s="188">
        <v>99.4</v>
      </c>
      <c r="I347" s="189"/>
      <c r="J347" s="190">
        <f>ROUND(I347*H347,2)</f>
        <v>0</v>
      </c>
      <c r="K347" s="186" t="s">
        <v>152</v>
      </c>
      <c r="L347" s="37"/>
      <c r="M347" s="191" t="s">
        <v>1</v>
      </c>
      <c r="N347" s="192" t="s">
        <v>44</v>
      </c>
      <c r="O347" s="69"/>
      <c r="P347" s="193">
        <f>O347*H347</f>
        <v>0</v>
      </c>
      <c r="Q347" s="193">
        <v>1.2600000000000001E-3</v>
      </c>
      <c r="R347" s="193">
        <f>Q347*H347</f>
        <v>0.12524400000000002</v>
      </c>
      <c r="S347" s="193">
        <v>0</v>
      </c>
      <c r="T347" s="194">
        <f>S347*H347</f>
        <v>0</v>
      </c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R347" s="195" t="s">
        <v>153</v>
      </c>
      <c r="AT347" s="195" t="s">
        <v>148</v>
      </c>
      <c r="AU347" s="195" t="s">
        <v>89</v>
      </c>
      <c r="AY347" s="15" t="s">
        <v>146</v>
      </c>
      <c r="BE347" s="196">
        <f>IF(N347="základní",J347,0)</f>
        <v>0</v>
      </c>
      <c r="BF347" s="196">
        <f>IF(N347="snížená",J347,0)</f>
        <v>0</v>
      </c>
      <c r="BG347" s="196">
        <f>IF(N347="zákl. přenesená",J347,0)</f>
        <v>0</v>
      </c>
      <c r="BH347" s="196">
        <f>IF(N347="sníž. přenesená",J347,0)</f>
        <v>0</v>
      </c>
      <c r="BI347" s="196">
        <f>IF(N347="nulová",J347,0)</f>
        <v>0</v>
      </c>
      <c r="BJ347" s="15" t="s">
        <v>87</v>
      </c>
      <c r="BK347" s="196">
        <f>ROUND(I347*H347,2)</f>
        <v>0</v>
      </c>
      <c r="BL347" s="15" t="s">
        <v>153</v>
      </c>
      <c r="BM347" s="195" t="s">
        <v>1088</v>
      </c>
    </row>
    <row r="348" spans="1:65" s="2" customFormat="1" ht="28.8">
      <c r="A348" s="32"/>
      <c r="B348" s="33"/>
      <c r="C348" s="34"/>
      <c r="D348" s="197" t="s">
        <v>155</v>
      </c>
      <c r="E348" s="34"/>
      <c r="F348" s="198" t="s">
        <v>773</v>
      </c>
      <c r="G348" s="34"/>
      <c r="H348" s="34"/>
      <c r="I348" s="199"/>
      <c r="J348" s="34"/>
      <c r="K348" s="34"/>
      <c r="L348" s="37"/>
      <c r="M348" s="200"/>
      <c r="N348" s="201"/>
      <c r="O348" s="69"/>
      <c r="P348" s="69"/>
      <c r="Q348" s="69"/>
      <c r="R348" s="69"/>
      <c r="S348" s="69"/>
      <c r="T348" s="70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T348" s="15" t="s">
        <v>155</v>
      </c>
      <c r="AU348" s="15" t="s">
        <v>89</v>
      </c>
    </row>
    <row r="349" spans="1:65" s="13" customFormat="1" ht="10.199999999999999">
      <c r="B349" s="202"/>
      <c r="C349" s="203"/>
      <c r="D349" s="197" t="s">
        <v>157</v>
      </c>
      <c r="E349" s="204" t="s">
        <v>1</v>
      </c>
      <c r="F349" s="205" t="s">
        <v>1089</v>
      </c>
      <c r="G349" s="203"/>
      <c r="H349" s="206">
        <v>8.6</v>
      </c>
      <c r="I349" s="207"/>
      <c r="J349" s="203"/>
      <c r="K349" s="203"/>
      <c r="L349" s="208"/>
      <c r="M349" s="209"/>
      <c r="N349" s="210"/>
      <c r="O349" s="210"/>
      <c r="P349" s="210"/>
      <c r="Q349" s="210"/>
      <c r="R349" s="210"/>
      <c r="S349" s="210"/>
      <c r="T349" s="211"/>
      <c r="AT349" s="212" t="s">
        <v>157</v>
      </c>
      <c r="AU349" s="212" t="s">
        <v>89</v>
      </c>
      <c r="AV349" s="13" t="s">
        <v>89</v>
      </c>
      <c r="AW349" s="13" t="s">
        <v>36</v>
      </c>
      <c r="AX349" s="13" t="s">
        <v>79</v>
      </c>
      <c r="AY349" s="212" t="s">
        <v>146</v>
      </c>
    </row>
    <row r="350" spans="1:65" s="13" customFormat="1" ht="10.199999999999999">
      <c r="B350" s="202"/>
      <c r="C350" s="203"/>
      <c r="D350" s="197" t="s">
        <v>157</v>
      </c>
      <c r="E350" s="204" t="s">
        <v>1</v>
      </c>
      <c r="F350" s="205" t="s">
        <v>1090</v>
      </c>
      <c r="G350" s="203"/>
      <c r="H350" s="206">
        <v>62</v>
      </c>
      <c r="I350" s="207"/>
      <c r="J350" s="203"/>
      <c r="K350" s="203"/>
      <c r="L350" s="208"/>
      <c r="M350" s="209"/>
      <c r="N350" s="210"/>
      <c r="O350" s="210"/>
      <c r="P350" s="210"/>
      <c r="Q350" s="210"/>
      <c r="R350" s="210"/>
      <c r="S350" s="210"/>
      <c r="T350" s="211"/>
      <c r="AT350" s="212" t="s">
        <v>157</v>
      </c>
      <c r="AU350" s="212" t="s">
        <v>89</v>
      </c>
      <c r="AV350" s="13" t="s">
        <v>89</v>
      </c>
      <c r="AW350" s="13" t="s">
        <v>36</v>
      </c>
      <c r="AX350" s="13" t="s">
        <v>79</v>
      </c>
      <c r="AY350" s="212" t="s">
        <v>146</v>
      </c>
    </row>
    <row r="351" spans="1:65" s="13" customFormat="1" ht="10.199999999999999">
      <c r="B351" s="202"/>
      <c r="C351" s="203"/>
      <c r="D351" s="197" t="s">
        <v>157</v>
      </c>
      <c r="E351" s="204" t="s">
        <v>1</v>
      </c>
      <c r="F351" s="205" t="s">
        <v>1091</v>
      </c>
      <c r="G351" s="203"/>
      <c r="H351" s="206">
        <v>14.4</v>
      </c>
      <c r="I351" s="207"/>
      <c r="J351" s="203"/>
      <c r="K351" s="203"/>
      <c r="L351" s="208"/>
      <c r="M351" s="209"/>
      <c r="N351" s="210"/>
      <c r="O351" s="210"/>
      <c r="P351" s="210"/>
      <c r="Q351" s="210"/>
      <c r="R351" s="210"/>
      <c r="S351" s="210"/>
      <c r="T351" s="211"/>
      <c r="AT351" s="212" t="s">
        <v>157</v>
      </c>
      <c r="AU351" s="212" t="s">
        <v>89</v>
      </c>
      <c r="AV351" s="13" t="s">
        <v>89</v>
      </c>
      <c r="AW351" s="13" t="s">
        <v>36</v>
      </c>
      <c r="AX351" s="13" t="s">
        <v>79</v>
      </c>
      <c r="AY351" s="212" t="s">
        <v>146</v>
      </c>
    </row>
    <row r="352" spans="1:65" s="13" customFormat="1" ht="10.199999999999999">
      <c r="B352" s="202"/>
      <c r="C352" s="203"/>
      <c r="D352" s="197" t="s">
        <v>157</v>
      </c>
      <c r="E352" s="204" t="s">
        <v>1</v>
      </c>
      <c r="F352" s="205" t="s">
        <v>1092</v>
      </c>
      <c r="G352" s="203"/>
      <c r="H352" s="206">
        <v>14.4</v>
      </c>
      <c r="I352" s="207"/>
      <c r="J352" s="203"/>
      <c r="K352" s="203"/>
      <c r="L352" s="208"/>
      <c r="M352" s="209"/>
      <c r="N352" s="210"/>
      <c r="O352" s="210"/>
      <c r="P352" s="210"/>
      <c r="Q352" s="210"/>
      <c r="R352" s="210"/>
      <c r="S352" s="210"/>
      <c r="T352" s="211"/>
      <c r="AT352" s="212" t="s">
        <v>157</v>
      </c>
      <c r="AU352" s="212" t="s">
        <v>89</v>
      </c>
      <c r="AV352" s="13" t="s">
        <v>89</v>
      </c>
      <c r="AW352" s="13" t="s">
        <v>36</v>
      </c>
      <c r="AX352" s="13" t="s">
        <v>79</v>
      </c>
      <c r="AY352" s="212" t="s">
        <v>146</v>
      </c>
    </row>
    <row r="353" spans="1:65" s="2" customFormat="1" ht="24.15" customHeight="1">
      <c r="A353" s="32"/>
      <c r="B353" s="33"/>
      <c r="C353" s="184" t="s">
        <v>447</v>
      </c>
      <c r="D353" s="184" t="s">
        <v>148</v>
      </c>
      <c r="E353" s="185" t="s">
        <v>1093</v>
      </c>
      <c r="F353" s="186" t="s">
        <v>1094</v>
      </c>
      <c r="G353" s="187" t="s">
        <v>412</v>
      </c>
      <c r="H353" s="188">
        <v>23.1</v>
      </c>
      <c r="I353" s="189"/>
      <c r="J353" s="190">
        <f>ROUND(I353*H353,2)</f>
        <v>0</v>
      </c>
      <c r="K353" s="186" t="s">
        <v>152</v>
      </c>
      <c r="L353" s="37"/>
      <c r="M353" s="191" t="s">
        <v>1</v>
      </c>
      <c r="N353" s="192" t="s">
        <v>44</v>
      </c>
      <c r="O353" s="69"/>
      <c r="P353" s="193">
        <f>O353*H353</f>
        <v>0</v>
      </c>
      <c r="Q353" s="193">
        <v>2E-3</v>
      </c>
      <c r="R353" s="193">
        <f>Q353*H353</f>
        <v>4.6200000000000005E-2</v>
      </c>
      <c r="S353" s="193">
        <v>0</v>
      </c>
      <c r="T353" s="194">
        <f>S353*H353</f>
        <v>0</v>
      </c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R353" s="195" t="s">
        <v>153</v>
      </c>
      <c r="AT353" s="195" t="s">
        <v>148</v>
      </c>
      <c r="AU353" s="195" t="s">
        <v>89</v>
      </c>
      <c r="AY353" s="15" t="s">
        <v>146</v>
      </c>
      <c r="BE353" s="196">
        <f>IF(N353="základní",J353,0)</f>
        <v>0</v>
      </c>
      <c r="BF353" s="196">
        <f>IF(N353="snížená",J353,0)</f>
        <v>0</v>
      </c>
      <c r="BG353" s="196">
        <f>IF(N353="zákl. přenesená",J353,0)</f>
        <v>0</v>
      </c>
      <c r="BH353" s="196">
        <f>IF(N353="sníž. přenesená",J353,0)</f>
        <v>0</v>
      </c>
      <c r="BI353" s="196">
        <f>IF(N353="nulová",J353,0)</f>
        <v>0</v>
      </c>
      <c r="BJ353" s="15" t="s">
        <v>87</v>
      </c>
      <c r="BK353" s="196">
        <f>ROUND(I353*H353,2)</f>
        <v>0</v>
      </c>
      <c r="BL353" s="15" t="s">
        <v>153</v>
      </c>
      <c r="BM353" s="195" t="s">
        <v>1095</v>
      </c>
    </row>
    <row r="354" spans="1:65" s="2" customFormat="1" ht="28.8">
      <c r="A354" s="32"/>
      <c r="B354" s="33"/>
      <c r="C354" s="34"/>
      <c r="D354" s="197" t="s">
        <v>155</v>
      </c>
      <c r="E354" s="34"/>
      <c r="F354" s="198" t="s">
        <v>1096</v>
      </c>
      <c r="G354" s="34"/>
      <c r="H354" s="34"/>
      <c r="I354" s="199"/>
      <c r="J354" s="34"/>
      <c r="K354" s="34"/>
      <c r="L354" s="37"/>
      <c r="M354" s="200"/>
      <c r="N354" s="201"/>
      <c r="O354" s="69"/>
      <c r="P354" s="69"/>
      <c r="Q354" s="69"/>
      <c r="R354" s="69"/>
      <c r="S354" s="69"/>
      <c r="T354" s="70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T354" s="15" t="s">
        <v>155</v>
      </c>
      <c r="AU354" s="15" t="s">
        <v>89</v>
      </c>
    </row>
    <row r="355" spans="1:65" s="13" customFormat="1" ht="10.199999999999999">
      <c r="B355" s="202"/>
      <c r="C355" s="203"/>
      <c r="D355" s="197" t="s">
        <v>157</v>
      </c>
      <c r="E355" s="204" t="s">
        <v>1</v>
      </c>
      <c r="F355" s="205" t="s">
        <v>1097</v>
      </c>
      <c r="G355" s="203"/>
      <c r="H355" s="206">
        <v>8.1</v>
      </c>
      <c r="I355" s="207"/>
      <c r="J355" s="203"/>
      <c r="K355" s="203"/>
      <c r="L355" s="208"/>
      <c r="M355" s="209"/>
      <c r="N355" s="210"/>
      <c r="O355" s="210"/>
      <c r="P355" s="210"/>
      <c r="Q355" s="210"/>
      <c r="R355" s="210"/>
      <c r="S355" s="210"/>
      <c r="T355" s="211"/>
      <c r="AT355" s="212" t="s">
        <v>157</v>
      </c>
      <c r="AU355" s="212" t="s">
        <v>89</v>
      </c>
      <c r="AV355" s="13" t="s">
        <v>89</v>
      </c>
      <c r="AW355" s="13" t="s">
        <v>36</v>
      </c>
      <c r="AX355" s="13" t="s">
        <v>79</v>
      </c>
      <c r="AY355" s="212" t="s">
        <v>146</v>
      </c>
    </row>
    <row r="356" spans="1:65" s="13" customFormat="1" ht="10.199999999999999">
      <c r="B356" s="202"/>
      <c r="C356" s="203"/>
      <c r="D356" s="197" t="s">
        <v>157</v>
      </c>
      <c r="E356" s="204" t="s">
        <v>1</v>
      </c>
      <c r="F356" s="205" t="s">
        <v>1098</v>
      </c>
      <c r="G356" s="203"/>
      <c r="H356" s="206">
        <v>8.9</v>
      </c>
      <c r="I356" s="207"/>
      <c r="J356" s="203"/>
      <c r="K356" s="203"/>
      <c r="L356" s="208"/>
      <c r="M356" s="209"/>
      <c r="N356" s="210"/>
      <c r="O356" s="210"/>
      <c r="P356" s="210"/>
      <c r="Q356" s="210"/>
      <c r="R356" s="210"/>
      <c r="S356" s="210"/>
      <c r="T356" s="211"/>
      <c r="AT356" s="212" t="s">
        <v>157</v>
      </c>
      <c r="AU356" s="212" t="s">
        <v>89</v>
      </c>
      <c r="AV356" s="13" t="s">
        <v>89</v>
      </c>
      <c r="AW356" s="13" t="s">
        <v>36</v>
      </c>
      <c r="AX356" s="13" t="s">
        <v>79</v>
      </c>
      <c r="AY356" s="212" t="s">
        <v>146</v>
      </c>
    </row>
    <row r="357" spans="1:65" s="13" customFormat="1" ht="10.199999999999999">
      <c r="B357" s="202"/>
      <c r="C357" s="203"/>
      <c r="D357" s="197" t="s">
        <v>157</v>
      </c>
      <c r="E357" s="204" t="s">
        <v>1</v>
      </c>
      <c r="F357" s="205" t="s">
        <v>1099</v>
      </c>
      <c r="G357" s="203"/>
      <c r="H357" s="206">
        <v>6.1</v>
      </c>
      <c r="I357" s="207"/>
      <c r="J357" s="203"/>
      <c r="K357" s="203"/>
      <c r="L357" s="208"/>
      <c r="M357" s="209"/>
      <c r="N357" s="210"/>
      <c r="O357" s="210"/>
      <c r="P357" s="210"/>
      <c r="Q357" s="210"/>
      <c r="R357" s="210"/>
      <c r="S357" s="210"/>
      <c r="T357" s="211"/>
      <c r="AT357" s="212" t="s">
        <v>157</v>
      </c>
      <c r="AU357" s="212" t="s">
        <v>89</v>
      </c>
      <c r="AV357" s="13" t="s">
        <v>89</v>
      </c>
      <c r="AW357" s="13" t="s">
        <v>36</v>
      </c>
      <c r="AX357" s="13" t="s">
        <v>79</v>
      </c>
      <c r="AY357" s="212" t="s">
        <v>146</v>
      </c>
    </row>
    <row r="358" spans="1:65" s="2" customFormat="1" ht="24.15" customHeight="1">
      <c r="A358" s="32"/>
      <c r="B358" s="33"/>
      <c r="C358" s="184" t="s">
        <v>451</v>
      </c>
      <c r="D358" s="184" t="s">
        <v>148</v>
      </c>
      <c r="E358" s="185" t="s">
        <v>1100</v>
      </c>
      <c r="F358" s="186" t="s">
        <v>1101</v>
      </c>
      <c r="G358" s="187" t="s">
        <v>412</v>
      </c>
      <c r="H358" s="188">
        <v>4.8</v>
      </c>
      <c r="I358" s="189"/>
      <c r="J358" s="190">
        <f>ROUND(I358*H358,2)</f>
        <v>0</v>
      </c>
      <c r="K358" s="186" t="s">
        <v>152</v>
      </c>
      <c r="L358" s="37"/>
      <c r="M358" s="191" t="s">
        <v>1</v>
      </c>
      <c r="N358" s="192" t="s">
        <v>44</v>
      </c>
      <c r="O358" s="69"/>
      <c r="P358" s="193">
        <f>O358*H358</f>
        <v>0</v>
      </c>
      <c r="Q358" s="193">
        <v>3.1900000000000001E-3</v>
      </c>
      <c r="R358" s="193">
        <f>Q358*H358</f>
        <v>1.5311999999999999E-2</v>
      </c>
      <c r="S358" s="193">
        <v>0</v>
      </c>
      <c r="T358" s="194">
        <f>S358*H358</f>
        <v>0</v>
      </c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R358" s="195" t="s">
        <v>153</v>
      </c>
      <c r="AT358" s="195" t="s">
        <v>148</v>
      </c>
      <c r="AU358" s="195" t="s">
        <v>89</v>
      </c>
      <c r="AY358" s="15" t="s">
        <v>146</v>
      </c>
      <c r="BE358" s="196">
        <f>IF(N358="základní",J358,0)</f>
        <v>0</v>
      </c>
      <c r="BF358" s="196">
        <f>IF(N358="snížená",J358,0)</f>
        <v>0</v>
      </c>
      <c r="BG358" s="196">
        <f>IF(N358="zákl. přenesená",J358,0)</f>
        <v>0</v>
      </c>
      <c r="BH358" s="196">
        <f>IF(N358="sníž. přenesená",J358,0)</f>
        <v>0</v>
      </c>
      <c r="BI358" s="196">
        <f>IF(N358="nulová",J358,0)</f>
        <v>0</v>
      </c>
      <c r="BJ358" s="15" t="s">
        <v>87</v>
      </c>
      <c r="BK358" s="196">
        <f>ROUND(I358*H358,2)</f>
        <v>0</v>
      </c>
      <c r="BL358" s="15" t="s">
        <v>153</v>
      </c>
      <c r="BM358" s="195" t="s">
        <v>1102</v>
      </c>
    </row>
    <row r="359" spans="1:65" s="2" customFormat="1" ht="19.2">
      <c r="A359" s="32"/>
      <c r="B359" s="33"/>
      <c r="C359" s="34"/>
      <c r="D359" s="197" t="s">
        <v>155</v>
      </c>
      <c r="E359" s="34"/>
      <c r="F359" s="198" t="s">
        <v>1103</v>
      </c>
      <c r="G359" s="34"/>
      <c r="H359" s="34"/>
      <c r="I359" s="199"/>
      <c r="J359" s="34"/>
      <c r="K359" s="34"/>
      <c r="L359" s="37"/>
      <c r="M359" s="200"/>
      <c r="N359" s="201"/>
      <c r="O359" s="69"/>
      <c r="P359" s="69"/>
      <c r="Q359" s="69"/>
      <c r="R359" s="69"/>
      <c r="S359" s="69"/>
      <c r="T359" s="70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T359" s="15" t="s">
        <v>155</v>
      </c>
      <c r="AU359" s="15" t="s">
        <v>89</v>
      </c>
    </row>
    <row r="360" spans="1:65" s="13" customFormat="1" ht="10.199999999999999">
      <c r="B360" s="202"/>
      <c r="C360" s="203"/>
      <c r="D360" s="197" t="s">
        <v>157</v>
      </c>
      <c r="E360" s="204" t="s">
        <v>1</v>
      </c>
      <c r="F360" s="205" t="s">
        <v>1104</v>
      </c>
      <c r="G360" s="203"/>
      <c r="H360" s="206">
        <v>2.4</v>
      </c>
      <c r="I360" s="207"/>
      <c r="J360" s="203"/>
      <c r="K360" s="203"/>
      <c r="L360" s="208"/>
      <c r="M360" s="209"/>
      <c r="N360" s="210"/>
      <c r="O360" s="210"/>
      <c r="P360" s="210"/>
      <c r="Q360" s="210"/>
      <c r="R360" s="210"/>
      <c r="S360" s="210"/>
      <c r="T360" s="211"/>
      <c r="AT360" s="212" t="s">
        <v>157</v>
      </c>
      <c r="AU360" s="212" t="s">
        <v>89</v>
      </c>
      <c r="AV360" s="13" t="s">
        <v>89</v>
      </c>
      <c r="AW360" s="13" t="s">
        <v>36</v>
      </c>
      <c r="AX360" s="13" t="s">
        <v>79</v>
      </c>
      <c r="AY360" s="212" t="s">
        <v>146</v>
      </c>
    </row>
    <row r="361" spans="1:65" s="13" customFormat="1" ht="10.199999999999999">
      <c r="B361" s="202"/>
      <c r="C361" s="203"/>
      <c r="D361" s="197" t="s">
        <v>157</v>
      </c>
      <c r="E361" s="204" t="s">
        <v>1</v>
      </c>
      <c r="F361" s="205" t="s">
        <v>1105</v>
      </c>
      <c r="G361" s="203"/>
      <c r="H361" s="206">
        <v>2.4</v>
      </c>
      <c r="I361" s="207"/>
      <c r="J361" s="203"/>
      <c r="K361" s="203"/>
      <c r="L361" s="208"/>
      <c r="M361" s="209"/>
      <c r="N361" s="210"/>
      <c r="O361" s="210"/>
      <c r="P361" s="210"/>
      <c r="Q361" s="210"/>
      <c r="R361" s="210"/>
      <c r="S361" s="210"/>
      <c r="T361" s="211"/>
      <c r="AT361" s="212" t="s">
        <v>157</v>
      </c>
      <c r="AU361" s="212" t="s">
        <v>89</v>
      </c>
      <c r="AV361" s="13" t="s">
        <v>89</v>
      </c>
      <c r="AW361" s="13" t="s">
        <v>36</v>
      </c>
      <c r="AX361" s="13" t="s">
        <v>79</v>
      </c>
      <c r="AY361" s="212" t="s">
        <v>146</v>
      </c>
    </row>
    <row r="362" spans="1:65" s="2" customFormat="1" ht="16.5" customHeight="1">
      <c r="A362" s="32"/>
      <c r="B362" s="33"/>
      <c r="C362" s="184" t="s">
        <v>456</v>
      </c>
      <c r="D362" s="184" t="s">
        <v>148</v>
      </c>
      <c r="E362" s="185" t="s">
        <v>1106</v>
      </c>
      <c r="F362" s="186" t="s">
        <v>1107</v>
      </c>
      <c r="G362" s="187" t="s">
        <v>161</v>
      </c>
      <c r="H362" s="188">
        <v>39.200000000000003</v>
      </c>
      <c r="I362" s="189"/>
      <c r="J362" s="190">
        <f>ROUND(I362*H362,2)</f>
        <v>0</v>
      </c>
      <c r="K362" s="186" t="s">
        <v>152</v>
      </c>
      <c r="L362" s="37"/>
      <c r="M362" s="191" t="s">
        <v>1</v>
      </c>
      <c r="N362" s="192" t="s">
        <v>44</v>
      </c>
      <c r="O362" s="69"/>
      <c r="P362" s="193">
        <f>O362*H362</f>
        <v>0</v>
      </c>
      <c r="Q362" s="193">
        <v>0</v>
      </c>
      <c r="R362" s="193">
        <f>Q362*H362</f>
        <v>0</v>
      </c>
      <c r="S362" s="193">
        <v>2.5</v>
      </c>
      <c r="T362" s="194">
        <f>S362*H362</f>
        <v>98</v>
      </c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R362" s="195" t="s">
        <v>153</v>
      </c>
      <c r="AT362" s="195" t="s">
        <v>148</v>
      </c>
      <c r="AU362" s="195" t="s">
        <v>89</v>
      </c>
      <c r="AY362" s="15" t="s">
        <v>146</v>
      </c>
      <c r="BE362" s="196">
        <f>IF(N362="základní",J362,0)</f>
        <v>0</v>
      </c>
      <c r="BF362" s="196">
        <f>IF(N362="snížená",J362,0)</f>
        <v>0</v>
      </c>
      <c r="BG362" s="196">
        <f>IF(N362="zákl. přenesená",J362,0)</f>
        <v>0</v>
      </c>
      <c r="BH362" s="196">
        <f>IF(N362="sníž. přenesená",J362,0)</f>
        <v>0</v>
      </c>
      <c r="BI362" s="196">
        <f>IF(N362="nulová",J362,0)</f>
        <v>0</v>
      </c>
      <c r="BJ362" s="15" t="s">
        <v>87</v>
      </c>
      <c r="BK362" s="196">
        <f>ROUND(I362*H362,2)</f>
        <v>0</v>
      </c>
      <c r="BL362" s="15" t="s">
        <v>153</v>
      </c>
      <c r="BM362" s="195" t="s">
        <v>1108</v>
      </c>
    </row>
    <row r="363" spans="1:65" s="2" customFormat="1" ht="10.199999999999999">
      <c r="A363" s="32"/>
      <c r="B363" s="33"/>
      <c r="C363" s="34"/>
      <c r="D363" s="197" t="s">
        <v>155</v>
      </c>
      <c r="E363" s="34"/>
      <c r="F363" s="198" t="s">
        <v>1109</v>
      </c>
      <c r="G363" s="34"/>
      <c r="H363" s="34"/>
      <c r="I363" s="199"/>
      <c r="J363" s="34"/>
      <c r="K363" s="34"/>
      <c r="L363" s="37"/>
      <c r="M363" s="200"/>
      <c r="N363" s="201"/>
      <c r="O363" s="69"/>
      <c r="P363" s="69"/>
      <c r="Q363" s="69"/>
      <c r="R363" s="69"/>
      <c r="S363" s="69"/>
      <c r="T363" s="70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T363" s="15" t="s">
        <v>155</v>
      </c>
      <c r="AU363" s="15" t="s">
        <v>89</v>
      </c>
    </row>
    <row r="364" spans="1:65" s="13" customFormat="1" ht="10.199999999999999">
      <c r="B364" s="202"/>
      <c r="C364" s="203"/>
      <c r="D364" s="197" t="s">
        <v>157</v>
      </c>
      <c r="E364" s="204" t="s">
        <v>1</v>
      </c>
      <c r="F364" s="205" t="s">
        <v>1110</v>
      </c>
      <c r="G364" s="203"/>
      <c r="H364" s="206">
        <v>39.200000000000003</v>
      </c>
      <c r="I364" s="207"/>
      <c r="J364" s="203"/>
      <c r="K364" s="203"/>
      <c r="L364" s="208"/>
      <c r="M364" s="209"/>
      <c r="N364" s="210"/>
      <c r="O364" s="210"/>
      <c r="P364" s="210"/>
      <c r="Q364" s="210"/>
      <c r="R364" s="210"/>
      <c r="S364" s="210"/>
      <c r="T364" s="211"/>
      <c r="AT364" s="212" t="s">
        <v>157</v>
      </c>
      <c r="AU364" s="212" t="s">
        <v>89</v>
      </c>
      <c r="AV364" s="13" t="s">
        <v>89</v>
      </c>
      <c r="AW364" s="13" t="s">
        <v>36</v>
      </c>
      <c r="AX364" s="13" t="s">
        <v>87</v>
      </c>
      <c r="AY364" s="212" t="s">
        <v>146</v>
      </c>
    </row>
    <row r="365" spans="1:65" s="2" customFormat="1" ht="24.15" customHeight="1">
      <c r="A365" s="32"/>
      <c r="B365" s="33"/>
      <c r="C365" s="184" t="s">
        <v>460</v>
      </c>
      <c r="D365" s="184" t="s">
        <v>148</v>
      </c>
      <c r="E365" s="185" t="s">
        <v>1111</v>
      </c>
      <c r="F365" s="186" t="s">
        <v>1112</v>
      </c>
      <c r="G365" s="187" t="s">
        <v>161</v>
      </c>
      <c r="H365" s="188">
        <v>10.688000000000001</v>
      </c>
      <c r="I365" s="189"/>
      <c r="J365" s="190">
        <f>ROUND(I365*H365,2)</f>
        <v>0</v>
      </c>
      <c r="K365" s="186" t="s">
        <v>152</v>
      </c>
      <c r="L365" s="37"/>
      <c r="M365" s="191" t="s">
        <v>1</v>
      </c>
      <c r="N365" s="192" t="s">
        <v>44</v>
      </c>
      <c r="O365" s="69"/>
      <c r="P365" s="193">
        <f>O365*H365</f>
        <v>0</v>
      </c>
      <c r="Q365" s="193">
        <v>0</v>
      </c>
      <c r="R365" s="193">
        <f>Q365*H365</f>
        <v>0</v>
      </c>
      <c r="S365" s="193">
        <v>2.5</v>
      </c>
      <c r="T365" s="194">
        <f>S365*H365</f>
        <v>26.720000000000002</v>
      </c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R365" s="195" t="s">
        <v>153</v>
      </c>
      <c r="AT365" s="195" t="s">
        <v>148</v>
      </c>
      <c r="AU365" s="195" t="s">
        <v>89</v>
      </c>
      <c r="AY365" s="15" t="s">
        <v>146</v>
      </c>
      <c r="BE365" s="196">
        <f>IF(N365="základní",J365,0)</f>
        <v>0</v>
      </c>
      <c r="BF365" s="196">
        <f>IF(N365="snížená",J365,0)</f>
        <v>0</v>
      </c>
      <c r="BG365" s="196">
        <f>IF(N365="zákl. přenesená",J365,0)</f>
        <v>0</v>
      </c>
      <c r="BH365" s="196">
        <f>IF(N365="sníž. přenesená",J365,0)</f>
        <v>0</v>
      </c>
      <c r="BI365" s="196">
        <f>IF(N365="nulová",J365,0)</f>
        <v>0</v>
      </c>
      <c r="BJ365" s="15" t="s">
        <v>87</v>
      </c>
      <c r="BK365" s="196">
        <f>ROUND(I365*H365,2)</f>
        <v>0</v>
      </c>
      <c r="BL365" s="15" t="s">
        <v>153</v>
      </c>
      <c r="BM365" s="195" t="s">
        <v>1113</v>
      </c>
    </row>
    <row r="366" spans="1:65" s="2" customFormat="1" ht="19.2">
      <c r="A366" s="32"/>
      <c r="B366" s="33"/>
      <c r="C366" s="34"/>
      <c r="D366" s="197" t="s">
        <v>155</v>
      </c>
      <c r="E366" s="34"/>
      <c r="F366" s="198" t="s">
        <v>1114</v>
      </c>
      <c r="G366" s="34"/>
      <c r="H366" s="34"/>
      <c r="I366" s="199"/>
      <c r="J366" s="34"/>
      <c r="K366" s="34"/>
      <c r="L366" s="37"/>
      <c r="M366" s="200"/>
      <c r="N366" s="201"/>
      <c r="O366" s="69"/>
      <c r="P366" s="69"/>
      <c r="Q366" s="69"/>
      <c r="R366" s="69"/>
      <c r="S366" s="69"/>
      <c r="T366" s="70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T366" s="15" t="s">
        <v>155</v>
      </c>
      <c r="AU366" s="15" t="s">
        <v>89</v>
      </c>
    </row>
    <row r="367" spans="1:65" s="13" customFormat="1" ht="10.199999999999999">
      <c r="B367" s="202"/>
      <c r="C367" s="203"/>
      <c r="D367" s="197" t="s">
        <v>157</v>
      </c>
      <c r="E367" s="204" t="s">
        <v>1</v>
      </c>
      <c r="F367" s="205" t="s">
        <v>1115</v>
      </c>
      <c r="G367" s="203"/>
      <c r="H367" s="206">
        <v>10.688000000000001</v>
      </c>
      <c r="I367" s="207"/>
      <c r="J367" s="203"/>
      <c r="K367" s="203"/>
      <c r="L367" s="208"/>
      <c r="M367" s="209"/>
      <c r="N367" s="210"/>
      <c r="O367" s="210"/>
      <c r="P367" s="210"/>
      <c r="Q367" s="210"/>
      <c r="R367" s="210"/>
      <c r="S367" s="210"/>
      <c r="T367" s="211"/>
      <c r="AT367" s="212" t="s">
        <v>157</v>
      </c>
      <c r="AU367" s="212" t="s">
        <v>89</v>
      </c>
      <c r="AV367" s="13" t="s">
        <v>89</v>
      </c>
      <c r="AW367" s="13" t="s">
        <v>36</v>
      </c>
      <c r="AX367" s="13" t="s">
        <v>87</v>
      </c>
      <c r="AY367" s="212" t="s">
        <v>146</v>
      </c>
    </row>
    <row r="368" spans="1:65" s="2" customFormat="1" ht="24.15" customHeight="1">
      <c r="A368" s="32"/>
      <c r="B368" s="33"/>
      <c r="C368" s="184" t="s">
        <v>464</v>
      </c>
      <c r="D368" s="184" t="s">
        <v>148</v>
      </c>
      <c r="E368" s="185" t="s">
        <v>783</v>
      </c>
      <c r="F368" s="186" t="s">
        <v>784</v>
      </c>
      <c r="G368" s="187" t="s">
        <v>161</v>
      </c>
      <c r="H368" s="188">
        <v>31.632999999999999</v>
      </c>
      <c r="I368" s="189"/>
      <c r="J368" s="190">
        <f>ROUND(I368*H368,2)</f>
        <v>0</v>
      </c>
      <c r="K368" s="186" t="s">
        <v>152</v>
      </c>
      <c r="L368" s="37"/>
      <c r="M368" s="191" t="s">
        <v>1</v>
      </c>
      <c r="N368" s="192" t="s">
        <v>44</v>
      </c>
      <c r="O368" s="69"/>
      <c r="P368" s="193">
        <f>O368*H368</f>
        <v>0</v>
      </c>
      <c r="Q368" s="193">
        <v>0</v>
      </c>
      <c r="R368" s="193">
        <f>Q368*H368</f>
        <v>0</v>
      </c>
      <c r="S368" s="193">
        <v>2.2000000000000002</v>
      </c>
      <c r="T368" s="194">
        <f>S368*H368</f>
        <v>69.592600000000004</v>
      </c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R368" s="195" t="s">
        <v>153</v>
      </c>
      <c r="AT368" s="195" t="s">
        <v>148</v>
      </c>
      <c r="AU368" s="195" t="s">
        <v>89</v>
      </c>
      <c r="AY368" s="15" t="s">
        <v>146</v>
      </c>
      <c r="BE368" s="196">
        <f>IF(N368="základní",J368,0)</f>
        <v>0</v>
      </c>
      <c r="BF368" s="196">
        <f>IF(N368="snížená",J368,0)</f>
        <v>0</v>
      </c>
      <c r="BG368" s="196">
        <f>IF(N368="zákl. přenesená",J368,0)</f>
        <v>0</v>
      </c>
      <c r="BH368" s="196">
        <f>IF(N368="sníž. přenesená",J368,0)</f>
        <v>0</v>
      </c>
      <c r="BI368" s="196">
        <f>IF(N368="nulová",J368,0)</f>
        <v>0</v>
      </c>
      <c r="BJ368" s="15" t="s">
        <v>87</v>
      </c>
      <c r="BK368" s="196">
        <f>ROUND(I368*H368,2)</f>
        <v>0</v>
      </c>
      <c r="BL368" s="15" t="s">
        <v>153</v>
      </c>
      <c r="BM368" s="195" t="s">
        <v>1116</v>
      </c>
    </row>
    <row r="369" spans="1:65" s="2" customFormat="1" ht="19.2">
      <c r="A369" s="32"/>
      <c r="B369" s="33"/>
      <c r="C369" s="34"/>
      <c r="D369" s="197" t="s">
        <v>155</v>
      </c>
      <c r="E369" s="34"/>
      <c r="F369" s="198" t="s">
        <v>786</v>
      </c>
      <c r="G369" s="34"/>
      <c r="H369" s="34"/>
      <c r="I369" s="199"/>
      <c r="J369" s="34"/>
      <c r="K369" s="34"/>
      <c r="L369" s="37"/>
      <c r="M369" s="200"/>
      <c r="N369" s="201"/>
      <c r="O369" s="69"/>
      <c r="P369" s="69"/>
      <c r="Q369" s="69"/>
      <c r="R369" s="69"/>
      <c r="S369" s="69"/>
      <c r="T369" s="70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T369" s="15" t="s">
        <v>155</v>
      </c>
      <c r="AU369" s="15" t="s">
        <v>89</v>
      </c>
    </row>
    <row r="370" spans="1:65" s="13" customFormat="1" ht="20.399999999999999">
      <c r="B370" s="202"/>
      <c r="C370" s="203"/>
      <c r="D370" s="197" t="s">
        <v>157</v>
      </c>
      <c r="E370" s="204" t="s">
        <v>1</v>
      </c>
      <c r="F370" s="205" t="s">
        <v>1117</v>
      </c>
      <c r="G370" s="203"/>
      <c r="H370" s="206">
        <v>31.632999999999999</v>
      </c>
      <c r="I370" s="207"/>
      <c r="J370" s="203"/>
      <c r="K370" s="203"/>
      <c r="L370" s="208"/>
      <c r="M370" s="209"/>
      <c r="N370" s="210"/>
      <c r="O370" s="210"/>
      <c r="P370" s="210"/>
      <c r="Q370" s="210"/>
      <c r="R370" s="210"/>
      <c r="S370" s="210"/>
      <c r="T370" s="211"/>
      <c r="AT370" s="212" t="s">
        <v>157</v>
      </c>
      <c r="AU370" s="212" t="s">
        <v>89</v>
      </c>
      <c r="AV370" s="13" t="s">
        <v>89</v>
      </c>
      <c r="AW370" s="13" t="s">
        <v>36</v>
      </c>
      <c r="AX370" s="13" t="s">
        <v>87</v>
      </c>
      <c r="AY370" s="212" t="s">
        <v>146</v>
      </c>
    </row>
    <row r="371" spans="1:65" s="12" customFormat="1" ht="22.8" customHeight="1">
      <c r="B371" s="168"/>
      <c r="C371" s="169"/>
      <c r="D371" s="170" t="s">
        <v>78</v>
      </c>
      <c r="E371" s="182" t="s">
        <v>794</v>
      </c>
      <c r="F371" s="182" t="s">
        <v>795</v>
      </c>
      <c r="G371" s="169"/>
      <c r="H371" s="169"/>
      <c r="I371" s="172"/>
      <c r="J371" s="183">
        <f>BK371</f>
        <v>0</v>
      </c>
      <c r="K371" s="169"/>
      <c r="L371" s="174"/>
      <c r="M371" s="175"/>
      <c r="N371" s="176"/>
      <c r="O371" s="176"/>
      <c r="P371" s="177">
        <f>SUM(P372:P382)</f>
        <v>0</v>
      </c>
      <c r="Q371" s="176"/>
      <c r="R371" s="177">
        <f>SUM(R372:R382)</f>
        <v>0</v>
      </c>
      <c r="S371" s="176"/>
      <c r="T371" s="178">
        <f>SUM(T372:T382)</f>
        <v>0</v>
      </c>
      <c r="AR371" s="179" t="s">
        <v>87</v>
      </c>
      <c r="AT371" s="180" t="s">
        <v>78</v>
      </c>
      <c r="AU371" s="180" t="s">
        <v>87</v>
      </c>
      <c r="AY371" s="179" t="s">
        <v>146</v>
      </c>
      <c r="BK371" s="181">
        <f>SUM(BK372:BK382)</f>
        <v>0</v>
      </c>
    </row>
    <row r="372" spans="1:65" s="2" customFormat="1" ht="24.15" customHeight="1">
      <c r="A372" s="32"/>
      <c r="B372" s="33"/>
      <c r="C372" s="184" t="s">
        <v>468</v>
      </c>
      <c r="D372" s="184" t="s">
        <v>148</v>
      </c>
      <c r="E372" s="185" t="s">
        <v>796</v>
      </c>
      <c r="F372" s="186" t="s">
        <v>797</v>
      </c>
      <c r="G372" s="187" t="s">
        <v>241</v>
      </c>
      <c r="H372" s="188">
        <v>108.313</v>
      </c>
      <c r="I372" s="189"/>
      <c r="J372" s="190">
        <f>ROUND(I372*H372,2)</f>
        <v>0</v>
      </c>
      <c r="K372" s="186" t="s">
        <v>152</v>
      </c>
      <c r="L372" s="37"/>
      <c r="M372" s="191" t="s">
        <v>1</v>
      </c>
      <c r="N372" s="192" t="s">
        <v>44</v>
      </c>
      <c r="O372" s="69"/>
      <c r="P372" s="193">
        <f>O372*H372</f>
        <v>0</v>
      </c>
      <c r="Q372" s="193">
        <v>0</v>
      </c>
      <c r="R372" s="193">
        <f>Q372*H372</f>
        <v>0</v>
      </c>
      <c r="S372" s="193">
        <v>0</v>
      </c>
      <c r="T372" s="194">
        <f>S372*H372</f>
        <v>0</v>
      </c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R372" s="195" t="s">
        <v>153</v>
      </c>
      <c r="AT372" s="195" t="s">
        <v>148</v>
      </c>
      <c r="AU372" s="195" t="s">
        <v>89</v>
      </c>
      <c r="AY372" s="15" t="s">
        <v>146</v>
      </c>
      <c r="BE372" s="196">
        <f>IF(N372="základní",J372,0)</f>
        <v>0</v>
      </c>
      <c r="BF372" s="196">
        <f>IF(N372="snížená",J372,0)</f>
        <v>0</v>
      </c>
      <c r="BG372" s="196">
        <f>IF(N372="zákl. přenesená",J372,0)</f>
        <v>0</v>
      </c>
      <c r="BH372" s="196">
        <f>IF(N372="sníž. přenesená",J372,0)</f>
        <v>0</v>
      </c>
      <c r="BI372" s="196">
        <f>IF(N372="nulová",J372,0)</f>
        <v>0</v>
      </c>
      <c r="BJ372" s="15" t="s">
        <v>87</v>
      </c>
      <c r="BK372" s="196">
        <f>ROUND(I372*H372,2)</f>
        <v>0</v>
      </c>
      <c r="BL372" s="15" t="s">
        <v>153</v>
      </c>
      <c r="BM372" s="195" t="s">
        <v>1118</v>
      </c>
    </row>
    <row r="373" spans="1:65" s="2" customFormat="1" ht="19.2">
      <c r="A373" s="32"/>
      <c r="B373" s="33"/>
      <c r="C373" s="34"/>
      <c r="D373" s="197" t="s">
        <v>155</v>
      </c>
      <c r="E373" s="34"/>
      <c r="F373" s="198" t="s">
        <v>799</v>
      </c>
      <c r="G373" s="34"/>
      <c r="H373" s="34"/>
      <c r="I373" s="199"/>
      <c r="J373" s="34"/>
      <c r="K373" s="34"/>
      <c r="L373" s="37"/>
      <c r="M373" s="200"/>
      <c r="N373" s="201"/>
      <c r="O373" s="69"/>
      <c r="P373" s="69"/>
      <c r="Q373" s="69"/>
      <c r="R373" s="69"/>
      <c r="S373" s="69"/>
      <c r="T373" s="70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T373" s="15" t="s">
        <v>155</v>
      </c>
      <c r="AU373" s="15" t="s">
        <v>89</v>
      </c>
    </row>
    <row r="374" spans="1:65" s="13" customFormat="1" ht="10.199999999999999">
      <c r="B374" s="202"/>
      <c r="C374" s="203"/>
      <c r="D374" s="197" t="s">
        <v>157</v>
      </c>
      <c r="E374" s="204" t="s">
        <v>1</v>
      </c>
      <c r="F374" s="205" t="s">
        <v>1119</v>
      </c>
      <c r="G374" s="203"/>
      <c r="H374" s="206">
        <v>69.593000000000004</v>
      </c>
      <c r="I374" s="207"/>
      <c r="J374" s="203"/>
      <c r="K374" s="203"/>
      <c r="L374" s="208"/>
      <c r="M374" s="209"/>
      <c r="N374" s="210"/>
      <c r="O374" s="210"/>
      <c r="P374" s="210"/>
      <c r="Q374" s="210"/>
      <c r="R374" s="210"/>
      <c r="S374" s="210"/>
      <c r="T374" s="211"/>
      <c r="AT374" s="212" t="s">
        <v>157</v>
      </c>
      <c r="AU374" s="212" t="s">
        <v>89</v>
      </c>
      <c r="AV374" s="13" t="s">
        <v>89</v>
      </c>
      <c r="AW374" s="13" t="s">
        <v>36</v>
      </c>
      <c r="AX374" s="13" t="s">
        <v>79</v>
      </c>
      <c r="AY374" s="212" t="s">
        <v>146</v>
      </c>
    </row>
    <row r="375" spans="1:65" s="13" customFormat="1" ht="10.199999999999999">
      <c r="B375" s="202"/>
      <c r="C375" s="203"/>
      <c r="D375" s="197" t="s">
        <v>157</v>
      </c>
      <c r="E375" s="204" t="s">
        <v>1</v>
      </c>
      <c r="F375" s="205" t="s">
        <v>1120</v>
      </c>
      <c r="G375" s="203"/>
      <c r="H375" s="206">
        <v>38.72</v>
      </c>
      <c r="I375" s="207"/>
      <c r="J375" s="203"/>
      <c r="K375" s="203"/>
      <c r="L375" s="208"/>
      <c r="M375" s="209"/>
      <c r="N375" s="210"/>
      <c r="O375" s="210"/>
      <c r="P375" s="210"/>
      <c r="Q375" s="210"/>
      <c r="R375" s="210"/>
      <c r="S375" s="210"/>
      <c r="T375" s="211"/>
      <c r="AT375" s="212" t="s">
        <v>157</v>
      </c>
      <c r="AU375" s="212" t="s">
        <v>89</v>
      </c>
      <c r="AV375" s="13" t="s">
        <v>89</v>
      </c>
      <c r="AW375" s="13" t="s">
        <v>36</v>
      </c>
      <c r="AX375" s="13" t="s">
        <v>79</v>
      </c>
      <c r="AY375" s="212" t="s">
        <v>146</v>
      </c>
    </row>
    <row r="376" spans="1:65" s="2" customFormat="1" ht="24.15" customHeight="1">
      <c r="A376" s="32"/>
      <c r="B376" s="33"/>
      <c r="C376" s="184" t="s">
        <v>473</v>
      </c>
      <c r="D376" s="184" t="s">
        <v>148</v>
      </c>
      <c r="E376" s="185" t="s">
        <v>802</v>
      </c>
      <c r="F376" s="186" t="s">
        <v>803</v>
      </c>
      <c r="G376" s="187" t="s">
        <v>241</v>
      </c>
      <c r="H376" s="188">
        <v>1516.3820000000001</v>
      </c>
      <c r="I376" s="189"/>
      <c r="J376" s="190">
        <f>ROUND(I376*H376,2)</f>
        <v>0</v>
      </c>
      <c r="K376" s="186" t="s">
        <v>152</v>
      </c>
      <c r="L376" s="37"/>
      <c r="M376" s="191" t="s">
        <v>1</v>
      </c>
      <c r="N376" s="192" t="s">
        <v>44</v>
      </c>
      <c r="O376" s="69"/>
      <c r="P376" s="193">
        <f>O376*H376</f>
        <v>0</v>
      </c>
      <c r="Q376" s="193">
        <v>0</v>
      </c>
      <c r="R376" s="193">
        <f>Q376*H376</f>
        <v>0</v>
      </c>
      <c r="S376" s="193">
        <v>0</v>
      </c>
      <c r="T376" s="194">
        <f>S376*H376</f>
        <v>0</v>
      </c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R376" s="195" t="s">
        <v>153</v>
      </c>
      <c r="AT376" s="195" t="s">
        <v>148</v>
      </c>
      <c r="AU376" s="195" t="s">
        <v>89</v>
      </c>
      <c r="AY376" s="15" t="s">
        <v>146</v>
      </c>
      <c r="BE376" s="196">
        <f>IF(N376="základní",J376,0)</f>
        <v>0</v>
      </c>
      <c r="BF376" s="196">
        <f>IF(N376="snížená",J376,0)</f>
        <v>0</v>
      </c>
      <c r="BG376" s="196">
        <f>IF(N376="zákl. přenesená",J376,0)</f>
        <v>0</v>
      </c>
      <c r="BH376" s="196">
        <f>IF(N376="sníž. přenesená",J376,0)</f>
        <v>0</v>
      </c>
      <c r="BI376" s="196">
        <f>IF(N376="nulová",J376,0)</f>
        <v>0</v>
      </c>
      <c r="BJ376" s="15" t="s">
        <v>87</v>
      </c>
      <c r="BK376" s="196">
        <f>ROUND(I376*H376,2)</f>
        <v>0</v>
      </c>
      <c r="BL376" s="15" t="s">
        <v>153</v>
      </c>
      <c r="BM376" s="195" t="s">
        <v>1121</v>
      </c>
    </row>
    <row r="377" spans="1:65" s="2" customFormat="1" ht="28.8">
      <c r="A377" s="32"/>
      <c r="B377" s="33"/>
      <c r="C377" s="34"/>
      <c r="D377" s="197" t="s">
        <v>155</v>
      </c>
      <c r="E377" s="34"/>
      <c r="F377" s="198" t="s">
        <v>805</v>
      </c>
      <c r="G377" s="34"/>
      <c r="H377" s="34"/>
      <c r="I377" s="199"/>
      <c r="J377" s="34"/>
      <c r="K377" s="34"/>
      <c r="L377" s="37"/>
      <c r="M377" s="200"/>
      <c r="N377" s="201"/>
      <c r="O377" s="69"/>
      <c r="P377" s="69"/>
      <c r="Q377" s="69"/>
      <c r="R377" s="69"/>
      <c r="S377" s="69"/>
      <c r="T377" s="70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T377" s="15" t="s">
        <v>155</v>
      </c>
      <c r="AU377" s="15" t="s">
        <v>89</v>
      </c>
    </row>
    <row r="378" spans="1:65" s="13" customFormat="1" ht="10.199999999999999">
      <c r="B378" s="202"/>
      <c r="C378" s="203"/>
      <c r="D378" s="197" t="s">
        <v>157</v>
      </c>
      <c r="E378" s="204" t="s">
        <v>1</v>
      </c>
      <c r="F378" s="205" t="s">
        <v>1122</v>
      </c>
      <c r="G378" s="203"/>
      <c r="H378" s="206">
        <v>1516.3820000000001</v>
      </c>
      <c r="I378" s="207"/>
      <c r="J378" s="203"/>
      <c r="K378" s="203"/>
      <c r="L378" s="208"/>
      <c r="M378" s="209"/>
      <c r="N378" s="210"/>
      <c r="O378" s="210"/>
      <c r="P378" s="210"/>
      <c r="Q378" s="210"/>
      <c r="R378" s="210"/>
      <c r="S378" s="210"/>
      <c r="T378" s="211"/>
      <c r="AT378" s="212" t="s">
        <v>157</v>
      </c>
      <c r="AU378" s="212" t="s">
        <v>89</v>
      </c>
      <c r="AV378" s="13" t="s">
        <v>89</v>
      </c>
      <c r="AW378" s="13" t="s">
        <v>36</v>
      </c>
      <c r="AX378" s="13" t="s">
        <v>87</v>
      </c>
      <c r="AY378" s="212" t="s">
        <v>146</v>
      </c>
    </row>
    <row r="379" spans="1:65" s="2" customFormat="1" ht="33" customHeight="1">
      <c r="A379" s="32"/>
      <c r="B379" s="33"/>
      <c r="C379" s="184" t="s">
        <v>479</v>
      </c>
      <c r="D379" s="184" t="s">
        <v>148</v>
      </c>
      <c r="E379" s="185" t="s">
        <v>807</v>
      </c>
      <c r="F379" s="186" t="s">
        <v>808</v>
      </c>
      <c r="G379" s="187" t="s">
        <v>241</v>
      </c>
      <c r="H379" s="188">
        <v>69.593000000000004</v>
      </c>
      <c r="I379" s="189"/>
      <c r="J379" s="190">
        <f>ROUND(I379*H379,2)</f>
        <v>0</v>
      </c>
      <c r="K379" s="186" t="s">
        <v>152</v>
      </c>
      <c r="L379" s="37"/>
      <c r="M379" s="191" t="s">
        <v>1</v>
      </c>
      <c r="N379" s="192" t="s">
        <v>44</v>
      </c>
      <c r="O379" s="69"/>
      <c r="P379" s="193">
        <f>O379*H379</f>
        <v>0</v>
      </c>
      <c r="Q379" s="193">
        <v>0</v>
      </c>
      <c r="R379" s="193">
        <f>Q379*H379</f>
        <v>0</v>
      </c>
      <c r="S379" s="193">
        <v>0</v>
      </c>
      <c r="T379" s="194">
        <f>S379*H379</f>
        <v>0</v>
      </c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R379" s="195" t="s">
        <v>153</v>
      </c>
      <c r="AT379" s="195" t="s">
        <v>148</v>
      </c>
      <c r="AU379" s="195" t="s">
        <v>89</v>
      </c>
      <c r="AY379" s="15" t="s">
        <v>146</v>
      </c>
      <c r="BE379" s="196">
        <f>IF(N379="základní",J379,0)</f>
        <v>0</v>
      </c>
      <c r="BF379" s="196">
        <f>IF(N379="snížená",J379,0)</f>
        <v>0</v>
      </c>
      <c r="BG379" s="196">
        <f>IF(N379="zákl. přenesená",J379,0)</f>
        <v>0</v>
      </c>
      <c r="BH379" s="196">
        <f>IF(N379="sníž. přenesená",J379,0)</f>
        <v>0</v>
      </c>
      <c r="BI379" s="196">
        <f>IF(N379="nulová",J379,0)</f>
        <v>0</v>
      </c>
      <c r="BJ379" s="15" t="s">
        <v>87</v>
      </c>
      <c r="BK379" s="196">
        <f>ROUND(I379*H379,2)</f>
        <v>0</v>
      </c>
      <c r="BL379" s="15" t="s">
        <v>153</v>
      </c>
      <c r="BM379" s="195" t="s">
        <v>1123</v>
      </c>
    </row>
    <row r="380" spans="1:65" s="2" customFormat="1" ht="28.8">
      <c r="A380" s="32"/>
      <c r="B380" s="33"/>
      <c r="C380" s="34"/>
      <c r="D380" s="197" t="s">
        <v>155</v>
      </c>
      <c r="E380" s="34"/>
      <c r="F380" s="198" t="s">
        <v>810</v>
      </c>
      <c r="G380" s="34"/>
      <c r="H380" s="34"/>
      <c r="I380" s="199"/>
      <c r="J380" s="34"/>
      <c r="K380" s="34"/>
      <c r="L380" s="37"/>
      <c r="M380" s="200"/>
      <c r="N380" s="201"/>
      <c r="O380" s="69"/>
      <c r="P380" s="69"/>
      <c r="Q380" s="69"/>
      <c r="R380" s="69"/>
      <c r="S380" s="69"/>
      <c r="T380" s="70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T380" s="15" t="s">
        <v>155</v>
      </c>
      <c r="AU380" s="15" t="s">
        <v>89</v>
      </c>
    </row>
    <row r="381" spans="1:65" s="2" customFormat="1" ht="33" customHeight="1">
      <c r="A381" s="32"/>
      <c r="B381" s="33"/>
      <c r="C381" s="184" t="s">
        <v>487</v>
      </c>
      <c r="D381" s="184" t="s">
        <v>148</v>
      </c>
      <c r="E381" s="185" t="s">
        <v>1124</v>
      </c>
      <c r="F381" s="186" t="s">
        <v>1125</v>
      </c>
      <c r="G381" s="187" t="s">
        <v>241</v>
      </c>
      <c r="H381" s="188">
        <v>38.72</v>
      </c>
      <c r="I381" s="189"/>
      <c r="J381" s="190">
        <f>ROUND(I381*H381,2)</f>
        <v>0</v>
      </c>
      <c r="K381" s="186" t="s">
        <v>152</v>
      </c>
      <c r="L381" s="37"/>
      <c r="M381" s="191" t="s">
        <v>1</v>
      </c>
      <c r="N381" s="192" t="s">
        <v>44</v>
      </c>
      <c r="O381" s="69"/>
      <c r="P381" s="193">
        <f>O381*H381</f>
        <v>0</v>
      </c>
      <c r="Q381" s="193">
        <v>0</v>
      </c>
      <c r="R381" s="193">
        <f>Q381*H381</f>
        <v>0</v>
      </c>
      <c r="S381" s="193">
        <v>0</v>
      </c>
      <c r="T381" s="194">
        <f>S381*H381</f>
        <v>0</v>
      </c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R381" s="195" t="s">
        <v>153</v>
      </c>
      <c r="AT381" s="195" t="s">
        <v>148</v>
      </c>
      <c r="AU381" s="195" t="s">
        <v>89</v>
      </c>
      <c r="AY381" s="15" t="s">
        <v>146</v>
      </c>
      <c r="BE381" s="196">
        <f>IF(N381="základní",J381,0)</f>
        <v>0</v>
      </c>
      <c r="BF381" s="196">
        <f>IF(N381="snížená",J381,0)</f>
        <v>0</v>
      </c>
      <c r="BG381" s="196">
        <f>IF(N381="zákl. přenesená",J381,0)</f>
        <v>0</v>
      </c>
      <c r="BH381" s="196">
        <f>IF(N381="sníž. přenesená",J381,0)</f>
        <v>0</v>
      </c>
      <c r="BI381" s="196">
        <f>IF(N381="nulová",J381,0)</f>
        <v>0</v>
      </c>
      <c r="BJ381" s="15" t="s">
        <v>87</v>
      </c>
      <c r="BK381" s="196">
        <f>ROUND(I381*H381,2)</f>
        <v>0</v>
      </c>
      <c r="BL381" s="15" t="s">
        <v>153</v>
      </c>
      <c r="BM381" s="195" t="s">
        <v>1126</v>
      </c>
    </row>
    <row r="382" spans="1:65" s="2" customFormat="1" ht="28.8">
      <c r="A382" s="32"/>
      <c r="B382" s="33"/>
      <c r="C382" s="34"/>
      <c r="D382" s="197" t="s">
        <v>155</v>
      </c>
      <c r="E382" s="34"/>
      <c r="F382" s="198" t="s">
        <v>1127</v>
      </c>
      <c r="G382" s="34"/>
      <c r="H382" s="34"/>
      <c r="I382" s="199"/>
      <c r="J382" s="34"/>
      <c r="K382" s="34"/>
      <c r="L382" s="37"/>
      <c r="M382" s="200"/>
      <c r="N382" s="201"/>
      <c r="O382" s="69"/>
      <c r="P382" s="69"/>
      <c r="Q382" s="69"/>
      <c r="R382" s="69"/>
      <c r="S382" s="69"/>
      <c r="T382" s="70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T382" s="15" t="s">
        <v>155</v>
      </c>
      <c r="AU382" s="15" t="s">
        <v>89</v>
      </c>
    </row>
    <row r="383" spans="1:65" s="12" customFormat="1" ht="22.8" customHeight="1">
      <c r="B383" s="168"/>
      <c r="C383" s="169"/>
      <c r="D383" s="170" t="s">
        <v>78</v>
      </c>
      <c r="E383" s="182" t="s">
        <v>485</v>
      </c>
      <c r="F383" s="182" t="s">
        <v>486</v>
      </c>
      <c r="G383" s="169"/>
      <c r="H383" s="169"/>
      <c r="I383" s="172"/>
      <c r="J383" s="183">
        <f>BK383</f>
        <v>0</v>
      </c>
      <c r="K383" s="169"/>
      <c r="L383" s="174"/>
      <c r="M383" s="175"/>
      <c r="N383" s="176"/>
      <c r="O383" s="176"/>
      <c r="P383" s="177">
        <f>SUM(P384:P385)</f>
        <v>0</v>
      </c>
      <c r="Q383" s="176"/>
      <c r="R383" s="177">
        <f>SUM(R384:R385)</f>
        <v>0</v>
      </c>
      <c r="S383" s="176"/>
      <c r="T383" s="178">
        <f>SUM(T384:T385)</f>
        <v>0</v>
      </c>
      <c r="AR383" s="179" t="s">
        <v>87</v>
      </c>
      <c r="AT383" s="180" t="s">
        <v>78</v>
      </c>
      <c r="AU383" s="180" t="s">
        <v>87</v>
      </c>
      <c r="AY383" s="179" t="s">
        <v>146</v>
      </c>
      <c r="BK383" s="181">
        <f>SUM(BK384:BK385)</f>
        <v>0</v>
      </c>
    </row>
    <row r="384" spans="1:65" s="2" customFormat="1" ht="24.15" customHeight="1">
      <c r="A384" s="32"/>
      <c r="B384" s="33"/>
      <c r="C384" s="184" t="s">
        <v>496</v>
      </c>
      <c r="D384" s="184" t="s">
        <v>148</v>
      </c>
      <c r="E384" s="185" t="s">
        <v>488</v>
      </c>
      <c r="F384" s="186" t="s">
        <v>489</v>
      </c>
      <c r="G384" s="187" t="s">
        <v>241</v>
      </c>
      <c r="H384" s="188">
        <v>505.17700000000002</v>
      </c>
      <c r="I384" s="189"/>
      <c r="J384" s="190">
        <f>ROUND(I384*H384,2)</f>
        <v>0</v>
      </c>
      <c r="K384" s="186" t="s">
        <v>152</v>
      </c>
      <c r="L384" s="37"/>
      <c r="M384" s="191" t="s">
        <v>1</v>
      </c>
      <c r="N384" s="192" t="s">
        <v>44</v>
      </c>
      <c r="O384" s="69"/>
      <c r="P384" s="193">
        <f>O384*H384</f>
        <v>0</v>
      </c>
      <c r="Q384" s="193">
        <v>0</v>
      </c>
      <c r="R384" s="193">
        <f>Q384*H384</f>
        <v>0</v>
      </c>
      <c r="S384" s="193">
        <v>0</v>
      </c>
      <c r="T384" s="194">
        <f>S384*H384</f>
        <v>0</v>
      </c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R384" s="195" t="s">
        <v>153</v>
      </c>
      <c r="AT384" s="195" t="s">
        <v>148</v>
      </c>
      <c r="AU384" s="195" t="s">
        <v>89</v>
      </c>
      <c r="AY384" s="15" t="s">
        <v>146</v>
      </c>
      <c r="BE384" s="196">
        <f>IF(N384="základní",J384,0)</f>
        <v>0</v>
      </c>
      <c r="BF384" s="196">
        <f>IF(N384="snížená",J384,0)</f>
        <v>0</v>
      </c>
      <c r="BG384" s="196">
        <f>IF(N384="zákl. přenesená",J384,0)</f>
        <v>0</v>
      </c>
      <c r="BH384" s="196">
        <f>IF(N384="sníž. přenesená",J384,0)</f>
        <v>0</v>
      </c>
      <c r="BI384" s="196">
        <f>IF(N384="nulová",J384,0)</f>
        <v>0</v>
      </c>
      <c r="BJ384" s="15" t="s">
        <v>87</v>
      </c>
      <c r="BK384" s="196">
        <f>ROUND(I384*H384,2)</f>
        <v>0</v>
      </c>
      <c r="BL384" s="15" t="s">
        <v>153</v>
      </c>
      <c r="BM384" s="195" t="s">
        <v>1128</v>
      </c>
    </row>
    <row r="385" spans="1:65" s="2" customFormat="1" ht="19.2">
      <c r="A385" s="32"/>
      <c r="B385" s="33"/>
      <c r="C385" s="34"/>
      <c r="D385" s="197" t="s">
        <v>155</v>
      </c>
      <c r="E385" s="34"/>
      <c r="F385" s="198" t="s">
        <v>491</v>
      </c>
      <c r="G385" s="34"/>
      <c r="H385" s="34"/>
      <c r="I385" s="199"/>
      <c r="J385" s="34"/>
      <c r="K385" s="34"/>
      <c r="L385" s="37"/>
      <c r="M385" s="200"/>
      <c r="N385" s="201"/>
      <c r="O385" s="69"/>
      <c r="P385" s="69"/>
      <c r="Q385" s="69"/>
      <c r="R385" s="69"/>
      <c r="S385" s="69"/>
      <c r="T385" s="70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T385" s="15" t="s">
        <v>155</v>
      </c>
      <c r="AU385" s="15" t="s">
        <v>89</v>
      </c>
    </row>
    <row r="386" spans="1:65" s="12" customFormat="1" ht="25.95" customHeight="1">
      <c r="B386" s="168"/>
      <c r="C386" s="169"/>
      <c r="D386" s="170" t="s">
        <v>78</v>
      </c>
      <c r="E386" s="171" t="s">
        <v>492</v>
      </c>
      <c r="F386" s="171" t="s">
        <v>493</v>
      </c>
      <c r="G386" s="169"/>
      <c r="H386" s="169"/>
      <c r="I386" s="172"/>
      <c r="J386" s="173">
        <f>BK386</f>
        <v>0</v>
      </c>
      <c r="K386" s="169"/>
      <c r="L386" s="174"/>
      <c r="M386" s="175"/>
      <c r="N386" s="176"/>
      <c r="O386" s="176"/>
      <c r="P386" s="177">
        <f>P387+P406</f>
        <v>0</v>
      </c>
      <c r="Q386" s="176"/>
      <c r="R386" s="177">
        <f>R387+R406</f>
        <v>2.5355790000000002</v>
      </c>
      <c r="S386" s="176"/>
      <c r="T386" s="178">
        <f>T387+T406</f>
        <v>0</v>
      </c>
      <c r="AR386" s="179" t="s">
        <v>89</v>
      </c>
      <c r="AT386" s="180" t="s">
        <v>78</v>
      </c>
      <c r="AU386" s="180" t="s">
        <v>79</v>
      </c>
      <c r="AY386" s="179" t="s">
        <v>146</v>
      </c>
      <c r="BK386" s="181">
        <f>BK387+BK406</f>
        <v>0</v>
      </c>
    </row>
    <row r="387" spans="1:65" s="12" customFormat="1" ht="22.8" customHeight="1">
      <c r="B387" s="168"/>
      <c r="C387" s="169"/>
      <c r="D387" s="170" t="s">
        <v>78</v>
      </c>
      <c r="E387" s="182" t="s">
        <v>1129</v>
      </c>
      <c r="F387" s="182" t="s">
        <v>1130</v>
      </c>
      <c r="G387" s="169"/>
      <c r="H387" s="169"/>
      <c r="I387" s="172"/>
      <c r="J387" s="183">
        <f>BK387</f>
        <v>0</v>
      </c>
      <c r="K387" s="169"/>
      <c r="L387" s="174"/>
      <c r="M387" s="175"/>
      <c r="N387" s="176"/>
      <c r="O387" s="176"/>
      <c r="P387" s="177">
        <f>SUM(P388:P405)</f>
        <v>0</v>
      </c>
      <c r="Q387" s="176"/>
      <c r="R387" s="177">
        <f>SUM(R388:R405)</f>
        <v>6.9431999999999994E-2</v>
      </c>
      <c r="S387" s="176"/>
      <c r="T387" s="178">
        <f>SUM(T388:T405)</f>
        <v>0</v>
      </c>
      <c r="AR387" s="179" t="s">
        <v>89</v>
      </c>
      <c r="AT387" s="180" t="s">
        <v>78</v>
      </c>
      <c r="AU387" s="180" t="s">
        <v>87</v>
      </c>
      <c r="AY387" s="179" t="s">
        <v>146</v>
      </c>
      <c r="BK387" s="181">
        <f>SUM(BK388:BK405)</f>
        <v>0</v>
      </c>
    </row>
    <row r="388" spans="1:65" s="2" customFormat="1" ht="24.15" customHeight="1">
      <c r="A388" s="32"/>
      <c r="B388" s="33"/>
      <c r="C388" s="184" t="s">
        <v>502</v>
      </c>
      <c r="D388" s="184" t="s">
        <v>148</v>
      </c>
      <c r="E388" s="185" t="s">
        <v>1131</v>
      </c>
      <c r="F388" s="186" t="s">
        <v>1132</v>
      </c>
      <c r="G388" s="187" t="s">
        <v>412</v>
      </c>
      <c r="H388" s="188">
        <v>11.8</v>
      </c>
      <c r="I388" s="189"/>
      <c r="J388" s="190">
        <f>ROUND(I388*H388,2)</f>
        <v>0</v>
      </c>
      <c r="K388" s="186" t="s">
        <v>152</v>
      </c>
      <c r="L388" s="37"/>
      <c r="M388" s="191" t="s">
        <v>1</v>
      </c>
      <c r="N388" s="192" t="s">
        <v>44</v>
      </c>
      <c r="O388" s="69"/>
      <c r="P388" s="193">
        <f>O388*H388</f>
        <v>0</v>
      </c>
      <c r="Q388" s="193">
        <v>1E-3</v>
      </c>
      <c r="R388" s="193">
        <f>Q388*H388</f>
        <v>1.1800000000000001E-2</v>
      </c>
      <c r="S388" s="193">
        <v>0</v>
      </c>
      <c r="T388" s="194">
        <f>S388*H388</f>
        <v>0</v>
      </c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R388" s="195" t="s">
        <v>271</v>
      </c>
      <c r="AT388" s="195" t="s">
        <v>148</v>
      </c>
      <c r="AU388" s="195" t="s">
        <v>89</v>
      </c>
      <c r="AY388" s="15" t="s">
        <v>146</v>
      </c>
      <c r="BE388" s="196">
        <f>IF(N388="základní",J388,0)</f>
        <v>0</v>
      </c>
      <c r="BF388" s="196">
        <f>IF(N388="snížená",J388,0)</f>
        <v>0</v>
      </c>
      <c r="BG388" s="196">
        <f>IF(N388="zákl. přenesená",J388,0)</f>
        <v>0</v>
      </c>
      <c r="BH388" s="196">
        <f>IF(N388="sníž. přenesená",J388,0)</f>
        <v>0</v>
      </c>
      <c r="BI388" s="196">
        <f>IF(N388="nulová",J388,0)</f>
        <v>0</v>
      </c>
      <c r="BJ388" s="15" t="s">
        <v>87</v>
      </c>
      <c r="BK388" s="196">
        <f>ROUND(I388*H388,2)</f>
        <v>0</v>
      </c>
      <c r="BL388" s="15" t="s">
        <v>271</v>
      </c>
      <c r="BM388" s="195" t="s">
        <v>1133</v>
      </c>
    </row>
    <row r="389" spans="1:65" s="2" customFormat="1" ht="19.2">
      <c r="A389" s="32"/>
      <c r="B389" s="33"/>
      <c r="C389" s="34"/>
      <c r="D389" s="197" t="s">
        <v>155</v>
      </c>
      <c r="E389" s="34"/>
      <c r="F389" s="198" t="s">
        <v>1134</v>
      </c>
      <c r="G389" s="34"/>
      <c r="H389" s="34"/>
      <c r="I389" s="199"/>
      <c r="J389" s="34"/>
      <c r="K389" s="34"/>
      <c r="L389" s="37"/>
      <c r="M389" s="200"/>
      <c r="N389" s="201"/>
      <c r="O389" s="69"/>
      <c r="P389" s="69"/>
      <c r="Q389" s="69"/>
      <c r="R389" s="69"/>
      <c r="S389" s="69"/>
      <c r="T389" s="70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T389" s="15" t="s">
        <v>155</v>
      </c>
      <c r="AU389" s="15" t="s">
        <v>89</v>
      </c>
    </row>
    <row r="390" spans="1:65" s="13" customFormat="1" ht="10.199999999999999">
      <c r="B390" s="202"/>
      <c r="C390" s="203"/>
      <c r="D390" s="197" t="s">
        <v>157</v>
      </c>
      <c r="E390" s="204" t="s">
        <v>1</v>
      </c>
      <c r="F390" s="205" t="s">
        <v>1135</v>
      </c>
      <c r="G390" s="203"/>
      <c r="H390" s="206">
        <v>4.0999999999999996</v>
      </c>
      <c r="I390" s="207"/>
      <c r="J390" s="203"/>
      <c r="K390" s="203"/>
      <c r="L390" s="208"/>
      <c r="M390" s="209"/>
      <c r="N390" s="210"/>
      <c r="O390" s="210"/>
      <c r="P390" s="210"/>
      <c r="Q390" s="210"/>
      <c r="R390" s="210"/>
      <c r="S390" s="210"/>
      <c r="T390" s="211"/>
      <c r="AT390" s="212" t="s">
        <v>157</v>
      </c>
      <c r="AU390" s="212" t="s">
        <v>89</v>
      </c>
      <c r="AV390" s="13" t="s">
        <v>89</v>
      </c>
      <c r="AW390" s="13" t="s">
        <v>36</v>
      </c>
      <c r="AX390" s="13" t="s">
        <v>79</v>
      </c>
      <c r="AY390" s="212" t="s">
        <v>146</v>
      </c>
    </row>
    <row r="391" spans="1:65" s="13" customFormat="1" ht="10.199999999999999">
      <c r="B391" s="202"/>
      <c r="C391" s="203"/>
      <c r="D391" s="197" t="s">
        <v>157</v>
      </c>
      <c r="E391" s="204" t="s">
        <v>1</v>
      </c>
      <c r="F391" s="205" t="s">
        <v>1136</v>
      </c>
      <c r="G391" s="203"/>
      <c r="H391" s="206">
        <v>3.2</v>
      </c>
      <c r="I391" s="207"/>
      <c r="J391" s="203"/>
      <c r="K391" s="203"/>
      <c r="L391" s="208"/>
      <c r="M391" s="209"/>
      <c r="N391" s="210"/>
      <c r="O391" s="210"/>
      <c r="P391" s="210"/>
      <c r="Q391" s="210"/>
      <c r="R391" s="210"/>
      <c r="S391" s="210"/>
      <c r="T391" s="211"/>
      <c r="AT391" s="212" t="s">
        <v>157</v>
      </c>
      <c r="AU391" s="212" t="s">
        <v>89</v>
      </c>
      <c r="AV391" s="13" t="s">
        <v>89</v>
      </c>
      <c r="AW391" s="13" t="s">
        <v>36</v>
      </c>
      <c r="AX391" s="13" t="s">
        <v>79</v>
      </c>
      <c r="AY391" s="212" t="s">
        <v>146</v>
      </c>
    </row>
    <row r="392" spans="1:65" s="13" customFormat="1" ht="10.199999999999999">
      <c r="B392" s="202"/>
      <c r="C392" s="203"/>
      <c r="D392" s="197" t="s">
        <v>157</v>
      </c>
      <c r="E392" s="204" t="s">
        <v>1</v>
      </c>
      <c r="F392" s="205" t="s">
        <v>1137</v>
      </c>
      <c r="G392" s="203"/>
      <c r="H392" s="206">
        <v>3.3</v>
      </c>
      <c r="I392" s="207"/>
      <c r="J392" s="203"/>
      <c r="K392" s="203"/>
      <c r="L392" s="208"/>
      <c r="M392" s="209"/>
      <c r="N392" s="210"/>
      <c r="O392" s="210"/>
      <c r="P392" s="210"/>
      <c r="Q392" s="210"/>
      <c r="R392" s="210"/>
      <c r="S392" s="210"/>
      <c r="T392" s="211"/>
      <c r="AT392" s="212" t="s">
        <v>157</v>
      </c>
      <c r="AU392" s="212" t="s">
        <v>89</v>
      </c>
      <c r="AV392" s="13" t="s">
        <v>89</v>
      </c>
      <c r="AW392" s="13" t="s">
        <v>36</v>
      </c>
      <c r="AX392" s="13" t="s">
        <v>79</v>
      </c>
      <c r="AY392" s="212" t="s">
        <v>146</v>
      </c>
    </row>
    <row r="393" spans="1:65" s="13" customFormat="1" ht="10.199999999999999">
      <c r="B393" s="202"/>
      <c r="C393" s="203"/>
      <c r="D393" s="197" t="s">
        <v>157</v>
      </c>
      <c r="E393" s="204" t="s">
        <v>1</v>
      </c>
      <c r="F393" s="205" t="s">
        <v>1138</v>
      </c>
      <c r="G393" s="203"/>
      <c r="H393" s="206">
        <v>0.6</v>
      </c>
      <c r="I393" s="207"/>
      <c r="J393" s="203"/>
      <c r="K393" s="203"/>
      <c r="L393" s="208"/>
      <c r="M393" s="209"/>
      <c r="N393" s="210"/>
      <c r="O393" s="210"/>
      <c r="P393" s="210"/>
      <c r="Q393" s="210"/>
      <c r="R393" s="210"/>
      <c r="S393" s="210"/>
      <c r="T393" s="211"/>
      <c r="AT393" s="212" t="s">
        <v>157</v>
      </c>
      <c r="AU393" s="212" t="s">
        <v>89</v>
      </c>
      <c r="AV393" s="13" t="s">
        <v>89</v>
      </c>
      <c r="AW393" s="13" t="s">
        <v>36</v>
      </c>
      <c r="AX393" s="13" t="s">
        <v>79</v>
      </c>
      <c r="AY393" s="212" t="s">
        <v>146</v>
      </c>
    </row>
    <row r="394" spans="1:65" s="13" customFormat="1" ht="10.199999999999999">
      <c r="B394" s="202"/>
      <c r="C394" s="203"/>
      <c r="D394" s="197" t="s">
        <v>157</v>
      </c>
      <c r="E394" s="204" t="s">
        <v>1</v>
      </c>
      <c r="F394" s="205" t="s">
        <v>1139</v>
      </c>
      <c r="G394" s="203"/>
      <c r="H394" s="206">
        <v>0.6</v>
      </c>
      <c r="I394" s="207"/>
      <c r="J394" s="203"/>
      <c r="K394" s="203"/>
      <c r="L394" s="208"/>
      <c r="M394" s="209"/>
      <c r="N394" s="210"/>
      <c r="O394" s="210"/>
      <c r="P394" s="210"/>
      <c r="Q394" s="210"/>
      <c r="R394" s="210"/>
      <c r="S394" s="210"/>
      <c r="T394" s="211"/>
      <c r="AT394" s="212" t="s">
        <v>157</v>
      </c>
      <c r="AU394" s="212" t="s">
        <v>89</v>
      </c>
      <c r="AV394" s="13" t="s">
        <v>89</v>
      </c>
      <c r="AW394" s="13" t="s">
        <v>36</v>
      </c>
      <c r="AX394" s="13" t="s">
        <v>79</v>
      </c>
      <c r="AY394" s="212" t="s">
        <v>146</v>
      </c>
    </row>
    <row r="395" spans="1:65" s="2" customFormat="1" ht="24.15" customHeight="1">
      <c r="A395" s="32"/>
      <c r="B395" s="33"/>
      <c r="C395" s="184" t="s">
        <v>508</v>
      </c>
      <c r="D395" s="184" t="s">
        <v>148</v>
      </c>
      <c r="E395" s="185" t="s">
        <v>1140</v>
      </c>
      <c r="F395" s="186" t="s">
        <v>1141</v>
      </c>
      <c r="G395" s="187" t="s">
        <v>412</v>
      </c>
      <c r="H395" s="188">
        <v>41</v>
      </c>
      <c r="I395" s="189"/>
      <c r="J395" s="190">
        <f>ROUND(I395*H395,2)</f>
        <v>0</v>
      </c>
      <c r="K395" s="186" t="s">
        <v>152</v>
      </c>
      <c r="L395" s="37"/>
      <c r="M395" s="191" t="s">
        <v>1</v>
      </c>
      <c r="N395" s="192" t="s">
        <v>44</v>
      </c>
      <c r="O395" s="69"/>
      <c r="P395" s="193">
        <f>O395*H395</f>
        <v>0</v>
      </c>
      <c r="Q395" s="193">
        <v>1E-3</v>
      </c>
      <c r="R395" s="193">
        <f>Q395*H395</f>
        <v>4.1000000000000002E-2</v>
      </c>
      <c r="S395" s="193">
        <v>0</v>
      </c>
      <c r="T395" s="194">
        <f>S395*H395</f>
        <v>0</v>
      </c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R395" s="195" t="s">
        <v>271</v>
      </c>
      <c r="AT395" s="195" t="s">
        <v>148</v>
      </c>
      <c r="AU395" s="195" t="s">
        <v>89</v>
      </c>
      <c r="AY395" s="15" t="s">
        <v>146</v>
      </c>
      <c r="BE395" s="196">
        <f>IF(N395="základní",J395,0)</f>
        <v>0</v>
      </c>
      <c r="BF395" s="196">
        <f>IF(N395="snížená",J395,0)</f>
        <v>0</v>
      </c>
      <c r="BG395" s="196">
        <f>IF(N395="zákl. přenesená",J395,0)</f>
        <v>0</v>
      </c>
      <c r="BH395" s="196">
        <f>IF(N395="sníž. přenesená",J395,0)</f>
        <v>0</v>
      </c>
      <c r="BI395" s="196">
        <f>IF(N395="nulová",J395,0)</f>
        <v>0</v>
      </c>
      <c r="BJ395" s="15" t="s">
        <v>87</v>
      </c>
      <c r="BK395" s="196">
        <f>ROUND(I395*H395,2)</f>
        <v>0</v>
      </c>
      <c r="BL395" s="15" t="s">
        <v>271</v>
      </c>
      <c r="BM395" s="195" t="s">
        <v>1142</v>
      </c>
    </row>
    <row r="396" spans="1:65" s="2" customFormat="1" ht="19.2">
      <c r="A396" s="32"/>
      <c r="B396" s="33"/>
      <c r="C396" s="34"/>
      <c r="D396" s="197" t="s">
        <v>155</v>
      </c>
      <c r="E396" s="34"/>
      <c r="F396" s="198" t="s">
        <v>1143</v>
      </c>
      <c r="G396" s="34"/>
      <c r="H396" s="34"/>
      <c r="I396" s="199"/>
      <c r="J396" s="34"/>
      <c r="K396" s="34"/>
      <c r="L396" s="37"/>
      <c r="M396" s="200"/>
      <c r="N396" s="201"/>
      <c r="O396" s="69"/>
      <c r="P396" s="69"/>
      <c r="Q396" s="69"/>
      <c r="R396" s="69"/>
      <c r="S396" s="69"/>
      <c r="T396" s="70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T396" s="15" t="s">
        <v>155</v>
      </c>
      <c r="AU396" s="15" t="s">
        <v>89</v>
      </c>
    </row>
    <row r="397" spans="1:65" s="13" customFormat="1" ht="10.199999999999999">
      <c r="B397" s="202"/>
      <c r="C397" s="203"/>
      <c r="D397" s="197" t="s">
        <v>157</v>
      </c>
      <c r="E397" s="204" t="s">
        <v>1</v>
      </c>
      <c r="F397" s="205" t="s">
        <v>1144</v>
      </c>
      <c r="G397" s="203"/>
      <c r="H397" s="206">
        <v>10.7</v>
      </c>
      <c r="I397" s="207"/>
      <c r="J397" s="203"/>
      <c r="K397" s="203"/>
      <c r="L397" s="208"/>
      <c r="M397" s="209"/>
      <c r="N397" s="210"/>
      <c r="O397" s="210"/>
      <c r="P397" s="210"/>
      <c r="Q397" s="210"/>
      <c r="R397" s="210"/>
      <c r="S397" s="210"/>
      <c r="T397" s="211"/>
      <c r="AT397" s="212" t="s">
        <v>157</v>
      </c>
      <c r="AU397" s="212" t="s">
        <v>89</v>
      </c>
      <c r="AV397" s="13" t="s">
        <v>89</v>
      </c>
      <c r="AW397" s="13" t="s">
        <v>36</v>
      </c>
      <c r="AX397" s="13" t="s">
        <v>79</v>
      </c>
      <c r="AY397" s="212" t="s">
        <v>146</v>
      </c>
    </row>
    <row r="398" spans="1:65" s="13" customFormat="1" ht="10.199999999999999">
      <c r="B398" s="202"/>
      <c r="C398" s="203"/>
      <c r="D398" s="197" t="s">
        <v>157</v>
      </c>
      <c r="E398" s="204" t="s">
        <v>1</v>
      </c>
      <c r="F398" s="205" t="s">
        <v>1145</v>
      </c>
      <c r="G398" s="203"/>
      <c r="H398" s="206">
        <v>13.4</v>
      </c>
      <c r="I398" s="207"/>
      <c r="J398" s="203"/>
      <c r="K398" s="203"/>
      <c r="L398" s="208"/>
      <c r="M398" s="209"/>
      <c r="N398" s="210"/>
      <c r="O398" s="210"/>
      <c r="P398" s="210"/>
      <c r="Q398" s="210"/>
      <c r="R398" s="210"/>
      <c r="S398" s="210"/>
      <c r="T398" s="211"/>
      <c r="AT398" s="212" t="s">
        <v>157</v>
      </c>
      <c r="AU398" s="212" t="s">
        <v>89</v>
      </c>
      <c r="AV398" s="13" t="s">
        <v>89</v>
      </c>
      <c r="AW398" s="13" t="s">
        <v>36</v>
      </c>
      <c r="AX398" s="13" t="s">
        <v>79</v>
      </c>
      <c r="AY398" s="212" t="s">
        <v>146</v>
      </c>
    </row>
    <row r="399" spans="1:65" s="13" customFormat="1" ht="10.199999999999999">
      <c r="B399" s="202"/>
      <c r="C399" s="203"/>
      <c r="D399" s="197" t="s">
        <v>157</v>
      </c>
      <c r="E399" s="204" t="s">
        <v>1</v>
      </c>
      <c r="F399" s="205" t="s">
        <v>1146</v>
      </c>
      <c r="G399" s="203"/>
      <c r="H399" s="206">
        <v>7.5</v>
      </c>
      <c r="I399" s="207"/>
      <c r="J399" s="203"/>
      <c r="K399" s="203"/>
      <c r="L399" s="208"/>
      <c r="M399" s="209"/>
      <c r="N399" s="210"/>
      <c r="O399" s="210"/>
      <c r="P399" s="210"/>
      <c r="Q399" s="210"/>
      <c r="R399" s="210"/>
      <c r="S399" s="210"/>
      <c r="T399" s="211"/>
      <c r="AT399" s="212" t="s">
        <v>157</v>
      </c>
      <c r="AU399" s="212" t="s">
        <v>89</v>
      </c>
      <c r="AV399" s="13" t="s">
        <v>89</v>
      </c>
      <c r="AW399" s="13" t="s">
        <v>36</v>
      </c>
      <c r="AX399" s="13" t="s">
        <v>79</v>
      </c>
      <c r="AY399" s="212" t="s">
        <v>146</v>
      </c>
    </row>
    <row r="400" spans="1:65" s="13" customFormat="1" ht="10.199999999999999">
      <c r="B400" s="202"/>
      <c r="C400" s="203"/>
      <c r="D400" s="197" t="s">
        <v>157</v>
      </c>
      <c r="E400" s="204" t="s">
        <v>1</v>
      </c>
      <c r="F400" s="205" t="s">
        <v>1147</v>
      </c>
      <c r="G400" s="203"/>
      <c r="H400" s="206">
        <v>4.7</v>
      </c>
      <c r="I400" s="207"/>
      <c r="J400" s="203"/>
      <c r="K400" s="203"/>
      <c r="L400" s="208"/>
      <c r="M400" s="209"/>
      <c r="N400" s="210"/>
      <c r="O400" s="210"/>
      <c r="P400" s="210"/>
      <c r="Q400" s="210"/>
      <c r="R400" s="210"/>
      <c r="S400" s="210"/>
      <c r="T400" s="211"/>
      <c r="AT400" s="212" t="s">
        <v>157</v>
      </c>
      <c r="AU400" s="212" t="s">
        <v>89</v>
      </c>
      <c r="AV400" s="13" t="s">
        <v>89</v>
      </c>
      <c r="AW400" s="13" t="s">
        <v>36</v>
      </c>
      <c r="AX400" s="13" t="s">
        <v>79</v>
      </c>
      <c r="AY400" s="212" t="s">
        <v>146</v>
      </c>
    </row>
    <row r="401" spans="1:65" s="13" customFormat="1" ht="10.199999999999999">
      <c r="B401" s="202"/>
      <c r="C401" s="203"/>
      <c r="D401" s="197" t="s">
        <v>157</v>
      </c>
      <c r="E401" s="204" t="s">
        <v>1</v>
      </c>
      <c r="F401" s="205" t="s">
        <v>1148</v>
      </c>
      <c r="G401" s="203"/>
      <c r="H401" s="206">
        <v>4.7</v>
      </c>
      <c r="I401" s="207"/>
      <c r="J401" s="203"/>
      <c r="K401" s="203"/>
      <c r="L401" s="208"/>
      <c r="M401" s="209"/>
      <c r="N401" s="210"/>
      <c r="O401" s="210"/>
      <c r="P401" s="210"/>
      <c r="Q401" s="210"/>
      <c r="R401" s="210"/>
      <c r="S401" s="210"/>
      <c r="T401" s="211"/>
      <c r="AT401" s="212" t="s">
        <v>157</v>
      </c>
      <c r="AU401" s="212" t="s">
        <v>89</v>
      </c>
      <c r="AV401" s="13" t="s">
        <v>89</v>
      </c>
      <c r="AW401" s="13" t="s">
        <v>36</v>
      </c>
      <c r="AX401" s="13" t="s">
        <v>79</v>
      </c>
      <c r="AY401" s="212" t="s">
        <v>146</v>
      </c>
    </row>
    <row r="402" spans="1:65" s="2" customFormat="1" ht="21.75" customHeight="1">
      <c r="A402" s="32"/>
      <c r="B402" s="33"/>
      <c r="C402" s="213" t="s">
        <v>513</v>
      </c>
      <c r="D402" s="213" t="s">
        <v>226</v>
      </c>
      <c r="E402" s="214" t="s">
        <v>1149</v>
      </c>
      <c r="F402" s="215" t="s">
        <v>1150</v>
      </c>
      <c r="G402" s="216" t="s">
        <v>412</v>
      </c>
      <c r="H402" s="217">
        <v>55.44</v>
      </c>
      <c r="I402" s="218"/>
      <c r="J402" s="219">
        <f>ROUND(I402*H402,2)</f>
        <v>0</v>
      </c>
      <c r="K402" s="215" t="s">
        <v>152</v>
      </c>
      <c r="L402" s="220"/>
      <c r="M402" s="221" t="s">
        <v>1</v>
      </c>
      <c r="N402" s="222" t="s">
        <v>44</v>
      </c>
      <c r="O402" s="69"/>
      <c r="P402" s="193">
        <f>O402*H402</f>
        <v>0</v>
      </c>
      <c r="Q402" s="193">
        <v>2.9999999999999997E-4</v>
      </c>
      <c r="R402" s="193">
        <f>Q402*H402</f>
        <v>1.6631999999999997E-2</v>
      </c>
      <c r="S402" s="193">
        <v>0</v>
      </c>
      <c r="T402" s="194">
        <f>S402*H402</f>
        <v>0</v>
      </c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R402" s="195" t="s">
        <v>369</v>
      </c>
      <c r="AT402" s="195" t="s">
        <v>226</v>
      </c>
      <c r="AU402" s="195" t="s">
        <v>89</v>
      </c>
      <c r="AY402" s="15" t="s">
        <v>146</v>
      </c>
      <c r="BE402" s="196">
        <f>IF(N402="základní",J402,0)</f>
        <v>0</v>
      </c>
      <c r="BF402" s="196">
        <f>IF(N402="snížená",J402,0)</f>
        <v>0</v>
      </c>
      <c r="BG402" s="196">
        <f>IF(N402="zákl. přenesená",J402,0)</f>
        <v>0</v>
      </c>
      <c r="BH402" s="196">
        <f>IF(N402="sníž. přenesená",J402,0)</f>
        <v>0</v>
      </c>
      <c r="BI402" s="196">
        <f>IF(N402="nulová",J402,0)</f>
        <v>0</v>
      </c>
      <c r="BJ402" s="15" t="s">
        <v>87</v>
      </c>
      <c r="BK402" s="196">
        <f>ROUND(I402*H402,2)</f>
        <v>0</v>
      </c>
      <c r="BL402" s="15" t="s">
        <v>271</v>
      </c>
      <c r="BM402" s="195" t="s">
        <v>1151</v>
      </c>
    </row>
    <row r="403" spans="1:65" s="2" customFormat="1" ht="10.199999999999999">
      <c r="A403" s="32"/>
      <c r="B403" s="33"/>
      <c r="C403" s="34"/>
      <c r="D403" s="197" t="s">
        <v>155</v>
      </c>
      <c r="E403" s="34"/>
      <c r="F403" s="198" t="s">
        <v>1150</v>
      </c>
      <c r="G403" s="34"/>
      <c r="H403" s="34"/>
      <c r="I403" s="199"/>
      <c r="J403" s="34"/>
      <c r="K403" s="34"/>
      <c r="L403" s="37"/>
      <c r="M403" s="200"/>
      <c r="N403" s="201"/>
      <c r="O403" s="69"/>
      <c r="P403" s="69"/>
      <c r="Q403" s="69"/>
      <c r="R403" s="69"/>
      <c r="S403" s="69"/>
      <c r="T403" s="70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T403" s="15" t="s">
        <v>155</v>
      </c>
      <c r="AU403" s="15" t="s">
        <v>89</v>
      </c>
    </row>
    <row r="404" spans="1:65" s="13" customFormat="1" ht="10.199999999999999">
      <c r="B404" s="202"/>
      <c r="C404" s="203"/>
      <c r="D404" s="197" t="s">
        <v>157</v>
      </c>
      <c r="E404" s="204" t="s">
        <v>1</v>
      </c>
      <c r="F404" s="205" t="s">
        <v>1152</v>
      </c>
      <c r="G404" s="203"/>
      <c r="H404" s="206">
        <v>52.8</v>
      </c>
      <c r="I404" s="207"/>
      <c r="J404" s="203"/>
      <c r="K404" s="203"/>
      <c r="L404" s="208"/>
      <c r="M404" s="209"/>
      <c r="N404" s="210"/>
      <c r="O404" s="210"/>
      <c r="P404" s="210"/>
      <c r="Q404" s="210"/>
      <c r="R404" s="210"/>
      <c r="S404" s="210"/>
      <c r="T404" s="211"/>
      <c r="AT404" s="212" t="s">
        <v>157</v>
      </c>
      <c r="AU404" s="212" t="s">
        <v>89</v>
      </c>
      <c r="AV404" s="13" t="s">
        <v>89</v>
      </c>
      <c r="AW404" s="13" t="s">
        <v>36</v>
      </c>
      <c r="AX404" s="13" t="s">
        <v>87</v>
      </c>
      <c r="AY404" s="212" t="s">
        <v>146</v>
      </c>
    </row>
    <row r="405" spans="1:65" s="13" customFormat="1" ht="10.199999999999999">
      <c r="B405" s="202"/>
      <c r="C405" s="203"/>
      <c r="D405" s="197" t="s">
        <v>157</v>
      </c>
      <c r="E405" s="203"/>
      <c r="F405" s="205" t="s">
        <v>1153</v>
      </c>
      <c r="G405" s="203"/>
      <c r="H405" s="206">
        <v>55.44</v>
      </c>
      <c r="I405" s="207"/>
      <c r="J405" s="203"/>
      <c r="K405" s="203"/>
      <c r="L405" s="208"/>
      <c r="M405" s="209"/>
      <c r="N405" s="210"/>
      <c r="O405" s="210"/>
      <c r="P405" s="210"/>
      <c r="Q405" s="210"/>
      <c r="R405" s="210"/>
      <c r="S405" s="210"/>
      <c r="T405" s="211"/>
      <c r="AT405" s="212" t="s">
        <v>157</v>
      </c>
      <c r="AU405" s="212" t="s">
        <v>89</v>
      </c>
      <c r="AV405" s="13" t="s">
        <v>89</v>
      </c>
      <c r="AW405" s="13" t="s">
        <v>4</v>
      </c>
      <c r="AX405" s="13" t="s">
        <v>87</v>
      </c>
      <c r="AY405" s="212" t="s">
        <v>146</v>
      </c>
    </row>
    <row r="406" spans="1:65" s="12" customFormat="1" ht="22.8" customHeight="1">
      <c r="B406" s="168"/>
      <c r="C406" s="169"/>
      <c r="D406" s="170" t="s">
        <v>78</v>
      </c>
      <c r="E406" s="182" t="s">
        <v>494</v>
      </c>
      <c r="F406" s="182" t="s">
        <v>495</v>
      </c>
      <c r="G406" s="169"/>
      <c r="H406" s="169"/>
      <c r="I406" s="172"/>
      <c r="J406" s="183">
        <f>BK406</f>
        <v>0</v>
      </c>
      <c r="K406" s="169"/>
      <c r="L406" s="174"/>
      <c r="M406" s="175"/>
      <c r="N406" s="176"/>
      <c r="O406" s="176"/>
      <c r="P406" s="177">
        <f>SUM(P407:P429)</f>
        <v>0</v>
      </c>
      <c r="Q406" s="176"/>
      <c r="R406" s="177">
        <f>SUM(R407:R429)</f>
        <v>2.4661470000000003</v>
      </c>
      <c r="S406" s="176"/>
      <c r="T406" s="178">
        <f>SUM(T407:T429)</f>
        <v>0</v>
      </c>
      <c r="AR406" s="179" t="s">
        <v>89</v>
      </c>
      <c r="AT406" s="180" t="s">
        <v>78</v>
      </c>
      <c r="AU406" s="180" t="s">
        <v>87</v>
      </c>
      <c r="AY406" s="179" t="s">
        <v>146</v>
      </c>
      <c r="BK406" s="181">
        <f>SUM(BK407:BK429)</f>
        <v>0</v>
      </c>
    </row>
    <row r="407" spans="1:65" s="2" customFormat="1" ht="24.15" customHeight="1">
      <c r="A407" s="32"/>
      <c r="B407" s="33"/>
      <c r="C407" s="184" t="s">
        <v>519</v>
      </c>
      <c r="D407" s="184" t="s">
        <v>148</v>
      </c>
      <c r="E407" s="185" t="s">
        <v>497</v>
      </c>
      <c r="F407" s="186" t="s">
        <v>498</v>
      </c>
      <c r="G407" s="187" t="s">
        <v>412</v>
      </c>
      <c r="H407" s="188">
        <v>50.1</v>
      </c>
      <c r="I407" s="189"/>
      <c r="J407" s="190">
        <f>ROUND(I407*H407,2)</f>
        <v>0</v>
      </c>
      <c r="K407" s="186" t="s">
        <v>152</v>
      </c>
      <c r="L407" s="37"/>
      <c r="M407" s="191" t="s">
        <v>1</v>
      </c>
      <c r="N407" s="192" t="s">
        <v>44</v>
      </c>
      <c r="O407" s="69"/>
      <c r="P407" s="193">
        <f>O407*H407</f>
        <v>0</v>
      </c>
      <c r="Q407" s="193">
        <v>7.2000000000000005E-4</v>
      </c>
      <c r="R407" s="193">
        <f>Q407*H407</f>
        <v>3.6072E-2</v>
      </c>
      <c r="S407" s="193">
        <v>0</v>
      </c>
      <c r="T407" s="194">
        <f>S407*H407</f>
        <v>0</v>
      </c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R407" s="195" t="s">
        <v>271</v>
      </c>
      <c r="AT407" s="195" t="s">
        <v>148</v>
      </c>
      <c r="AU407" s="195" t="s">
        <v>89</v>
      </c>
      <c r="AY407" s="15" t="s">
        <v>146</v>
      </c>
      <c r="BE407" s="196">
        <f>IF(N407="základní",J407,0)</f>
        <v>0</v>
      </c>
      <c r="BF407" s="196">
        <f>IF(N407="snížená",J407,0)</f>
        <v>0</v>
      </c>
      <c r="BG407" s="196">
        <f>IF(N407="zákl. přenesená",J407,0)</f>
        <v>0</v>
      </c>
      <c r="BH407" s="196">
        <f>IF(N407="sníž. přenesená",J407,0)</f>
        <v>0</v>
      </c>
      <c r="BI407" s="196">
        <f>IF(N407="nulová",J407,0)</f>
        <v>0</v>
      </c>
      <c r="BJ407" s="15" t="s">
        <v>87</v>
      </c>
      <c r="BK407" s="196">
        <f>ROUND(I407*H407,2)</f>
        <v>0</v>
      </c>
      <c r="BL407" s="15" t="s">
        <v>271</v>
      </c>
      <c r="BM407" s="195" t="s">
        <v>1154</v>
      </c>
    </row>
    <row r="408" spans="1:65" s="2" customFormat="1" ht="19.2">
      <c r="A408" s="32"/>
      <c r="B408" s="33"/>
      <c r="C408" s="34"/>
      <c r="D408" s="197" t="s">
        <v>155</v>
      </c>
      <c r="E408" s="34"/>
      <c r="F408" s="198" t="s">
        <v>500</v>
      </c>
      <c r="G408" s="34"/>
      <c r="H408" s="34"/>
      <c r="I408" s="199"/>
      <c r="J408" s="34"/>
      <c r="K408" s="34"/>
      <c r="L408" s="37"/>
      <c r="M408" s="200"/>
      <c r="N408" s="201"/>
      <c r="O408" s="69"/>
      <c r="P408" s="69"/>
      <c r="Q408" s="69"/>
      <c r="R408" s="69"/>
      <c r="S408" s="69"/>
      <c r="T408" s="70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T408" s="15" t="s">
        <v>155</v>
      </c>
      <c r="AU408" s="15" t="s">
        <v>89</v>
      </c>
    </row>
    <row r="409" spans="1:65" s="13" customFormat="1" ht="10.199999999999999">
      <c r="B409" s="202"/>
      <c r="C409" s="203"/>
      <c r="D409" s="197" t="s">
        <v>157</v>
      </c>
      <c r="E409" s="204" t="s">
        <v>1</v>
      </c>
      <c r="F409" s="205" t="s">
        <v>1155</v>
      </c>
      <c r="G409" s="203"/>
      <c r="H409" s="206">
        <v>50.1</v>
      </c>
      <c r="I409" s="207"/>
      <c r="J409" s="203"/>
      <c r="K409" s="203"/>
      <c r="L409" s="208"/>
      <c r="M409" s="209"/>
      <c r="N409" s="210"/>
      <c r="O409" s="210"/>
      <c r="P409" s="210"/>
      <c r="Q409" s="210"/>
      <c r="R409" s="210"/>
      <c r="S409" s="210"/>
      <c r="T409" s="211"/>
      <c r="AT409" s="212" t="s">
        <v>157</v>
      </c>
      <c r="AU409" s="212" t="s">
        <v>89</v>
      </c>
      <c r="AV409" s="13" t="s">
        <v>89</v>
      </c>
      <c r="AW409" s="13" t="s">
        <v>36</v>
      </c>
      <c r="AX409" s="13" t="s">
        <v>79</v>
      </c>
      <c r="AY409" s="212" t="s">
        <v>146</v>
      </c>
    </row>
    <row r="410" spans="1:65" s="2" customFormat="1" ht="21.75" customHeight="1">
      <c r="A410" s="32"/>
      <c r="B410" s="33"/>
      <c r="C410" s="213" t="s">
        <v>525</v>
      </c>
      <c r="D410" s="213" t="s">
        <v>226</v>
      </c>
      <c r="E410" s="214" t="s">
        <v>503</v>
      </c>
      <c r="F410" s="215" t="s">
        <v>504</v>
      </c>
      <c r="G410" s="216" t="s">
        <v>241</v>
      </c>
      <c r="H410" s="217">
        <v>0.107</v>
      </c>
      <c r="I410" s="218"/>
      <c r="J410" s="219">
        <f>ROUND(I410*H410,2)</f>
        <v>0</v>
      </c>
      <c r="K410" s="215" t="s">
        <v>152</v>
      </c>
      <c r="L410" s="220"/>
      <c r="M410" s="221" t="s">
        <v>1</v>
      </c>
      <c r="N410" s="222" t="s">
        <v>44</v>
      </c>
      <c r="O410" s="69"/>
      <c r="P410" s="193">
        <f>O410*H410</f>
        <v>0</v>
      </c>
      <c r="Q410" s="193">
        <v>1</v>
      </c>
      <c r="R410" s="193">
        <f>Q410*H410</f>
        <v>0.107</v>
      </c>
      <c r="S410" s="193">
        <v>0</v>
      </c>
      <c r="T410" s="194">
        <f>S410*H410</f>
        <v>0</v>
      </c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R410" s="195" t="s">
        <v>369</v>
      </c>
      <c r="AT410" s="195" t="s">
        <v>226</v>
      </c>
      <c r="AU410" s="195" t="s">
        <v>89</v>
      </c>
      <c r="AY410" s="15" t="s">
        <v>146</v>
      </c>
      <c r="BE410" s="196">
        <f>IF(N410="základní",J410,0)</f>
        <v>0</v>
      </c>
      <c r="BF410" s="196">
        <f>IF(N410="snížená",J410,0)</f>
        <v>0</v>
      </c>
      <c r="BG410" s="196">
        <f>IF(N410="zákl. přenesená",J410,0)</f>
        <v>0</v>
      </c>
      <c r="BH410" s="196">
        <f>IF(N410="sníž. přenesená",J410,0)</f>
        <v>0</v>
      </c>
      <c r="BI410" s="196">
        <f>IF(N410="nulová",J410,0)</f>
        <v>0</v>
      </c>
      <c r="BJ410" s="15" t="s">
        <v>87</v>
      </c>
      <c r="BK410" s="196">
        <f>ROUND(I410*H410,2)</f>
        <v>0</v>
      </c>
      <c r="BL410" s="15" t="s">
        <v>271</v>
      </c>
      <c r="BM410" s="195" t="s">
        <v>1156</v>
      </c>
    </row>
    <row r="411" spans="1:65" s="2" customFormat="1" ht="10.199999999999999">
      <c r="A411" s="32"/>
      <c r="B411" s="33"/>
      <c r="C411" s="34"/>
      <c r="D411" s="197" t="s">
        <v>155</v>
      </c>
      <c r="E411" s="34"/>
      <c r="F411" s="198" t="s">
        <v>504</v>
      </c>
      <c r="G411" s="34"/>
      <c r="H411" s="34"/>
      <c r="I411" s="199"/>
      <c r="J411" s="34"/>
      <c r="K411" s="34"/>
      <c r="L411" s="37"/>
      <c r="M411" s="200"/>
      <c r="N411" s="201"/>
      <c r="O411" s="69"/>
      <c r="P411" s="69"/>
      <c r="Q411" s="69"/>
      <c r="R411" s="69"/>
      <c r="S411" s="69"/>
      <c r="T411" s="70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T411" s="15" t="s">
        <v>155</v>
      </c>
      <c r="AU411" s="15" t="s">
        <v>89</v>
      </c>
    </row>
    <row r="412" spans="1:65" s="2" customFormat="1" ht="19.2">
      <c r="A412" s="32"/>
      <c r="B412" s="33"/>
      <c r="C412" s="34"/>
      <c r="D412" s="197" t="s">
        <v>230</v>
      </c>
      <c r="E412" s="34"/>
      <c r="F412" s="223" t="s">
        <v>506</v>
      </c>
      <c r="G412" s="34"/>
      <c r="H412" s="34"/>
      <c r="I412" s="199"/>
      <c r="J412" s="34"/>
      <c r="K412" s="34"/>
      <c r="L412" s="37"/>
      <c r="M412" s="200"/>
      <c r="N412" s="201"/>
      <c r="O412" s="69"/>
      <c r="P412" s="69"/>
      <c r="Q412" s="69"/>
      <c r="R412" s="69"/>
      <c r="S412" s="69"/>
      <c r="T412" s="70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T412" s="15" t="s">
        <v>230</v>
      </c>
      <c r="AU412" s="15" t="s">
        <v>89</v>
      </c>
    </row>
    <row r="413" spans="1:65" s="13" customFormat="1" ht="20.399999999999999">
      <c r="B413" s="202"/>
      <c r="C413" s="203"/>
      <c r="D413" s="197" t="s">
        <v>157</v>
      </c>
      <c r="E413" s="204" t="s">
        <v>1</v>
      </c>
      <c r="F413" s="205" t="s">
        <v>1157</v>
      </c>
      <c r="G413" s="203"/>
      <c r="H413" s="206">
        <v>0.107</v>
      </c>
      <c r="I413" s="207"/>
      <c r="J413" s="203"/>
      <c r="K413" s="203"/>
      <c r="L413" s="208"/>
      <c r="M413" s="209"/>
      <c r="N413" s="210"/>
      <c r="O413" s="210"/>
      <c r="P413" s="210"/>
      <c r="Q413" s="210"/>
      <c r="R413" s="210"/>
      <c r="S413" s="210"/>
      <c r="T413" s="211"/>
      <c r="AT413" s="212" t="s">
        <v>157</v>
      </c>
      <c r="AU413" s="212" t="s">
        <v>89</v>
      </c>
      <c r="AV413" s="13" t="s">
        <v>89</v>
      </c>
      <c r="AW413" s="13" t="s">
        <v>36</v>
      </c>
      <c r="AX413" s="13" t="s">
        <v>79</v>
      </c>
      <c r="AY413" s="212" t="s">
        <v>146</v>
      </c>
    </row>
    <row r="414" spans="1:65" s="2" customFormat="1" ht="24.15" customHeight="1">
      <c r="A414" s="32"/>
      <c r="B414" s="33"/>
      <c r="C414" s="213" t="s">
        <v>531</v>
      </c>
      <c r="D414" s="213" t="s">
        <v>226</v>
      </c>
      <c r="E414" s="214" t="s">
        <v>509</v>
      </c>
      <c r="F414" s="215" t="s">
        <v>510</v>
      </c>
      <c r="G414" s="216" t="s">
        <v>412</v>
      </c>
      <c r="H414" s="217">
        <v>310.5</v>
      </c>
      <c r="I414" s="218"/>
      <c r="J414" s="219">
        <f>ROUND(I414*H414,2)</f>
        <v>0</v>
      </c>
      <c r="K414" s="215" t="s">
        <v>152</v>
      </c>
      <c r="L414" s="220"/>
      <c r="M414" s="221" t="s">
        <v>1</v>
      </c>
      <c r="N414" s="222" t="s">
        <v>44</v>
      </c>
      <c r="O414" s="69"/>
      <c r="P414" s="193">
        <f>O414*H414</f>
        <v>0</v>
      </c>
      <c r="Q414" s="193">
        <v>1.15E-3</v>
      </c>
      <c r="R414" s="193">
        <f>Q414*H414</f>
        <v>0.35707499999999998</v>
      </c>
      <c r="S414" s="193">
        <v>0</v>
      </c>
      <c r="T414" s="194">
        <f>S414*H414</f>
        <v>0</v>
      </c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R414" s="195" t="s">
        <v>369</v>
      </c>
      <c r="AT414" s="195" t="s">
        <v>226</v>
      </c>
      <c r="AU414" s="195" t="s">
        <v>89</v>
      </c>
      <c r="AY414" s="15" t="s">
        <v>146</v>
      </c>
      <c r="BE414" s="196">
        <f>IF(N414="základní",J414,0)</f>
        <v>0</v>
      </c>
      <c r="BF414" s="196">
        <f>IF(N414="snížená",J414,0)</f>
        <v>0</v>
      </c>
      <c r="BG414" s="196">
        <f>IF(N414="zákl. přenesená",J414,0)</f>
        <v>0</v>
      </c>
      <c r="BH414" s="196">
        <f>IF(N414="sníž. přenesená",J414,0)</f>
        <v>0</v>
      </c>
      <c r="BI414" s="196">
        <f>IF(N414="nulová",J414,0)</f>
        <v>0</v>
      </c>
      <c r="BJ414" s="15" t="s">
        <v>87</v>
      </c>
      <c r="BK414" s="196">
        <f>ROUND(I414*H414,2)</f>
        <v>0</v>
      </c>
      <c r="BL414" s="15" t="s">
        <v>271</v>
      </c>
      <c r="BM414" s="195" t="s">
        <v>1158</v>
      </c>
    </row>
    <row r="415" spans="1:65" s="2" customFormat="1" ht="10.199999999999999">
      <c r="A415" s="32"/>
      <c r="B415" s="33"/>
      <c r="C415" s="34"/>
      <c r="D415" s="197" t="s">
        <v>155</v>
      </c>
      <c r="E415" s="34"/>
      <c r="F415" s="198" t="s">
        <v>510</v>
      </c>
      <c r="G415" s="34"/>
      <c r="H415" s="34"/>
      <c r="I415" s="199"/>
      <c r="J415" s="34"/>
      <c r="K415" s="34"/>
      <c r="L415" s="37"/>
      <c r="M415" s="200"/>
      <c r="N415" s="201"/>
      <c r="O415" s="69"/>
      <c r="P415" s="69"/>
      <c r="Q415" s="69"/>
      <c r="R415" s="69"/>
      <c r="S415" s="69"/>
      <c r="T415" s="70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T415" s="15" t="s">
        <v>155</v>
      </c>
      <c r="AU415" s="15" t="s">
        <v>89</v>
      </c>
    </row>
    <row r="416" spans="1:65" s="13" customFormat="1" ht="10.199999999999999">
      <c r="B416" s="202"/>
      <c r="C416" s="203"/>
      <c r="D416" s="197" t="s">
        <v>157</v>
      </c>
      <c r="E416" s="204" t="s">
        <v>1</v>
      </c>
      <c r="F416" s="205" t="s">
        <v>1159</v>
      </c>
      <c r="G416" s="203"/>
      <c r="H416" s="206">
        <v>310.5</v>
      </c>
      <c r="I416" s="207"/>
      <c r="J416" s="203"/>
      <c r="K416" s="203"/>
      <c r="L416" s="208"/>
      <c r="M416" s="209"/>
      <c r="N416" s="210"/>
      <c r="O416" s="210"/>
      <c r="P416" s="210"/>
      <c r="Q416" s="210"/>
      <c r="R416" s="210"/>
      <c r="S416" s="210"/>
      <c r="T416" s="211"/>
      <c r="AT416" s="212" t="s">
        <v>157</v>
      </c>
      <c r="AU416" s="212" t="s">
        <v>89</v>
      </c>
      <c r="AV416" s="13" t="s">
        <v>89</v>
      </c>
      <c r="AW416" s="13" t="s">
        <v>36</v>
      </c>
      <c r="AX416" s="13" t="s">
        <v>87</v>
      </c>
      <c r="AY416" s="212" t="s">
        <v>146</v>
      </c>
    </row>
    <row r="417" spans="1:65" s="2" customFormat="1" ht="24.15" customHeight="1">
      <c r="A417" s="32"/>
      <c r="B417" s="33"/>
      <c r="C417" s="213" t="s">
        <v>536</v>
      </c>
      <c r="D417" s="213" t="s">
        <v>226</v>
      </c>
      <c r="E417" s="214" t="s">
        <v>514</v>
      </c>
      <c r="F417" s="215" t="s">
        <v>515</v>
      </c>
      <c r="G417" s="216" t="s">
        <v>241</v>
      </c>
      <c r="H417" s="217">
        <v>1.7000000000000001E-2</v>
      </c>
      <c r="I417" s="218"/>
      <c r="J417" s="219">
        <f>ROUND(I417*H417,2)</f>
        <v>0</v>
      </c>
      <c r="K417" s="215" t="s">
        <v>152</v>
      </c>
      <c r="L417" s="220"/>
      <c r="M417" s="221" t="s">
        <v>1</v>
      </c>
      <c r="N417" s="222" t="s">
        <v>44</v>
      </c>
      <c r="O417" s="69"/>
      <c r="P417" s="193">
        <f>O417*H417</f>
        <v>0</v>
      </c>
      <c r="Q417" s="193">
        <v>1</v>
      </c>
      <c r="R417" s="193">
        <f>Q417*H417</f>
        <v>1.7000000000000001E-2</v>
      </c>
      <c r="S417" s="193">
        <v>0</v>
      </c>
      <c r="T417" s="194">
        <f>S417*H417</f>
        <v>0</v>
      </c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R417" s="195" t="s">
        <v>369</v>
      </c>
      <c r="AT417" s="195" t="s">
        <v>226</v>
      </c>
      <c r="AU417" s="195" t="s">
        <v>89</v>
      </c>
      <c r="AY417" s="15" t="s">
        <v>146</v>
      </c>
      <c r="BE417" s="196">
        <f>IF(N417="základní",J417,0)</f>
        <v>0</v>
      </c>
      <c r="BF417" s="196">
        <f>IF(N417="snížená",J417,0)</f>
        <v>0</v>
      </c>
      <c r="BG417" s="196">
        <f>IF(N417="zákl. přenesená",J417,0)</f>
        <v>0</v>
      </c>
      <c r="BH417" s="196">
        <f>IF(N417="sníž. přenesená",J417,0)</f>
        <v>0</v>
      </c>
      <c r="BI417" s="196">
        <f>IF(N417="nulová",J417,0)</f>
        <v>0</v>
      </c>
      <c r="BJ417" s="15" t="s">
        <v>87</v>
      </c>
      <c r="BK417" s="196">
        <f>ROUND(I417*H417,2)</f>
        <v>0</v>
      </c>
      <c r="BL417" s="15" t="s">
        <v>271</v>
      </c>
      <c r="BM417" s="195" t="s">
        <v>1160</v>
      </c>
    </row>
    <row r="418" spans="1:65" s="2" customFormat="1" ht="19.2">
      <c r="A418" s="32"/>
      <c r="B418" s="33"/>
      <c r="C418" s="34"/>
      <c r="D418" s="197" t="s">
        <v>155</v>
      </c>
      <c r="E418" s="34"/>
      <c r="F418" s="198" t="s">
        <v>515</v>
      </c>
      <c r="G418" s="34"/>
      <c r="H418" s="34"/>
      <c r="I418" s="199"/>
      <c r="J418" s="34"/>
      <c r="K418" s="34"/>
      <c r="L418" s="37"/>
      <c r="M418" s="200"/>
      <c r="N418" s="201"/>
      <c r="O418" s="69"/>
      <c r="P418" s="69"/>
      <c r="Q418" s="69"/>
      <c r="R418" s="69"/>
      <c r="S418" s="69"/>
      <c r="T418" s="70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T418" s="15" t="s">
        <v>155</v>
      </c>
      <c r="AU418" s="15" t="s">
        <v>89</v>
      </c>
    </row>
    <row r="419" spans="1:65" s="2" customFormat="1" ht="19.2">
      <c r="A419" s="32"/>
      <c r="B419" s="33"/>
      <c r="C419" s="34"/>
      <c r="D419" s="197" t="s">
        <v>230</v>
      </c>
      <c r="E419" s="34"/>
      <c r="F419" s="223" t="s">
        <v>517</v>
      </c>
      <c r="G419" s="34"/>
      <c r="H419" s="34"/>
      <c r="I419" s="199"/>
      <c r="J419" s="34"/>
      <c r="K419" s="34"/>
      <c r="L419" s="37"/>
      <c r="M419" s="200"/>
      <c r="N419" s="201"/>
      <c r="O419" s="69"/>
      <c r="P419" s="69"/>
      <c r="Q419" s="69"/>
      <c r="R419" s="69"/>
      <c r="S419" s="69"/>
      <c r="T419" s="70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T419" s="15" t="s">
        <v>230</v>
      </c>
      <c r="AU419" s="15" t="s">
        <v>89</v>
      </c>
    </row>
    <row r="420" spans="1:65" s="13" customFormat="1" ht="10.199999999999999">
      <c r="B420" s="202"/>
      <c r="C420" s="203"/>
      <c r="D420" s="197" t="s">
        <v>157</v>
      </c>
      <c r="E420" s="204" t="s">
        <v>1</v>
      </c>
      <c r="F420" s="205" t="s">
        <v>1161</v>
      </c>
      <c r="G420" s="203"/>
      <c r="H420" s="206">
        <v>1.7000000000000001E-2</v>
      </c>
      <c r="I420" s="207"/>
      <c r="J420" s="203"/>
      <c r="K420" s="203"/>
      <c r="L420" s="208"/>
      <c r="M420" s="209"/>
      <c r="N420" s="210"/>
      <c r="O420" s="210"/>
      <c r="P420" s="210"/>
      <c r="Q420" s="210"/>
      <c r="R420" s="210"/>
      <c r="S420" s="210"/>
      <c r="T420" s="211"/>
      <c r="AT420" s="212" t="s">
        <v>157</v>
      </c>
      <c r="AU420" s="212" t="s">
        <v>89</v>
      </c>
      <c r="AV420" s="13" t="s">
        <v>89</v>
      </c>
      <c r="AW420" s="13" t="s">
        <v>36</v>
      </c>
      <c r="AX420" s="13" t="s">
        <v>87</v>
      </c>
      <c r="AY420" s="212" t="s">
        <v>146</v>
      </c>
    </row>
    <row r="421" spans="1:65" s="2" customFormat="1" ht="24.15" customHeight="1">
      <c r="A421" s="32"/>
      <c r="B421" s="33"/>
      <c r="C421" s="213" t="s">
        <v>836</v>
      </c>
      <c r="D421" s="213" t="s">
        <v>226</v>
      </c>
      <c r="E421" s="214" t="s">
        <v>520</v>
      </c>
      <c r="F421" s="215" t="s">
        <v>521</v>
      </c>
      <c r="G421" s="216" t="s">
        <v>241</v>
      </c>
      <c r="H421" s="217">
        <v>0.73399999999999999</v>
      </c>
      <c r="I421" s="218"/>
      <c r="J421" s="219">
        <f>ROUND(I421*H421,2)</f>
        <v>0</v>
      </c>
      <c r="K421" s="215" t="s">
        <v>152</v>
      </c>
      <c r="L421" s="220"/>
      <c r="M421" s="221" t="s">
        <v>1</v>
      </c>
      <c r="N421" s="222" t="s">
        <v>44</v>
      </c>
      <c r="O421" s="69"/>
      <c r="P421" s="193">
        <f>O421*H421</f>
        <v>0</v>
      </c>
      <c r="Q421" s="193">
        <v>1</v>
      </c>
      <c r="R421" s="193">
        <f>Q421*H421</f>
        <v>0.73399999999999999</v>
      </c>
      <c r="S421" s="193">
        <v>0</v>
      </c>
      <c r="T421" s="194">
        <f>S421*H421</f>
        <v>0</v>
      </c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R421" s="195" t="s">
        <v>369</v>
      </c>
      <c r="AT421" s="195" t="s">
        <v>226</v>
      </c>
      <c r="AU421" s="195" t="s">
        <v>89</v>
      </c>
      <c r="AY421" s="15" t="s">
        <v>146</v>
      </c>
      <c r="BE421" s="196">
        <f>IF(N421="základní",J421,0)</f>
        <v>0</v>
      </c>
      <c r="BF421" s="196">
        <f>IF(N421="snížená",J421,0)</f>
        <v>0</v>
      </c>
      <c r="BG421" s="196">
        <f>IF(N421="zákl. přenesená",J421,0)</f>
        <v>0</v>
      </c>
      <c r="BH421" s="196">
        <f>IF(N421="sníž. přenesená",J421,0)</f>
        <v>0</v>
      </c>
      <c r="BI421" s="196">
        <f>IF(N421="nulová",J421,0)</f>
        <v>0</v>
      </c>
      <c r="BJ421" s="15" t="s">
        <v>87</v>
      </c>
      <c r="BK421" s="196">
        <f>ROUND(I421*H421,2)</f>
        <v>0</v>
      </c>
      <c r="BL421" s="15" t="s">
        <v>271</v>
      </c>
      <c r="BM421" s="195" t="s">
        <v>1162</v>
      </c>
    </row>
    <row r="422" spans="1:65" s="2" customFormat="1" ht="19.2">
      <c r="A422" s="32"/>
      <c r="B422" s="33"/>
      <c r="C422" s="34"/>
      <c r="D422" s="197" t="s">
        <v>155</v>
      </c>
      <c r="E422" s="34"/>
      <c r="F422" s="198" t="s">
        <v>521</v>
      </c>
      <c r="G422" s="34"/>
      <c r="H422" s="34"/>
      <c r="I422" s="199"/>
      <c r="J422" s="34"/>
      <c r="K422" s="34"/>
      <c r="L422" s="37"/>
      <c r="M422" s="200"/>
      <c r="N422" s="201"/>
      <c r="O422" s="69"/>
      <c r="P422" s="69"/>
      <c r="Q422" s="69"/>
      <c r="R422" s="69"/>
      <c r="S422" s="69"/>
      <c r="T422" s="70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T422" s="15" t="s">
        <v>155</v>
      </c>
      <c r="AU422" s="15" t="s">
        <v>89</v>
      </c>
    </row>
    <row r="423" spans="1:65" s="13" customFormat="1" ht="10.199999999999999">
      <c r="B423" s="202"/>
      <c r="C423" s="203"/>
      <c r="D423" s="197" t="s">
        <v>157</v>
      </c>
      <c r="E423" s="204" t="s">
        <v>1</v>
      </c>
      <c r="F423" s="205" t="s">
        <v>1163</v>
      </c>
      <c r="G423" s="203"/>
      <c r="H423" s="206">
        <v>0.73399999999999999</v>
      </c>
      <c r="I423" s="207"/>
      <c r="J423" s="203"/>
      <c r="K423" s="203"/>
      <c r="L423" s="208"/>
      <c r="M423" s="209"/>
      <c r="N423" s="210"/>
      <c r="O423" s="210"/>
      <c r="P423" s="210"/>
      <c r="Q423" s="210"/>
      <c r="R423" s="210"/>
      <c r="S423" s="210"/>
      <c r="T423" s="211"/>
      <c r="AT423" s="212" t="s">
        <v>157</v>
      </c>
      <c r="AU423" s="212" t="s">
        <v>89</v>
      </c>
      <c r="AV423" s="13" t="s">
        <v>89</v>
      </c>
      <c r="AW423" s="13" t="s">
        <v>36</v>
      </c>
      <c r="AX423" s="13" t="s">
        <v>79</v>
      </c>
      <c r="AY423" s="212" t="s">
        <v>146</v>
      </c>
    </row>
    <row r="424" spans="1:65" s="2" customFormat="1" ht="21.75" customHeight="1">
      <c r="A424" s="32"/>
      <c r="B424" s="33"/>
      <c r="C424" s="184" t="s">
        <v>840</v>
      </c>
      <c r="D424" s="184" t="s">
        <v>148</v>
      </c>
      <c r="E424" s="185" t="s">
        <v>526</v>
      </c>
      <c r="F424" s="186" t="s">
        <v>527</v>
      </c>
      <c r="G424" s="187" t="s">
        <v>285</v>
      </c>
      <c r="H424" s="188">
        <v>1215</v>
      </c>
      <c r="I424" s="189"/>
      <c r="J424" s="190">
        <f>ROUND(I424*H424,2)</f>
        <v>0</v>
      </c>
      <c r="K424" s="186" t="s">
        <v>1</v>
      </c>
      <c r="L424" s="37"/>
      <c r="M424" s="191" t="s">
        <v>1</v>
      </c>
      <c r="N424" s="192" t="s">
        <v>44</v>
      </c>
      <c r="O424" s="69"/>
      <c r="P424" s="193">
        <f>O424*H424</f>
        <v>0</v>
      </c>
      <c r="Q424" s="193">
        <v>1E-3</v>
      </c>
      <c r="R424" s="193">
        <f>Q424*H424</f>
        <v>1.2150000000000001</v>
      </c>
      <c r="S424" s="193">
        <v>0</v>
      </c>
      <c r="T424" s="194">
        <f>S424*H424</f>
        <v>0</v>
      </c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R424" s="195" t="s">
        <v>271</v>
      </c>
      <c r="AT424" s="195" t="s">
        <v>148</v>
      </c>
      <c r="AU424" s="195" t="s">
        <v>89</v>
      </c>
      <c r="AY424" s="15" t="s">
        <v>146</v>
      </c>
      <c r="BE424" s="196">
        <f>IF(N424="základní",J424,0)</f>
        <v>0</v>
      </c>
      <c r="BF424" s="196">
        <f>IF(N424="snížená",J424,0)</f>
        <v>0</v>
      </c>
      <c r="BG424" s="196">
        <f>IF(N424="zákl. přenesená",J424,0)</f>
        <v>0</v>
      </c>
      <c r="BH424" s="196">
        <f>IF(N424="sníž. přenesená",J424,0)</f>
        <v>0</v>
      </c>
      <c r="BI424" s="196">
        <f>IF(N424="nulová",J424,0)</f>
        <v>0</v>
      </c>
      <c r="BJ424" s="15" t="s">
        <v>87</v>
      </c>
      <c r="BK424" s="196">
        <f>ROUND(I424*H424,2)</f>
        <v>0</v>
      </c>
      <c r="BL424" s="15" t="s">
        <v>271</v>
      </c>
      <c r="BM424" s="195" t="s">
        <v>1164</v>
      </c>
    </row>
    <row r="425" spans="1:65" s="2" customFormat="1" ht="10.199999999999999">
      <c r="A425" s="32"/>
      <c r="B425" s="33"/>
      <c r="C425" s="34"/>
      <c r="D425" s="197" t="s">
        <v>155</v>
      </c>
      <c r="E425" s="34"/>
      <c r="F425" s="198" t="s">
        <v>527</v>
      </c>
      <c r="G425" s="34"/>
      <c r="H425" s="34"/>
      <c r="I425" s="199"/>
      <c r="J425" s="34"/>
      <c r="K425" s="34"/>
      <c r="L425" s="37"/>
      <c r="M425" s="200"/>
      <c r="N425" s="201"/>
      <c r="O425" s="69"/>
      <c r="P425" s="69"/>
      <c r="Q425" s="69"/>
      <c r="R425" s="69"/>
      <c r="S425" s="69"/>
      <c r="T425" s="70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T425" s="15" t="s">
        <v>155</v>
      </c>
      <c r="AU425" s="15" t="s">
        <v>89</v>
      </c>
    </row>
    <row r="426" spans="1:65" s="2" customFormat="1" ht="19.2">
      <c r="A426" s="32"/>
      <c r="B426" s="33"/>
      <c r="C426" s="34"/>
      <c r="D426" s="197" t="s">
        <v>230</v>
      </c>
      <c r="E426" s="34"/>
      <c r="F426" s="223" t="s">
        <v>1165</v>
      </c>
      <c r="G426" s="34"/>
      <c r="H426" s="34"/>
      <c r="I426" s="199"/>
      <c r="J426" s="34"/>
      <c r="K426" s="34"/>
      <c r="L426" s="37"/>
      <c r="M426" s="200"/>
      <c r="N426" s="201"/>
      <c r="O426" s="69"/>
      <c r="P426" s="69"/>
      <c r="Q426" s="69"/>
      <c r="R426" s="69"/>
      <c r="S426" s="69"/>
      <c r="T426" s="70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T426" s="15" t="s">
        <v>230</v>
      </c>
      <c r="AU426" s="15" t="s">
        <v>89</v>
      </c>
    </row>
    <row r="427" spans="1:65" s="13" customFormat="1" ht="10.199999999999999">
      <c r="B427" s="202"/>
      <c r="C427" s="203"/>
      <c r="D427" s="197" t="s">
        <v>157</v>
      </c>
      <c r="E427" s="204" t="s">
        <v>1</v>
      </c>
      <c r="F427" s="205" t="s">
        <v>1166</v>
      </c>
      <c r="G427" s="203"/>
      <c r="H427" s="206">
        <v>1215</v>
      </c>
      <c r="I427" s="207"/>
      <c r="J427" s="203"/>
      <c r="K427" s="203"/>
      <c r="L427" s="208"/>
      <c r="M427" s="209"/>
      <c r="N427" s="210"/>
      <c r="O427" s="210"/>
      <c r="P427" s="210"/>
      <c r="Q427" s="210"/>
      <c r="R427" s="210"/>
      <c r="S427" s="210"/>
      <c r="T427" s="211"/>
      <c r="AT427" s="212" t="s">
        <v>157</v>
      </c>
      <c r="AU427" s="212" t="s">
        <v>89</v>
      </c>
      <c r="AV427" s="13" t="s">
        <v>89</v>
      </c>
      <c r="AW427" s="13" t="s">
        <v>36</v>
      </c>
      <c r="AX427" s="13" t="s">
        <v>79</v>
      </c>
      <c r="AY427" s="212" t="s">
        <v>146</v>
      </c>
    </row>
    <row r="428" spans="1:65" s="2" customFormat="1" ht="24.15" customHeight="1">
      <c r="A428" s="32"/>
      <c r="B428" s="33"/>
      <c r="C428" s="184" t="s">
        <v>845</v>
      </c>
      <c r="D428" s="184" t="s">
        <v>148</v>
      </c>
      <c r="E428" s="185" t="s">
        <v>537</v>
      </c>
      <c r="F428" s="186" t="s">
        <v>538</v>
      </c>
      <c r="G428" s="187" t="s">
        <v>241</v>
      </c>
      <c r="H428" s="188">
        <v>2.4660000000000002</v>
      </c>
      <c r="I428" s="189"/>
      <c r="J428" s="190">
        <f>ROUND(I428*H428,2)</f>
        <v>0</v>
      </c>
      <c r="K428" s="186" t="s">
        <v>152</v>
      </c>
      <c r="L428" s="37"/>
      <c r="M428" s="191" t="s">
        <v>1</v>
      </c>
      <c r="N428" s="192" t="s">
        <v>44</v>
      </c>
      <c r="O428" s="69"/>
      <c r="P428" s="193">
        <f>O428*H428</f>
        <v>0</v>
      </c>
      <c r="Q428" s="193">
        <v>0</v>
      </c>
      <c r="R428" s="193">
        <f>Q428*H428</f>
        <v>0</v>
      </c>
      <c r="S428" s="193">
        <v>0</v>
      </c>
      <c r="T428" s="194">
        <f>S428*H428</f>
        <v>0</v>
      </c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R428" s="195" t="s">
        <v>271</v>
      </c>
      <c r="AT428" s="195" t="s">
        <v>148</v>
      </c>
      <c r="AU428" s="195" t="s">
        <v>89</v>
      </c>
      <c r="AY428" s="15" t="s">
        <v>146</v>
      </c>
      <c r="BE428" s="196">
        <f>IF(N428="základní",J428,0)</f>
        <v>0</v>
      </c>
      <c r="BF428" s="196">
        <f>IF(N428="snížená",J428,0)</f>
        <v>0</v>
      </c>
      <c r="BG428" s="196">
        <f>IF(N428="zákl. přenesená",J428,0)</f>
        <v>0</v>
      </c>
      <c r="BH428" s="196">
        <f>IF(N428="sníž. přenesená",J428,0)</f>
        <v>0</v>
      </c>
      <c r="BI428" s="196">
        <f>IF(N428="nulová",J428,0)</f>
        <v>0</v>
      </c>
      <c r="BJ428" s="15" t="s">
        <v>87</v>
      </c>
      <c r="BK428" s="196">
        <f>ROUND(I428*H428,2)</f>
        <v>0</v>
      </c>
      <c r="BL428" s="15" t="s">
        <v>271</v>
      </c>
      <c r="BM428" s="195" t="s">
        <v>1167</v>
      </c>
    </row>
    <row r="429" spans="1:65" s="2" customFormat="1" ht="28.8">
      <c r="A429" s="32"/>
      <c r="B429" s="33"/>
      <c r="C429" s="34"/>
      <c r="D429" s="197" t="s">
        <v>155</v>
      </c>
      <c r="E429" s="34"/>
      <c r="F429" s="198" t="s">
        <v>540</v>
      </c>
      <c r="G429" s="34"/>
      <c r="H429" s="34"/>
      <c r="I429" s="199"/>
      <c r="J429" s="34"/>
      <c r="K429" s="34"/>
      <c r="L429" s="37"/>
      <c r="M429" s="224"/>
      <c r="N429" s="225"/>
      <c r="O429" s="226"/>
      <c r="P429" s="226"/>
      <c r="Q429" s="226"/>
      <c r="R429" s="226"/>
      <c r="S429" s="226"/>
      <c r="T429" s="227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T429" s="15" t="s">
        <v>155</v>
      </c>
      <c r="AU429" s="15" t="s">
        <v>89</v>
      </c>
    </row>
    <row r="430" spans="1:65" s="2" customFormat="1" ht="6.9" customHeight="1">
      <c r="A430" s="32"/>
      <c r="B430" s="52"/>
      <c r="C430" s="53"/>
      <c r="D430" s="53"/>
      <c r="E430" s="53"/>
      <c r="F430" s="53"/>
      <c r="G430" s="53"/>
      <c r="H430" s="53"/>
      <c r="I430" s="53"/>
      <c r="J430" s="53"/>
      <c r="K430" s="53"/>
      <c r="L430" s="37"/>
      <c r="M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</row>
  </sheetData>
  <sheetProtection algorithmName="SHA-512" hashValue="Or+tUHesvMh1RZVm1FHinUNSU8BRMFCIdmSGavvJUSisu7EHCGp0jl57CB2ZrxqBG12vSRviwhaAPFhys6udKA==" saltValue="7BbZesk7q0i3dqTJR67JrMhA2UQoIydivTC2FFU8ZSdx+3YEsHz2rRQMJtR/66pATrbpG/8Yay0HmvPmold1Gw==" spinCount="100000" sheet="1" objects="1" scenarios="1" formatColumns="0" formatRows="0" autoFilter="0"/>
  <autoFilter ref="C126:K429" xr:uid="{00000000-0009-0000-0000-000003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75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5" t="s">
        <v>98</v>
      </c>
    </row>
    <row r="3" spans="1:46" s="1" customFormat="1" ht="6.9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89</v>
      </c>
    </row>
    <row r="4" spans="1:46" s="1" customFormat="1" ht="24.9" customHeight="1">
      <c r="B4" s="18"/>
      <c r="D4" s="108" t="s">
        <v>114</v>
      </c>
      <c r="L4" s="18"/>
      <c r="M4" s="109" t="s">
        <v>10</v>
      </c>
      <c r="AT4" s="15" t="s">
        <v>4</v>
      </c>
    </row>
    <row r="5" spans="1:46" s="1" customFormat="1" ht="6.9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69" t="str">
        <f>'Rekapitulace stavby'!K6</f>
        <v>VN Šišma - rekonstrukce a těžba nánosů</v>
      </c>
      <c r="F7" s="270"/>
      <c r="G7" s="270"/>
      <c r="H7" s="270"/>
      <c r="L7" s="18"/>
    </row>
    <row r="8" spans="1:46" s="2" customFormat="1" ht="12" customHeight="1">
      <c r="A8" s="32"/>
      <c r="B8" s="37"/>
      <c r="C8" s="32"/>
      <c r="D8" s="110" t="s">
        <v>115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1" t="s">
        <v>1168</v>
      </c>
      <c r="F9" s="272"/>
      <c r="G9" s="272"/>
      <c r="H9" s="272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0.199999999999999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3. 10. 2025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">
        <v>26</v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">
        <v>27</v>
      </c>
      <c r="F15" s="32"/>
      <c r="G15" s="32"/>
      <c r="H15" s="32"/>
      <c r="I15" s="110" t="s">
        <v>28</v>
      </c>
      <c r="J15" s="111" t="s">
        <v>29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30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3" t="str">
        <f>'Rekapitulace stavby'!E14</f>
        <v>Vyplň údaj</v>
      </c>
      <c r="F18" s="274"/>
      <c r="G18" s="274"/>
      <c r="H18" s="274"/>
      <c r="I18" s="110" t="s">
        <v>28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32</v>
      </c>
      <c r="E20" s="32"/>
      <c r="F20" s="32"/>
      <c r="G20" s="32"/>
      <c r="H20" s="32"/>
      <c r="I20" s="110" t="s">
        <v>25</v>
      </c>
      <c r="J20" s="111" t="s">
        <v>33</v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">
        <v>34</v>
      </c>
      <c r="F21" s="32"/>
      <c r="G21" s="32"/>
      <c r="H21" s="32"/>
      <c r="I21" s="110" t="s">
        <v>28</v>
      </c>
      <c r="J21" s="111" t="s">
        <v>35</v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37</v>
      </c>
      <c r="E23" s="32"/>
      <c r="F23" s="32"/>
      <c r="G23" s="32"/>
      <c r="H23" s="32"/>
      <c r="I23" s="110" t="s">
        <v>25</v>
      </c>
      <c r="J23" s="111" t="s">
        <v>33</v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">
        <v>34</v>
      </c>
      <c r="F24" s="32"/>
      <c r="G24" s="32"/>
      <c r="H24" s="32"/>
      <c r="I24" s="110" t="s">
        <v>28</v>
      </c>
      <c r="J24" s="111" t="s">
        <v>35</v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38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5" t="s">
        <v>1</v>
      </c>
      <c r="F27" s="275"/>
      <c r="G27" s="275"/>
      <c r="H27" s="275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39</v>
      </c>
      <c r="E30" s="32"/>
      <c r="F30" s="32"/>
      <c r="G30" s="32"/>
      <c r="H30" s="32"/>
      <c r="I30" s="32"/>
      <c r="J30" s="118">
        <f>ROUND(J121,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7"/>
      <c r="C32" s="32"/>
      <c r="D32" s="32"/>
      <c r="E32" s="32"/>
      <c r="F32" s="119" t="s">
        <v>41</v>
      </c>
      <c r="G32" s="32"/>
      <c r="H32" s="32"/>
      <c r="I32" s="119" t="s">
        <v>40</v>
      </c>
      <c r="J32" s="119" t="s">
        <v>42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7"/>
      <c r="C33" s="32"/>
      <c r="D33" s="120" t="s">
        <v>43</v>
      </c>
      <c r="E33" s="110" t="s">
        <v>44</v>
      </c>
      <c r="F33" s="121">
        <f>ROUND((SUM(BE121:BE174)),  2)</f>
        <v>0</v>
      </c>
      <c r="G33" s="32"/>
      <c r="H33" s="32"/>
      <c r="I33" s="122">
        <v>0.21</v>
      </c>
      <c r="J33" s="121">
        <f>ROUND(((SUM(BE121:BE174))*I33),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7"/>
      <c r="C34" s="32"/>
      <c r="D34" s="32"/>
      <c r="E34" s="110" t="s">
        <v>45</v>
      </c>
      <c r="F34" s="121">
        <f>ROUND((SUM(BF121:BF174)),  2)</f>
        <v>0</v>
      </c>
      <c r="G34" s="32"/>
      <c r="H34" s="32"/>
      <c r="I34" s="122">
        <v>0.12</v>
      </c>
      <c r="J34" s="121">
        <f>ROUND(((SUM(BF121:BF174))*I34),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7"/>
      <c r="C35" s="32"/>
      <c r="D35" s="32"/>
      <c r="E35" s="110" t="s">
        <v>46</v>
      </c>
      <c r="F35" s="121">
        <f>ROUND((SUM(BG121:BG174)),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7"/>
      <c r="C36" s="32"/>
      <c r="D36" s="32"/>
      <c r="E36" s="110" t="s">
        <v>47</v>
      </c>
      <c r="F36" s="121">
        <f>ROUND((SUM(BH121:BH174)),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7"/>
      <c r="C37" s="32"/>
      <c r="D37" s="32"/>
      <c r="E37" s="110" t="s">
        <v>48</v>
      </c>
      <c r="F37" s="121">
        <f>ROUND((SUM(BI121:BI174)),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49</v>
      </c>
      <c r="E39" s="125"/>
      <c r="F39" s="125"/>
      <c r="G39" s="126" t="s">
        <v>50</v>
      </c>
      <c r="H39" s="127" t="s">
        <v>51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18"/>
      <c r="L41" s="18"/>
    </row>
    <row r="42" spans="1:31" s="1" customFormat="1" ht="14.4" customHeight="1">
      <c r="B42" s="18"/>
      <c r="L42" s="18"/>
    </row>
    <row r="43" spans="1:31" s="1" customFormat="1" ht="14.4" customHeight="1">
      <c r="B43" s="18"/>
      <c r="L43" s="18"/>
    </row>
    <row r="44" spans="1:31" s="1" customFormat="1" ht="14.4" customHeight="1">
      <c r="B44" s="18"/>
      <c r="L44" s="18"/>
    </row>
    <row r="45" spans="1:31" s="1" customFormat="1" ht="14.4" customHeight="1">
      <c r="B45" s="18"/>
      <c r="L45" s="18"/>
    </row>
    <row r="46" spans="1:31" s="1" customFormat="1" ht="14.4" customHeight="1">
      <c r="B46" s="18"/>
      <c r="L46" s="18"/>
    </row>
    <row r="47" spans="1:31" s="1" customFormat="1" ht="14.4" customHeight="1">
      <c r="B47" s="18"/>
      <c r="L47" s="18"/>
    </row>
    <row r="48" spans="1:31" s="1" customFormat="1" ht="14.4" customHeight="1">
      <c r="B48" s="18"/>
      <c r="L48" s="18"/>
    </row>
    <row r="49" spans="1:31" s="1" customFormat="1" ht="14.4" customHeight="1">
      <c r="B49" s="18"/>
      <c r="L49" s="18"/>
    </row>
    <row r="50" spans="1:31" s="2" customFormat="1" ht="14.4" customHeight="1">
      <c r="B50" s="49"/>
      <c r="D50" s="130" t="s">
        <v>52</v>
      </c>
      <c r="E50" s="131"/>
      <c r="F50" s="131"/>
      <c r="G50" s="130" t="s">
        <v>53</v>
      </c>
      <c r="H50" s="131"/>
      <c r="I50" s="131"/>
      <c r="J50" s="131"/>
      <c r="K50" s="131"/>
      <c r="L50" s="49"/>
    </row>
    <row r="51" spans="1:31" ht="10.199999999999999">
      <c r="B51" s="18"/>
      <c r="L51" s="18"/>
    </row>
    <row r="52" spans="1:31" ht="10.199999999999999">
      <c r="B52" s="18"/>
      <c r="L52" s="18"/>
    </row>
    <row r="53" spans="1:31" ht="10.199999999999999">
      <c r="B53" s="18"/>
      <c r="L53" s="18"/>
    </row>
    <row r="54" spans="1:31" ht="10.199999999999999">
      <c r="B54" s="18"/>
      <c r="L54" s="18"/>
    </row>
    <row r="55" spans="1:31" ht="10.199999999999999">
      <c r="B55" s="18"/>
      <c r="L55" s="18"/>
    </row>
    <row r="56" spans="1:31" ht="10.199999999999999">
      <c r="B56" s="18"/>
      <c r="L56" s="18"/>
    </row>
    <row r="57" spans="1:31" ht="10.199999999999999">
      <c r="B57" s="18"/>
      <c r="L57" s="18"/>
    </row>
    <row r="58" spans="1:31" ht="10.199999999999999">
      <c r="B58" s="18"/>
      <c r="L58" s="18"/>
    </row>
    <row r="59" spans="1:31" ht="10.199999999999999">
      <c r="B59" s="18"/>
      <c r="L59" s="18"/>
    </row>
    <row r="60" spans="1:31" ht="10.199999999999999">
      <c r="B60" s="18"/>
      <c r="L60" s="18"/>
    </row>
    <row r="61" spans="1:31" s="2" customFormat="1" ht="13.2">
      <c r="A61" s="32"/>
      <c r="B61" s="37"/>
      <c r="C61" s="32"/>
      <c r="D61" s="132" t="s">
        <v>54</v>
      </c>
      <c r="E61" s="133"/>
      <c r="F61" s="134" t="s">
        <v>55</v>
      </c>
      <c r="G61" s="132" t="s">
        <v>54</v>
      </c>
      <c r="H61" s="133"/>
      <c r="I61" s="133"/>
      <c r="J61" s="135" t="s">
        <v>55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.199999999999999">
      <c r="B62" s="18"/>
      <c r="L62" s="18"/>
    </row>
    <row r="63" spans="1:31" ht="10.199999999999999">
      <c r="B63" s="18"/>
      <c r="L63" s="18"/>
    </row>
    <row r="64" spans="1:31" ht="10.199999999999999">
      <c r="B64" s="18"/>
      <c r="L64" s="18"/>
    </row>
    <row r="65" spans="1:31" s="2" customFormat="1" ht="13.2">
      <c r="A65" s="32"/>
      <c r="B65" s="37"/>
      <c r="C65" s="32"/>
      <c r="D65" s="130" t="s">
        <v>56</v>
      </c>
      <c r="E65" s="136"/>
      <c r="F65" s="136"/>
      <c r="G65" s="130" t="s">
        <v>57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.199999999999999">
      <c r="B66" s="18"/>
      <c r="L66" s="18"/>
    </row>
    <row r="67" spans="1:31" ht="10.199999999999999">
      <c r="B67" s="18"/>
      <c r="L67" s="18"/>
    </row>
    <row r="68" spans="1:31" ht="10.199999999999999">
      <c r="B68" s="18"/>
      <c r="L68" s="18"/>
    </row>
    <row r="69" spans="1:31" ht="10.199999999999999">
      <c r="B69" s="18"/>
      <c r="L69" s="18"/>
    </row>
    <row r="70" spans="1:31" ht="10.199999999999999">
      <c r="B70" s="18"/>
      <c r="L70" s="18"/>
    </row>
    <row r="71" spans="1:31" ht="10.199999999999999">
      <c r="B71" s="18"/>
      <c r="L71" s="18"/>
    </row>
    <row r="72" spans="1:31" ht="10.199999999999999">
      <c r="B72" s="18"/>
      <c r="L72" s="18"/>
    </row>
    <row r="73" spans="1:31" ht="10.199999999999999">
      <c r="B73" s="18"/>
      <c r="L73" s="18"/>
    </row>
    <row r="74" spans="1:31" ht="10.199999999999999">
      <c r="B74" s="18"/>
      <c r="L74" s="18"/>
    </row>
    <row r="75" spans="1:31" ht="10.199999999999999">
      <c r="B75" s="18"/>
      <c r="L75" s="18"/>
    </row>
    <row r="76" spans="1:31" s="2" customFormat="1" ht="13.2">
      <c r="A76" s="32"/>
      <c r="B76" s="37"/>
      <c r="C76" s="32"/>
      <c r="D76" s="132" t="s">
        <v>54</v>
      </c>
      <c r="E76" s="133"/>
      <c r="F76" s="134" t="s">
        <v>55</v>
      </c>
      <c r="G76" s="132" t="s">
        <v>54</v>
      </c>
      <c r="H76" s="133"/>
      <c r="I76" s="133"/>
      <c r="J76" s="135" t="s">
        <v>55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117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76" t="str">
        <f>E7</f>
        <v>VN Šišma - rekonstrukce a těžba nánosů</v>
      </c>
      <c r="F85" s="277"/>
      <c r="G85" s="277"/>
      <c r="H85" s="277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115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28" t="str">
        <f>E9</f>
        <v>3436_04 - SO 04 Odtěžení sedimentu v nádrži</v>
      </c>
      <c r="F87" s="278"/>
      <c r="G87" s="278"/>
      <c r="H87" s="278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k.ú. Šišma</v>
      </c>
      <c r="G89" s="34"/>
      <c r="H89" s="34"/>
      <c r="I89" s="27" t="s">
        <v>22</v>
      </c>
      <c r="J89" s="64" t="str">
        <f>IF(J12="","",J12)</f>
        <v>3. 10. 2025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65" customHeight="1">
      <c r="A91" s="32"/>
      <c r="B91" s="33"/>
      <c r="C91" s="27" t="s">
        <v>24</v>
      </c>
      <c r="D91" s="34"/>
      <c r="E91" s="34"/>
      <c r="F91" s="25" t="str">
        <f>E15</f>
        <v>Povodí Moravy, s.p.</v>
      </c>
      <c r="G91" s="34"/>
      <c r="H91" s="34"/>
      <c r="I91" s="27" t="s">
        <v>32</v>
      </c>
      <c r="J91" s="30" t="str">
        <f>E21</f>
        <v>VODNÍ DÍLA - TBD a.s.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65" customHeight="1">
      <c r="A92" s="32"/>
      <c r="B92" s="33"/>
      <c r="C92" s="27" t="s">
        <v>30</v>
      </c>
      <c r="D92" s="34"/>
      <c r="E92" s="34"/>
      <c r="F92" s="25" t="str">
        <f>IF(E18="","",E18)</f>
        <v>Vyplň údaj</v>
      </c>
      <c r="G92" s="34"/>
      <c r="H92" s="34"/>
      <c r="I92" s="27" t="s">
        <v>37</v>
      </c>
      <c r="J92" s="30" t="str">
        <f>E24</f>
        <v>VODNÍ DÍLA - TBD a.s.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118</v>
      </c>
      <c r="D94" s="142"/>
      <c r="E94" s="142"/>
      <c r="F94" s="142"/>
      <c r="G94" s="142"/>
      <c r="H94" s="142"/>
      <c r="I94" s="142"/>
      <c r="J94" s="143" t="s">
        <v>119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44" t="s">
        <v>120</v>
      </c>
      <c r="D96" s="34"/>
      <c r="E96" s="34"/>
      <c r="F96" s="34"/>
      <c r="G96" s="34"/>
      <c r="H96" s="34"/>
      <c r="I96" s="34"/>
      <c r="J96" s="82">
        <f>J121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121</v>
      </c>
    </row>
    <row r="97" spans="1:31" s="9" customFormat="1" ht="24.9" customHeight="1">
      <c r="B97" s="145"/>
      <c r="C97" s="146"/>
      <c r="D97" s="147" t="s">
        <v>122</v>
      </c>
      <c r="E97" s="148"/>
      <c r="F97" s="148"/>
      <c r="G97" s="148"/>
      <c r="H97" s="148"/>
      <c r="I97" s="148"/>
      <c r="J97" s="149">
        <f>J122</f>
        <v>0</v>
      </c>
      <c r="K97" s="146"/>
      <c r="L97" s="150"/>
    </row>
    <row r="98" spans="1:31" s="10" customFormat="1" ht="19.95" customHeight="1">
      <c r="B98" s="151"/>
      <c r="C98" s="152"/>
      <c r="D98" s="153" t="s">
        <v>123</v>
      </c>
      <c r="E98" s="154"/>
      <c r="F98" s="154"/>
      <c r="G98" s="154"/>
      <c r="H98" s="154"/>
      <c r="I98" s="154"/>
      <c r="J98" s="155">
        <f>J123</f>
        <v>0</v>
      </c>
      <c r="K98" s="152"/>
      <c r="L98" s="156"/>
    </row>
    <row r="99" spans="1:31" s="10" customFormat="1" ht="19.95" customHeight="1">
      <c r="B99" s="151"/>
      <c r="C99" s="152"/>
      <c r="D99" s="153" t="s">
        <v>124</v>
      </c>
      <c r="E99" s="154"/>
      <c r="F99" s="154"/>
      <c r="G99" s="154"/>
      <c r="H99" s="154"/>
      <c r="I99" s="154"/>
      <c r="J99" s="155">
        <f>J161</f>
        <v>0</v>
      </c>
      <c r="K99" s="152"/>
      <c r="L99" s="156"/>
    </row>
    <row r="100" spans="1:31" s="10" customFormat="1" ht="19.95" customHeight="1">
      <c r="B100" s="151"/>
      <c r="C100" s="152"/>
      <c r="D100" s="153" t="s">
        <v>1169</v>
      </c>
      <c r="E100" s="154"/>
      <c r="F100" s="154"/>
      <c r="G100" s="154"/>
      <c r="H100" s="154"/>
      <c r="I100" s="154"/>
      <c r="J100" s="155">
        <f>J168</f>
        <v>0</v>
      </c>
      <c r="K100" s="152"/>
      <c r="L100" s="156"/>
    </row>
    <row r="101" spans="1:31" s="10" customFormat="1" ht="19.95" customHeight="1">
      <c r="B101" s="151"/>
      <c r="C101" s="152"/>
      <c r="D101" s="153" t="s">
        <v>128</v>
      </c>
      <c r="E101" s="154"/>
      <c r="F101" s="154"/>
      <c r="G101" s="154"/>
      <c r="H101" s="154"/>
      <c r="I101" s="154"/>
      <c r="J101" s="155">
        <f>J172</f>
        <v>0</v>
      </c>
      <c r="K101" s="152"/>
      <c r="L101" s="156"/>
    </row>
    <row r="102" spans="1:31" s="2" customFormat="1" ht="21.75" customHeight="1">
      <c r="A102" s="32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49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6.9" customHeight="1">
      <c r="A103" s="32"/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49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31" s="2" customFormat="1" ht="6.9" customHeight="1">
      <c r="A107" s="32"/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49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24.9" customHeight="1">
      <c r="A108" s="32"/>
      <c r="B108" s="33"/>
      <c r="C108" s="21" t="s">
        <v>131</v>
      </c>
      <c r="D108" s="34"/>
      <c r="E108" s="34"/>
      <c r="F108" s="34"/>
      <c r="G108" s="34"/>
      <c r="H108" s="34"/>
      <c r="I108" s="34"/>
      <c r="J108" s="34"/>
      <c r="K108" s="34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" customHeight="1">
      <c r="A109" s="32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16</v>
      </c>
      <c r="D110" s="34"/>
      <c r="E110" s="34"/>
      <c r="F110" s="34"/>
      <c r="G110" s="34"/>
      <c r="H110" s="34"/>
      <c r="I110" s="34"/>
      <c r="J110" s="34"/>
      <c r="K110" s="34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>
      <c r="A111" s="32"/>
      <c r="B111" s="33"/>
      <c r="C111" s="34"/>
      <c r="D111" s="34"/>
      <c r="E111" s="276" t="str">
        <f>E7</f>
        <v>VN Šišma - rekonstrukce a těžba nánosů</v>
      </c>
      <c r="F111" s="277"/>
      <c r="G111" s="277"/>
      <c r="H111" s="277"/>
      <c r="I111" s="34"/>
      <c r="J111" s="34"/>
      <c r="K111" s="34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115</v>
      </c>
      <c r="D112" s="34"/>
      <c r="E112" s="34"/>
      <c r="F112" s="34"/>
      <c r="G112" s="34"/>
      <c r="H112" s="34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4"/>
      <c r="D113" s="34"/>
      <c r="E113" s="228" t="str">
        <f>E9</f>
        <v>3436_04 - SO 04 Odtěžení sedimentu v nádrži</v>
      </c>
      <c r="F113" s="278"/>
      <c r="G113" s="278"/>
      <c r="H113" s="278"/>
      <c r="I113" s="34"/>
      <c r="J113" s="34"/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" customHeight="1">
      <c r="A114" s="32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20</v>
      </c>
      <c r="D115" s="34"/>
      <c r="E115" s="34"/>
      <c r="F115" s="25" t="str">
        <f>F12</f>
        <v>k.ú. Šišma</v>
      </c>
      <c r="G115" s="34"/>
      <c r="H115" s="34"/>
      <c r="I115" s="27" t="s">
        <v>22</v>
      </c>
      <c r="J115" s="64" t="str">
        <f>IF(J12="","",J12)</f>
        <v>3. 10. 2025</v>
      </c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" customHeight="1">
      <c r="A116" s="32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25.65" customHeight="1">
      <c r="A117" s="32"/>
      <c r="B117" s="33"/>
      <c r="C117" s="27" t="s">
        <v>24</v>
      </c>
      <c r="D117" s="34"/>
      <c r="E117" s="34"/>
      <c r="F117" s="25" t="str">
        <f>E15</f>
        <v>Povodí Moravy, s.p.</v>
      </c>
      <c r="G117" s="34"/>
      <c r="H117" s="34"/>
      <c r="I117" s="27" t="s">
        <v>32</v>
      </c>
      <c r="J117" s="30" t="str">
        <f>E21</f>
        <v>VODNÍ DÍLA - TBD a.s.</v>
      </c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25.65" customHeight="1">
      <c r="A118" s="32"/>
      <c r="B118" s="33"/>
      <c r="C118" s="27" t="s">
        <v>30</v>
      </c>
      <c r="D118" s="34"/>
      <c r="E118" s="34"/>
      <c r="F118" s="25" t="str">
        <f>IF(E18="","",E18)</f>
        <v>Vyplň údaj</v>
      </c>
      <c r="G118" s="34"/>
      <c r="H118" s="34"/>
      <c r="I118" s="27" t="s">
        <v>37</v>
      </c>
      <c r="J118" s="30" t="str">
        <f>E24</f>
        <v>VODNÍ DÍLA - TBD a.s.</v>
      </c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0.35" customHeight="1">
      <c r="A119" s="32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11" customFormat="1" ht="29.25" customHeight="1">
      <c r="A120" s="157"/>
      <c r="B120" s="158"/>
      <c r="C120" s="159" t="s">
        <v>132</v>
      </c>
      <c r="D120" s="160" t="s">
        <v>64</v>
      </c>
      <c r="E120" s="160" t="s">
        <v>60</v>
      </c>
      <c r="F120" s="160" t="s">
        <v>61</v>
      </c>
      <c r="G120" s="160" t="s">
        <v>133</v>
      </c>
      <c r="H120" s="160" t="s">
        <v>134</v>
      </c>
      <c r="I120" s="160" t="s">
        <v>135</v>
      </c>
      <c r="J120" s="160" t="s">
        <v>119</v>
      </c>
      <c r="K120" s="161" t="s">
        <v>136</v>
      </c>
      <c r="L120" s="162"/>
      <c r="M120" s="73" t="s">
        <v>1</v>
      </c>
      <c r="N120" s="74" t="s">
        <v>43</v>
      </c>
      <c r="O120" s="74" t="s">
        <v>137</v>
      </c>
      <c r="P120" s="74" t="s">
        <v>138</v>
      </c>
      <c r="Q120" s="74" t="s">
        <v>139</v>
      </c>
      <c r="R120" s="74" t="s">
        <v>140</v>
      </c>
      <c r="S120" s="74" t="s">
        <v>141</v>
      </c>
      <c r="T120" s="75" t="s">
        <v>142</v>
      </c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</row>
    <row r="121" spans="1:65" s="2" customFormat="1" ht="22.8" customHeight="1">
      <c r="A121" s="32"/>
      <c r="B121" s="33"/>
      <c r="C121" s="80" t="s">
        <v>143</v>
      </c>
      <c r="D121" s="34"/>
      <c r="E121" s="34"/>
      <c r="F121" s="34"/>
      <c r="G121" s="34"/>
      <c r="H121" s="34"/>
      <c r="I121" s="34"/>
      <c r="J121" s="163">
        <f>BK121</f>
        <v>0</v>
      </c>
      <c r="K121" s="34"/>
      <c r="L121" s="37"/>
      <c r="M121" s="76"/>
      <c r="N121" s="164"/>
      <c r="O121" s="77"/>
      <c r="P121" s="165">
        <f>P122</f>
        <v>0</v>
      </c>
      <c r="Q121" s="77"/>
      <c r="R121" s="165">
        <f>R122</f>
        <v>270.67680000000001</v>
      </c>
      <c r="S121" s="77"/>
      <c r="T121" s="166">
        <f>T122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T121" s="15" t="s">
        <v>78</v>
      </c>
      <c r="AU121" s="15" t="s">
        <v>121</v>
      </c>
      <c r="BK121" s="167">
        <f>BK122</f>
        <v>0</v>
      </c>
    </row>
    <row r="122" spans="1:65" s="12" customFormat="1" ht="25.95" customHeight="1">
      <c r="B122" s="168"/>
      <c r="C122" s="169"/>
      <c r="D122" s="170" t="s">
        <v>78</v>
      </c>
      <c r="E122" s="171" t="s">
        <v>144</v>
      </c>
      <c r="F122" s="171" t="s">
        <v>145</v>
      </c>
      <c r="G122" s="169"/>
      <c r="H122" s="169"/>
      <c r="I122" s="172"/>
      <c r="J122" s="173">
        <f>BK122</f>
        <v>0</v>
      </c>
      <c r="K122" s="169"/>
      <c r="L122" s="174"/>
      <c r="M122" s="175"/>
      <c r="N122" s="176"/>
      <c r="O122" s="176"/>
      <c r="P122" s="177">
        <f>P123+P161+P168+P172</f>
        <v>0</v>
      </c>
      <c r="Q122" s="176"/>
      <c r="R122" s="177">
        <f>R123+R161+R168+R172</f>
        <v>270.67680000000001</v>
      </c>
      <c r="S122" s="176"/>
      <c r="T122" s="178">
        <f>T123+T161+T168+T172</f>
        <v>0</v>
      </c>
      <c r="AR122" s="179" t="s">
        <v>87</v>
      </c>
      <c r="AT122" s="180" t="s">
        <v>78</v>
      </c>
      <c r="AU122" s="180" t="s">
        <v>79</v>
      </c>
      <c r="AY122" s="179" t="s">
        <v>146</v>
      </c>
      <c r="BK122" s="181">
        <f>BK123+BK161+BK168+BK172</f>
        <v>0</v>
      </c>
    </row>
    <row r="123" spans="1:65" s="12" customFormat="1" ht="22.8" customHeight="1">
      <c r="B123" s="168"/>
      <c r="C123" s="169"/>
      <c r="D123" s="170" t="s">
        <v>78</v>
      </c>
      <c r="E123" s="182" t="s">
        <v>87</v>
      </c>
      <c r="F123" s="182" t="s">
        <v>147</v>
      </c>
      <c r="G123" s="169"/>
      <c r="H123" s="169"/>
      <c r="I123" s="172"/>
      <c r="J123" s="183">
        <f>BK123</f>
        <v>0</v>
      </c>
      <c r="K123" s="169"/>
      <c r="L123" s="174"/>
      <c r="M123" s="175"/>
      <c r="N123" s="176"/>
      <c r="O123" s="176"/>
      <c r="P123" s="177">
        <f>SUM(P124:P160)</f>
        <v>0</v>
      </c>
      <c r="Q123" s="176"/>
      <c r="R123" s="177">
        <f>SUM(R124:R160)</f>
        <v>0</v>
      </c>
      <c r="S123" s="176"/>
      <c r="T123" s="178">
        <f>SUM(T124:T160)</f>
        <v>0</v>
      </c>
      <c r="AR123" s="179" t="s">
        <v>87</v>
      </c>
      <c r="AT123" s="180" t="s">
        <v>78</v>
      </c>
      <c r="AU123" s="180" t="s">
        <v>87</v>
      </c>
      <c r="AY123" s="179" t="s">
        <v>146</v>
      </c>
      <c r="BK123" s="181">
        <f>SUM(BK124:BK160)</f>
        <v>0</v>
      </c>
    </row>
    <row r="124" spans="1:65" s="2" customFormat="1" ht="24.15" customHeight="1">
      <c r="A124" s="32"/>
      <c r="B124" s="33"/>
      <c r="C124" s="184" t="s">
        <v>87</v>
      </c>
      <c r="D124" s="184" t="s">
        <v>148</v>
      </c>
      <c r="E124" s="185" t="s">
        <v>1170</v>
      </c>
      <c r="F124" s="186" t="s">
        <v>1171</v>
      </c>
      <c r="G124" s="187" t="s">
        <v>161</v>
      </c>
      <c r="H124" s="188">
        <v>3759</v>
      </c>
      <c r="I124" s="189"/>
      <c r="J124" s="190">
        <f>ROUND(I124*H124,2)</f>
        <v>0</v>
      </c>
      <c r="K124" s="186" t="s">
        <v>152</v>
      </c>
      <c r="L124" s="37"/>
      <c r="M124" s="191" t="s">
        <v>1</v>
      </c>
      <c r="N124" s="192" t="s">
        <v>44</v>
      </c>
      <c r="O124" s="69"/>
      <c r="P124" s="193">
        <f>O124*H124</f>
        <v>0</v>
      </c>
      <c r="Q124" s="193">
        <v>0</v>
      </c>
      <c r="R124" s="193">
        <f>Q124*H124</f>
        <v>0</v>
      </c>
      <c r="S124" s="193">
        <v>0</v>
      </c>
      <c r="T124" s="194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95" t="s">
        <v>153</v>
      </c>
      <c r="AT124" s="195" t="s">
        <v>148</v>
      </c>
      <c r="AU124" s="195" t="s">
        <v>89</v>
      </c>
      <c r="AY124" s="15" t="s">
        <v>146</v>
      </c>
      <c r="BE124" s="196">
        <f>IF(N124="základní",J124,0)</f>
        <v>0</v>
      </c>
      <c r="BF124" s="196">
        <f>IF(N124="snížená",J124,0)</f>
        <v>0</v>
      </c>
      <c r="BG124" s="196">
        <f>IF(N124="zákl. přenesená",J124,0)</f>
        <v>0</v>
      </c>
      <c r="BH124" s="196">
        <f>IF(N124="sníž. přenesená",J124,0)</f>
        <v>0</v>
      </c>
      <c r="BI124" s="196">
        <f>IF(N124="nulová",J124,0)</f>
        <v>0</v>
      </c>
      <c r="BJ124" s="15" t="s">
        <v>87</v>
      </c>
      <c r="BK124" s="196">
        <f>ROUND(I124*H124,2)</f>
        <v>0</v>
      </c>
      <c r="BL124" s="15" t="s">
        <v>153</v>
      </c>
      <c r="BM124" s="195" t="s">
        <v>1172</v>
      </c>
    </row>
    <row r="125" spans="1:65" s="2" customFormat="1" ht="28.8">
      <c r="A125" s="32"/>
      <c r="B125" s="33"/>
      <c r="C125" s="34"/>
      <c r="D125" s="197" t="s">
        <v>155</v>
      </c>
      <c r="E125" s="34"/>
      <c r="F125" s="198" t="s">
        <v>1173</v>
      </c>
      <c r="G125" s="34"/>
      <c r="H125" s="34"/>
      <c r="I125" s="199"/>
      <c r="J125" s="34"/>
      <c r="K125" s="34"/>
      <c r="L125" s="37"/>
      <c r="M125" s="200"/>
      <c r="N125" s="201"/>
      <c r="O125" s="69"/>
      <c r="P125" s="69"/>
      <c r="Q125" s="69"/>
      <c r="R125" s="69"/>
      <c r="S125" s="69"/>
      <c r="T125" s="70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5" t="s">
        <v>155</v>
      </c>
      <c r="AU125" s="15" t="s">
        <v>89</v>
      </c>
    </row>
    <row r="126" spans="1:65" s="13" customFormat="1" ht="10.199999999999999">
      <c r="B126" s="202"/>
      <c r="C126" s="203"/>
      <c r="D126" s="197" t="s">
        <v>157</v>
      </c>
      <c r="E126" s="204" t="s">
        <v>1</v>
      </c>
      <c r="F126" s="205" t="s">
        <v>1174</v>
      </c>
      <c r="G126" s="203"/>
      <c r="H126" s="206">
        <v>3759</v>
      </c>
      <c r="I126" s="207"/>
      <c r="J126" s="203"/>
      <c r="K126" s="203"/>
      <c r="L126" s="208"/>
      <c r="M126" s="209"/>
      <c r="N126" s="210"/>
      <c r="O126" s="210"/>
      <c r="P126" s="210"/>
      <c r="Q126" s="210"/>
      <c r="R126" s="210"/>
      <c r="S126" s="210"/>
      <c r="T126" s="211"/>
      <c r="AT126" s="212" t="s">
        <v>157</v>
      </c>
      <c r="AU126" s="212" t="s">
        <v>89</v>
      </c>
      <c r="AV126" s="13" t="s">
        <v>89</v>
      </c>
      <c r="AW126" s="13" t="s">
        <v>36</v>
      </c>
      <c r="AX126" s="13" t="s">
        <v>87</v>
      </c>
      <c r="AY126" s="212" t="s">
        <v>146</v>
      </c>
    </row>
    <row r="127" spans="1:65" s="2" customFormat="1" ht="24.15" customHeight="1">
      <c r="A127" s="32"/>
      <c r="B127" s="33"/>
      <c r="C127" s="184" t="s">
        <v>89</v>
      </c>
      <c r="D127" s="184" t="s">
        <v>148</v>
      </c>
      <c r="E127" s="185" t="s">
        <v>1175</v>
      </c>
      <c r="F127" s="186" t="s">
        <v>1176</v>
      </c>
      <c r="G127" s="187" t="s">
        <v>161</v>
      </c>
      <c r="H127" s="188">
        <v>8771</v>
      </c>
      <c r="I127" s="189"/>
      <c r="J127" s="190">
        <f>ROUND(I127*H127,2)</f>
        <v>0</v>
      </c>
      <c r="K127" s="186" t="s">
        <v>152</v>
      </c>
      <c r="L127" s="37"/>
      <c r="M127" s="191" t="s">
        <v>1</v>
      </c>
      <c r="N127" s="192" t="s">
        <v>44</v>
      </c>
      <c r="O127" s="69"/>
      <c r="P127" s="193">
        <f>O127*H127</f>
        <v>0</v>
      </c>
      <c r="Q127" s="193">
        <v>0</v>
      </c>
      <c r="R127" s="193">
        <f>Q127*H127</f>
        <v>0</v>
      </c>
      <c r="S127" s="193">
        <v>0</v>
      </c>
      <c r="T127" s="194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95" t="s">
        <v>153</v>
      </c>
      <c r="AT127" s="195" t="s">
        <v>148</v>
      </c>
      <c r="AU127" s="195" t="s">
        <v>89</v>
      </c>
      <c r="AY127" s="15" t="s">
        <v>146</v>
      </c>
      <c r="BE127" s="196">
        <f>IF(N127="základní",J127,0)</f>
        <v>0</v>
      </c>
      <c r="BF127" s="196">
        <f>IF(N127="snížená",J127,0)</f>
        <v>0</v>
      </c>
      <c r="BG127" s="196">
        <f>IF(N127="zákl. přenesená",J127,0)</f>
        <v>0</v>
      </c>
      <c r="BH127" s="196">
        <f>IF(N127="sníž. přenesená",J127,0)</f>
        <v>0</v>
      </c>
      <c r="BI127" s="196">
        <f>IF(N127="nulová",J127,0)</f>
        <v>0</v>
      </c>
      <c r="BJ127" s="15" t="s">
        <v>87</v>
      </c>
      <c r="BK127" s="196">
        <f>ROUND(I127*H127,2)</f>
        <v>0</v>
      </c>
      <c r="BL127" s="15" t="s">
        <v>153</v>
      </c>
      <c r="BM127" s="195" t="s">
        <v>1177</v>
      </c>
    </row>
    <row r="128" spans="1:65" s="2" customFormat="1" ht="28.8">
      <c r="A128" s="32"/>
      <c r="B128" s="33"/>
      <c r="C128" s="34"/>
      <c r="D128" s="197" t="s">
        <v>155</v>
      </c>
      <c r="E128" s="34"/>
      <c r="F128" s="198" t="s">
        <v>1178</v>
      </c>
      <c r="G128" s="34"/>
      <c r="H128" s="34"/>
      <c r="I128" s="199"/>
      <c r="J128" s="34"/>
      <c r="K128" s="34"/>
      <c r="L128" s="37"/>
      <c r="M128" s="200"/>
      <c r="N128" s="201"/>
      <c r="O128" s="69"/>
      <c r="P128" s="69"/>
      <c r="Q128" s="69"/>
      <c r="R128" s="69"/>
      <c r="S128" s="69"/>
      <c r="T128" s="70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5" t="s">
        <v>155</v>
      </c>
      <c r="AU128" s="15" t="s">
        <v>89</v>
      </c>
    </row>
    <row r="129" spans="1:65" s="13" customFormat="1" ht="10.199999999999999">
      <c r="B129" s="202"/>
      <c r="C129" s="203"/>
      <c r="D129" s="197" t="s">
        <v>157</v>
      </c>
      <c r="E129" s="204" t="s">
        <v>1</v>
      </c>
      <c r="F129" s="205" t="s">
        <v>1179</v>
      </c>
      <c r="G129" s="203"/>
      <c r="H129" s="206">
        <v>8771</v>
      </c>
      <c r="I129" s="207"/>
      <c r="J129" s="203"/>
      <c r="K129" s="203"/>
      <c r="L129" s="208"/>
      <c r="M129" s="209"/>
      <c r="N129" s="210"/>
      <c r="O129" s="210"/>
      <c r="P129" s="210"/>
      <c r="Q129" s="210"/>
      <c r="R129" s="210"/>
      <c r="S129" s="210"/>
      <c r="T129" s="211"/>
      <c r="AT129" s="212" t="s">
        <v>157</v>
      </c>
      <c r="AU129" s="212" t="s">
        <v>89</v>
      </c>
      <c r="AV129" s="13" t="s">
        <v>89</v>
      </c>
      <c r="AW129" s="13" t="s">
        <v>36</v>
      </c>
      <c r="AX129" s="13" t="s">
        <v>87</v>
      </c>
      <c r="AY129" s="212" t="s">
        <v>146</v>
      </c>
    </row>
    <row r="130" spans="1:65" s="2" customFormat="1" ht="24.15" customHeight="1">
      <c r="A130" s="32"/>
      <c r="B130" s="33"/>
      <c r="C130" s="184" t="s">
        <v>171</v>
      </c>
      <c r="D130" s="184" t="s">
        <v>148</v>
      </c>
      <c r="E130" s="185" t="s">
        <v>1180</v>
      </c>
      <c r="F130" s="186" t="s">
        <v>1181</v>
      </c>
      <c r="G130" s="187" t="s">
        <v>161</v>
      </c>
      <c r="H130" s="188">
        <v>270</v>
      </c>
      <c r="I130" s="189"/>
      <c r="J130" s="190">
        <f>ROUND(I130*H130,2)</f>
        <v>0</v>
      </c>
      <c r="K130" s="186" t="s">
        <v>152</v>
      </c>
      <c r="L130" s="37"/>
      <c r="M130" s="191" t="s">
        <v>1</v>
      </c>
      <c r="N130" s="192" t="s">
        <v>44</v>
      </c>
      <c r="O130" s="69"/>
      <c r="P130" s="193">
        <f>O130*H130</f>
        <v>0</v>
      </c>
      <c r="Q130" s="193">
        <v>0</v>
      </c>
      <c r="R130" s="193">
        <f>Q130*H130</f>
        <v>0</v>
      </c>
      <c r="S130" s="193">
        <v>0</v>
      </c>
      <c r="T130" s="194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95" t="s">
        <v>153</v>
      </c>
      <c r="AT130" s="195" t="s">
        <v>148</v>
      </c>
      <c r="AU130" s="195" t="s">
        <v>89</v>
      </c>
      <c r="AY130" s="15" t="s">
        <v>146</v>
      </c>
      <c r="BE130" s="196">
        <f>IF(N130="základní",J130,0)</f>
        <v>0</v>
      </c>
      <c r="BF130" s="196">
        <f>IF(N130="snížená",J130,0)</f>
        <v>0</v>
      </c>
      <c r="BG130" s="196">
        <f>IF(N130="zákl. přenesená",J130,0)</f>
        <v>0</v>
      </c>
      <c r="BH130" s="196">
        <f>IF(N130="sníž. přenesená",J130,0)</f>
        <v>0</v>
      </c>
      <c r="BI130" s="196">
        <f>IF(N130="nulová",J130,0)</f>
        <v>0</v>
      </c>
      <c r="BJ130" s="15" t="s">
        <v>87</v>
      </c>
      <c r="BK130" s="196">
        <f>ROUND(I130*H130,2)</f>
        <v>0</v>
      </c>
      <c r="BL130" s="15" t="s">
        <v>153</v>
      </c>
      <c r="BM130" s="195" t="s">
        <v>1182</v>
      </c>
    </row>
    <row r="131" spans="1:65" s="2" customFormat="1" ht="28.8">
      <c r="A131" s="32"/>
      <c r="B131" s="33"/>
      <c r="C131" s="34"/>
      <c r="D131" s="197" t="s">
        <v>155</v>
      </c>
      <c r="E131" s="34"/>
      <c r="F131" s="198" t="s">
        <v>1183</v>
      </c>
      <c r="G131" s="34"/>
      <c r="H131" s="34"/>
      <c r="I131" s="199"/>
      <c r="J131" s="34"/>
      <c r="K131" s="34"/>
      <c r="L131" s="37"/>
      <c r="M131" s="200"/>
      <c r="N131" s="201"/>
      <c r="O131" s="69"/>
      <c r="P131" s="69"/>
      <c r="Q131" s="69"/>
      <c r="R131" s="69"/>
      <c r="S131" s="69"/>
      <c r="T131" s="70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5" t="s">
        <v>155</v>
      </c>
      <c r="AU131" s="15" t="s">
        <v>89</v>
      </c>
    </row>
    <row r="132" spans="1:65" s="13" customFormat="1" ht="10.199999999999999">
      <c r="B132" s="202"/>
      <c r="C132" s="203"/>
      <c r="D132" s="197" t="s">
        <v>157</v>
      </c>
      <c r="E132" s="204" t="s">
        <v>1</v>
      </c>
      <c r="F132" s="205" t="s">
        <v>1184</v>
      </c>
      <c r="G132" s="203"/>
      <c r="H132" s="206">
        <v>270</v>
      </c>
      <c r="I132" s="207"/>
      <c r="J132" s="203"/>
      <c r="K132" s="203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157</v>
      </c>
      <c r="AU132" s="212" t="s">
        <v>89</v>
      </c>
      <c r="AV132" s="13" t="s">
        <v>89</v>
      </c>
      <c r="AW132" s="13" t="s">
        <v>36</v>
      </c>
      <c r="AX132" s="13" t="s">
        <v>87</v>
      </c>
      <c r="AY132" s="212" t="s">
        <v>146</v>
      </c>
    </row>
    <row r="133" spans="1:65" s="2" customFormat="1" ht="37.799999999999997" customHeight="1">
      <c r="A133" s="32"/>
      <c r="B133" s="33"/>
      <c r="C133" s="184" t="s">
        <v>153</v>
      </c>
      <c r="D133" s="184" t="s">
        <v>148</v>
      </c>
      <c r="E133" s="185" t="s">
        <v>184</v>
      </c>
      <c r="F133" s="186" t="s">
        <v>185</v>
      </c>
      <c r="G133" s="187" t="s">
        <v>161</v>
      </c>
      <c r="H133" s="188">
        <v>280</v>
      </c>
      <c r="I133" s="189"/>
      <c r="J133" s="190">
        <f>ROUND(I133*H133,2)</f>
        <v>0</v>
      </c>
      <c r="K133" s="186" t="s">
        <v>152</v>
      </c>
      <c r="L133" s="37"/>
      <c r="M133" s="191" t="s">
        <v>1</v>
      </c>
      <c r="N133" s="192" t="s">
        <v>44</v>
      </c>
      <c r="O133" s="69"/>
      <c r="P133" s="193">
        <f>O133*H133</f>
        <v>0</v>
      </c>
      <c r="Q133" s="193">
        <v>0</v>
      </c>
      <c r="R133" s="193">
        <f>Q133*H133</f>
        <v>0</v>
      </c>
      <c r="S133" s="193">
        <v>0</v>
      </c>
      <c r="T133" s="194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95" t="s">
        <v>153</v>
      </c>
      <c r="AT133" s="195" t="s">
        <v>148</v>
      </c>
      <c r="AU133" s="195" t="s">
        <v>89</v>
      </c>
      <c r="AY133" s="15" t="s">
        <v>146</v>
      </c>
      <c r="BE133" s="196">
        <f>IF(N133="základní",J133,0)</f>
        <v>0</v>
      </c>
      <c r="BF133" s="196">
        <f>IF(N133="snížená",J133,0)</f>
        <v>0</v>
      </c>
      <c r="BG133" s="196">
        <f>IF(N133="zákl. přenesená",J133,0)</f>
        <v>0</v>
      </c>
      <c r="BH133" s="196">
        <f>IF(N133="sníž. přenesená",J133,0)</f>
        <v>0</v>
      </c>
      <c r="BI133" s="196">
        <f>IF(N133="nulová",J133,0)</f>
        <v>0</v>
      </c>
      <c r="BJ133" s="15" t="s">
        <v>87</v>
      </c>
      <c r="BK133" s="196">
        <f>ROUND(I133*H133,2)</f>
        <v>0</v>
      </c>
      <c r="BL133" s="15" t="s">
        <v>153</v>
      </c>
      <c r="BM133" s="195" t="s">
        <v>1185</v>
      </c>
    </row>
    <row r="134" spans="1:65" s="2" customFormat="1" ht="38.4">
      <c r="A134" s="32"/>
      <c r="B134" s="33"/>
      <c r="C134" s="34"/>
      <c r="D134" s="197" t="s">
        <v>155</v>
      </c>
      <c r="E134" s="34"/>
      <c r="F134" s="198" t="s">
        <v>187</v>
      </c>
      <c r="G134" s="34"/>
      <c r="H134" s="34"/>
      <c r="I134" s="199"/>
      <c r="J134" s="34"/>
      <c r="K134" s="34"/>
      <c r="L134" s="37"/>
      <c r="M134" s="200"/>
      <c r="N134" s="201"/>
      <c r="O134" s="69"/>
      <c r="P134" s="69"/>
      <c r="Q134" s="69"/>
      <c r="R134" s="69"/>
      <c r="S134" s="69"/>
      <c r="T134" s="70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5" t="s">
        <v>155</v>
      </c>
      <c r="AU134" s="15" t="s">
        <v>89</v>
      </c>
    </row>
    <row r="135" spans="1:65" s="13" customFormat="1" ht="20.399999999999999">
      <c r="B135" s="202"/>
      <c r="C135" s="203"/>
      <c r="D135" s="197" t="s">
        <v>157</v>
      </c>
      <c r="E135" s="204" t="s">
        <v>1</v>
      </c>
      <c r="F135" s="205" t="s">
        <v>1186</v>
      </c>
      <c r="G135" s="203"/>
      <c r="H135" s="206">
        <v>280</v>
      </c>
      <c r="I135" s="207"/>
      <c r="J135" s="203"/>
      <c r="K135" s="203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157</v>
      </c>
      <c r="AU135" s="212" t="s">
        <v>89</v>
      </c>
      <c r="AV135" s="13" t="s">
        <v>89</v>
      </c>
      <c r="AW135" s="13" t="s">
        <v>36</v>
      </c>
      <c r="AX135" s="13" t="s">
        <v>79</v>
      </c>
      <c r="AY135" s="212" t="s">
        <v>146</v>
      </c>
    </row>
    <row r="136" spans="1:65" s="2" customFormat="1" ht="24.15" customHeight="1">
      <c r="A136" s="32"/>
      <c r="B136" s="33"/>
      <c r="C136" s="184" t="s">
        <v>183</v>
      </c>
      <c r="D136" s="184" t="s">
        <v>148</v>
      </c>
      <c r="E136" s="185" t="s">
        <v>1187</v>
      </c>
      <c r="F136" s="186" t="s">
        <v>1188</v>
      </c>
      <c r="G136" s="187" t="s">
        <v>161</v>
      </c>
      <c r="H136" s="188">
        <v>12800</v>
      </c>
      <c r="I136" s="189"/>
      <c r="J136" s="190">
        <f>ROUND(I136*H136,2)</f>
        <v>0</v>
      </c>
      <c r="K136" s="186" t="s">
        <v>1</v>
      </c>
      <c r="L136" s="37"/>
      <c r="M136" s="191" t="s">
        <v>1</v>
      </c>
      <c r="N136" s="192" t="s">
        <v>44</v>
      </c>
      <c r="O136" s="69"/>
      <c r="P136" s="193">
        <f>O136*H136</f>
        <v>0</v>
      </c>
      <c r="Q136" s="193">
        <v>0</v>
      </c>
      <c r="R136" s="193">
        <f>Q136*H136</f>
        <v>0</v>
      </c>
      <c r="S136" s="193">
        <v>0</v>
      </c>
      <c r="T136" s="194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95" t="s">
        <v>153</v>
      </c>
      <c r="AT136" s="195" t="s">
        <v>148</v>
      </c>
      <c r="AU136" s="195" t="s">
        <v>89</v>
      </c>
      <c r="AY136" s="15" t="s">
        <v>146</v>
      </c>
      <c r="BE136" s="196">
        <f>IF(N136="základní",J136,0)</f>
        <v>0</v>
      </c>
      <c r="BF136" s="196">
        <f>IF(N136="snížená",J136,0)</f>
        <v>0</v>
      </c>
      <c r="BG136" s="196">
        <f>IF(N136="zákl. přenesená",J136,0)</f>
        <v>0</v>
      </c>
      <c r="BH136" s="196">
        <f>IF(N136="sníž. přenesená",J136,0)</f>
        <v>0</v>
      </c>
      <c r="BI136" s="196">
        <f>IF(N136="nulová",J136,0)</f>
        <v>0</v>
      </c>
      <c r="BJ136" s="15" t="s">
        <v>87</v>
      </c>
      <c r="BK136" s="196">
        <f>ROUND(I136*H136,2)</f>
        <v>0</v>
      </c>
      <c r="BL136" s="15" t="s">
        <v>153</v>
      </c>
      <c r="BM136" s="195" t="s">
        <v>1189</v>
      </c>
    </row>
    <row r="137" spans="1:65" s="2" customFormat="1" ht="19.2">
      <c r="A137" s="32"/>
      <c r="B137" s="33"/>
      <c r="C137" s="34"/>
      <c r="D137" s="197" t="s">
        <v>155</v>
      </c>
      <c r="E137" s="34"/>
      <c r="F137" s="198" t="s">
        <v>1188</v>
      </c>
      <c r="G137" s="34"/>
      <c r="H137" s="34"/>
      <c r="I137" s="199"/>
      <c r="J137" s="34"/>
      <c r="K137" s="34"/>
      <c r="L137" s="37"/>
      <c r="M137" s="200"/>
      <c r="N137" s="201"/>
      <c r="O137" s="69"/>
      <c r="P137" s="69"/>
      <c r="Q137" s="69"/>
      <c r="R137" s="69"/>
      <c r="S137" s="69"/>
      <c r="T137" s="70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5" t="s">
        <v>155</v>
      </c>
      <c r="AU137" s="15" t="s">
        <v>89</v>
      </c>
    </row>
    <row r="138" spans="1:65" s="2" customFormat="1" ht="115.2">
      <c r="A138" s="32"/>
      <c r="B138" s="33"/>
      <c r="C138" s="34"/>
      <c r="D138" s="197" t="s">
        <v>230</v>
      </c>
      <c r="E138" s="34"/>
      <c r="F138" s="223" t="s">
        <v>1190</v>
      </c>
      <c r="G138" s="34"/>
      <c r="H138" s="34"/>
      <c r="I138" s="199"/>
      <c r="J138" s="34"/>
      <c r="K138" s="34"/>
      <c r="L138" s="37"/>
      <c r="M138" s="200"/>
      <c r="N138" s="201"/>
      <c r="O138" s="69"/>
      <c r="P138" s="69"/>
      <c r="Q138" s="69"/>
      <c r="R138" s="69"/>
      <c r="S138" s="69"/>
      <c r="T138" s="70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5" t="s">
        <v>230</v>
      </c>
      <c r="AU138" s="15" t="s">
        <v>89</v>
      </c>
    </row>
    <row r="139" spans="1:65" s="13" customFormat="1" ht="10.199999999999999">
      <c r="B139" s="202"/>
      <c r="C139" s="203"/>
      <c r="D139" s="197" t="s">
        <v>157</v>
      </c>
      <c r="E139" s="204" t="s">
        <v>1</v>
      </c>
      <c r="F139" s="205" t="s">
        <v>1191</v>
      </c>
      <c r="G139" s="203"/>
      <c r="H139" s="206">
        <v>12800</v>
      </c>
      <c r="I139" s="207"/>
      <c r="J139" s="203"/>
      <c r="K139" s="203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157</v>
      </c>
      <c r="AU139" s="212" t="s">
        <v>89</v>
      </c>
      <c r="AV139" s="13" t="s">
        <v>89</v>
      </c>
      <c r="AW139" s="13" t="s">
        <v>36</v>
      </c>
      <c r="AX139" s="13" t="s">
        <v>87</v>
      </c>
      <c r="AY139" s="212" t="s">
        <v>146</v>
      </c>
    </row>
    <row r="140" spans="1:65" s="2" customFormat="1" ht="24.15" customHeight="1">
      <c r="A140" s="32"/>
      <c r="B140" s="33"/>
      <c r="C140" s="184" t="s">
        <v>197</v>
      </c>
      <c r="D140" s="184" t="s">
        <v>148</v>
      </c>
      <c r="E140" s="185" t="s">
        <v>205</v>
      </c>
      <c r="F140" s="186" t="s">
        <v>206</v>
      </c>
      <c r="G140" s="187" t="s">
        <v>161</v>
      </c>
      <c r="H140" s="188">
        <v>280</v>
      </c>
      <c r="I140" s="189"/>
      <c r="J140" s="190">
        <f>ROUND(I140*H140,2)</f>
        <v>0</v>
      </c>
      <c r="K140" s="186" t="s">
        <v>152</v>
      </c>
      <c r="L140" s="37"/>
      <c r="M140" s="191" t="s">
        <v>1</v>
      </c>
      <c r="N140" s="192" t="s">
        <v>44</v>
      </c>
      <c r="O140" s="69"/>
      <c r="P140" s="193">
        <f>O140*H140</f>
        <v>0</v>
      </c>
      <c r="Q140" s="193">
        <v>0</v>
      </c>
      <c r="R140" s="193">
        <f>Q140*H140</f>
        <v>0</v>
      </c>
      <c r="S140" s="193">
        <v>0</v>
      </c>
      <c r="T140" s="194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95" t="s">
        <v>153</v>
      </c>
      <c r="AT140" s="195" t="s">
        <v>148</v>
      </c>
      <c r="AU140" s="195" t="s">
        <v>89</v>
      </c>
      <c r="AY140" s="15" t="s">
        <v>146</v>
      </c>
      <c r="BE140" s="196">
        <f>IF(N140="základní",J140,0)</f>
        <v>0</v>
      </c>
      <c r="BF140" s="196">
        <f>IF(N140="snížená",J140,0)</f>
        <v>0</v>
      </c>
      <c r="BG140" s="196">
        <f>IF(N140="zákl. přenesená",J140,0)</f>
        <v>0</v>
      </c>
      <c r="BH140" s="196">
        <f>IF(N140="sníž. přenesená",J140,0)</f>
        <v>0</v>
      </c>
      <c r="BI140" s="196">
        <f>IF(N140="nulová",J140,0)</f>
        <v>0</v>
      </c>
      <c r="BJ140" s="15" t="s">
        <v>87</v>
      </c>
      <c r="BK140" s="196">
        <f>ROUND(I140*H140,2)</f>
        <v>0</v>
      </c>
      <c r="BL140" s="15" t="s">
        <v>153</v>
      </c>
      <c r="BM140" s="195" t="s">
        <v>1192</v>
      </c>
    </row>
    <row r="141" spans="1:65" s="2" customFormat="1" ht="28.8">
      <c r="A141" s="32"/>
      <c r="B141" s="33"/>
      <c r="C141" s="34"/>
      <c r="D141" s="197" t="s">
        <v>155</v>
      </c>
      <c r="E141" s="34"/>
      <c r="F141" s="198" t="s">
        <v>208</v>
      </c>
      <c r="G141" s="34"/>
      <c r="H141" s="34"/>
      <c r="I141" s="199"/>
      <c r="J141" s="34"/>
      <c r="K141" s="34"/>
      <c r="L141" s="37"/>
      <c r="M141" s="200"/>
      <c r="N141" s="201"/>
      <c r="O141" s="69"/>
      <c r="P141" s="69"/>
      <c r="Q141" s="69"/>
      <c r="R141" s="69"/>
      <c r="S141" s="69"/>
      <c r="T141" s="70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5" t="s">
        <v>155</v>
      </c>
      <c r="AU141" s="15" t="s">
        <v>89</v>
      </c>
    </row>
    <row r="142" spans="1:65" s="13" customFormat="1" ht="20.399999999999999">
      <c r="B142" s="202"/>
      <c r="C142" s="203"/>
      <c r="D142" s="197" t="s">
        <v>157</v>
      </c>
      <c r="E142" s="204" t="s">
        <v>1</v>
      </c>
      <c r="F142" s="205" t="s">
        <v>1193</v>
      </c>
      <c r="G142" s="203"/>
      <c r="H142" s="206">
        <v>280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157</v>
      </c>
      <c r="AU142" s="212" t="s">
        <v>89</v>
      </c>
      <c r="AV142" s="13" t="s">
        <v>89</v>
      </c>
      <c r="AW142" s="13" t="s">
        <v>36</v>
      </c>
      <c r="AX142" s="13" t="s">
        <v>79</v>
      </c>
      <c r="AY142" s="212" t="s">
        <v>146</v>
      </c>
    </row>
    <row r="143" spans="1:65" s="2" customFormat="1" ht="24.15" customHeight="1">
      <c r="A143" s="32"/>
      <c r="B143" s="33"/>
      <c r="C143" s="184" t="s">
        <v>204</v>
      </c>
      <c r="D143" s="184" t="s">
        <v>148</v>
      </c>
      <c r="E143" s="185" t="s">
        <v>1194</v>
      </c>
      <c r="F143" s="186" t="s">
        <v>1195</v>
      </c>
      <c r="G143" s="187" t="s">
        <v>151</v>
      </c>
      <c r="H143" s="188">
        <v>360</v>
      </c>
      <c r="I143" s="189"/>
      <c r="J143" s="190">
        <f>ROUND(I143*H143,2)</f>
        <v>0</v>
      </c>
      <c r="K143" s="186" t="s">
        <v>152</v>
      </c>
      <c r="L143" s="37"/>
      <c r="M143" s="191" t="s">
        <v>1</v>
      </c>
      <c r="N143" s="192" t="s">
        <v>44</v>
      </c>
      <c r="O143" s="69"/>
      <c r="P143" s="193">
        <f>O143*H143</f>
        <v>0</v>
      </c>
      <c r="Q143" s="193">
        <v>0</v>
      </c>
      <c r="R143" s="193">
        <f>Q143*H143</f>
        <v>0</v>
      </c>
      <c r="S143" s="193">
        <v>0</v>
      </c>
      <c r="T143" s="194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95" t="s">
        <v>153</v>
      </c>
      <c r="AT143" s="195" t="s">
        <v>148</v>
      </c>
      <c r="AU143" s="195" t="s">
        <v>89</v>
      </c>
      <c r="AY143" s="15" t="s">
        <v>146</v>
      </c>
      <c r="BE143" s="196">
        <f>IF(N143="základní",J143,0)</f>
        <v>0</v>
      </c>
      <c r="BF143" s="196">
        <f>IF(N143="snížená",J143,0)</f>
        <v>0</v>
      </c>
      <c r="BG143" s="196">
        <f>IF(N143="zákl. přenesená",J143,0)</f>
        <v>0</v>
      </c>
      <c r="BH143" s="196">
        <f>IF(N143="sníž. přenesená",J143,0)</f>
        <v>0</v>
      </c>
      <c r="BI143" s="196">
        <f>IF(N143="nulová",J143,0)</f>
        <v>0</v>
      </c>
      <c r="BJ143" s="15" t="s">
        <v>87</v>
      </c>
      <c r="BK143" s="196">
        <f>ROUND(I143*H143,2)</f>
        <v>0</v>
      </c>
      <c r="BL143" s="15" t="s">
        <v>153</v>
      </c>
      <c r="BM143" s="195" t="s">
        <v>1196</v>
      </c>
    </row>
    <row r="144" spans="1:65" s="2" customFormat="1" ht="19.2">
      <c r="A144" s="32"/>
      <c r="B144" s="33"/>
      <c r="C144" s="34"/>
      <c r="D144" s="197" t="s">
        <v>155</v>
      </c>
      <c r="E144" s="34"/>
      <c r="F144" s="198" t="s">
        <v>1197</v>
      </c>
      <c r="G144" s="34"/>
      <c r="H144" s="34"/>
      <c r="I144" s="199"/>
      <c r="J144" s="34"/>
      <c r="K144" s="34"/>
      <c r="L144" s="37"/>
      <c r="M144" s="200"/>
      <c r="N144" s="201"/>
      <c r="O144" s="69"/>
      <c r="P144" s="69"/>
      <c r="Q144" s="69"/>
      <c r="R144" s="69"/>
      <c r="S144" s="69"/>
      <c r="T144" s="70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5" t="s">
        <v>155</v>
      </c>
      <c r="AU144" s="15" t="s">
        <v>89</v>
      </c>
    </row>
    <row r="145" spans="1:65" s="13" customFormat="1" ht="10.199999999999999">
      <c r="B145" s="202"/>
      <c r="C145" s="203"/>
      <c r="D145" s="197" t="s">
        <v>157</v>
      </c>
      <c r="E145" s="204" t="s">
        <v>1</v>
      </c>
      <c r="F145" s="205" t="s">
        <v>1198</v>
      </c>
      <c r="G145" s="203"/>
      <c r="H145" s="206">
        <v>360</v>
      </c>
      <c r="I145" s="207"/>
      <c r="J145" s="203"/>
      <c r="K145" s="203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157</v>
      </c>
      <c r="AU145" s="212" t="s">
        <v>89</v>
      </c>
      <c r="AV145" s="13" t="s">
        <v>89</v>
      </c>
      <c r="AW145" s="13" t="s">
        <v>36</v>
      </c>
      <c r="AX145" s="13" t="s">
        <v>87</v>
      </c>
      <c r="AY145" s="212" t="s">
        <v>146</v>
      </c>
    </row>
    <row r="146" spans="1:65" s="2" customFormat="1" ht="24.15" customHeight="1">
      <c r="A146" s="32"/>
      <c r="B146" s="33"/>
      <c r="C146" s="184" t="s">
        <v>216</v>
      </c>
      <c r="D146" s="184" t="s">
        <v>148</v>
      </c>
      <c r="E146" s="185" t="s">
        <v>233</v>
      </c>
      <c r="F146" s="186" t="s">
        <v>234</v>
      </c>
      <c r="G146" s="187" t="s">
        <v>161</v>
      </c>
      <c r="H146" s="188">
        <v>280</v>
      </c>
      <c r="I146" s="189"/>
      <c r="J146" s="190">
        <f>ROUND(I146*H146,2)</f>
        <v>0</v>
      </c>
      <c r="K146" s="186" t="s">
        <v>152</v>
      </c>
      <c r="L146" s="37"/>
      <c r="M146" s="191" t="s">
        <v>1</v>
      </c>
      <c r="N146" s="192" t="s">
        <v>44</v>
      </c>
      <c r="O146" s="69"/>
      <c r="P146" s="193">
        <f>O146*H146</f>
        <v>0</v>
      </c>
      <c r="Q146" s="193">
        <v>0</v>
      </c>
      <c r="R146" s="193">
        <f>Q146*H146</f>
        <v>0</v>
      </c>
      <c r="S146" s="193">
        <v>0</v>
      </c>
      <c r="T146" s="194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95" t="s">
        <v>153</v>
      </c>
      <c r="AT146" s="195" t="s">
        <v>148</v>
      </c>
      <c r="AU146" s="195" t="s">
        <v>89</v>
      </c>
      <c r="AY146" s="15" t="s">
        <v>146</v>
      </c>
      <c r="BE146" s="196">
        <f>IF(N146="základní",J146,0)</f>
        <v>0</v>
      </c>
      <c r="BF146" s="196">
        <f>IF(N146="snížená",J146,0)</f>
        <v>0</v>
      </c>
      <c r="BG146" s="196">
        <f>IF(N146="zákl. přenesená",J146,0)</f>
        <v>0</v>
      </c>
      <c r="BH146" s="196">
        <f>IF(N146="sníž. přenesená",J146,0)</f>
        <v>0</v>
      </c>
      <c r="BI146" s="196">
        <f>IF(N146="nulová",J146,0)</f>
        <v>0</v>
      </c>
      <c r="BJ146" s="15" t="s">
        <v>87</v>
      </c>
      <c r="BK146" s="196">
        <f>ROUND(I146*H146,2)</f>
        <v>0</v>
      </c>
      <c r="BL146" s="15" t="s">
        <v>153</v>
      </c>
      <c r="BM146" s="195" t="s">
        <v>1199</v>
      </c>
    </row>
    <row r="147" spans="1:65" s="2" customFormat="1" ht="28.8">
      <c r="A147" s="32"/>
      <c r="B147" s="33"/>
      <c r="C147" s="34"/>
      <c r="D147" s="197" t="s">
        <v>155</v>
      </c>
      <c r="E147" s="34"/>
      <c r="F147" s="198" t="s">
        <v>236</v>
      </c>
      <c r="G147" s="34"/>
      <c r="H147" s="34"/>
      <c r="I147" s="199"/>
      <c r="J147" s="34"/>
      <c r="K147" s="34"/>
      <c r="L147" s="37"/>
      <c r="M147" s="200"/>
      <c r="N147" s="201"/>
      <c r="O147" s="69"/>
      <c r="P147" s="69"/>
      <c r="Q147" s="69"/>
      <c r="R147" s="69"/>
      <c r="S147" s="69"/>
      <c r="T147" s="70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5" t="s">
        <v>155</v>
      </c>
      <c r="AU147" s="15" t="s">
        <v>89</v>
      </c>
    </row>
    <row r="148" spans="1:65" s="13" customFormat="1" ht="10.199999999999999">
      <c r="B148" s="202"/>
      <c r="C148" s="203"/>
      <c r="D148" s="197" t="s">
        <v>157</v>
      </c>
      <c r="E148" s="204" t="s">
        <v>1</v>
      </c>
      <c r="F148" s="205" t="s">
        <v>1200</v>
      </c>
      <c r="G148" s="203"/>
      <c r="H148" s="206">
        <v>280</v>
      </c>
      <c r="I148" s="207"/>
      <c r="J148" s="203"/>
      <c r="K148" s="203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157</v>
      </c>
      <c r="AU148" s="212" t="s">
        <v>89</v>
      </c>
      <c r="AV148" s="13" t="s">
        <v>89</v>
      </c>
      <c r="AW148" s="13" t="s">
        <v>36</v>
      </c>
      <c r="AX148" s="13" t="s">
        <v>87</v>
      </c>
      <c r="AY148" s="212" t="s">
        <v>146</v>
      </c>
    </row>
    <row r="149" spans="1:65" s="2" customFormat="1" ht="24.15" customHeight="1">
      <c r="A149" s="32"/>
      <c r="B149" s="33"/>
      <c r="C149" s="184" t="s">
        <v>225</v>
      </c>
      <c r="D149" s="184" t="s">
        <v>148</v>
      </c>
      <c r="E149" s="185" t="s">
        <v>290</v>
      </c>
      <c r="F149" s="186" t="s">
        <v>291</v>
      </c>
      <c r="G149" s="187" t="s">
        <v>151</v>
      </c>
      <c r="H149" s="188">
        <v>8320</v>
      </c>
      <c r="I149" s="189"/>
      <c r="J149" s="190">
        <f>ROUND(I149*H149,2)</f>
        <v>0</v>
      </c>
      <c r="K149" s="186" t="s">
        <v>152</v>
      </c>
      <c r="L149" s="37"/>
      <c r="M149" s="191" t="s">
        <v>1</v>
      </c>
      <c r="N149" s="192" t="s">
        <v>44</v>
      </c>
      <c r="O149" s="69"/>
      <c r="P149" s="193">
        <f>O149*H149</f>
        <v>0</v>
      </c>
      <c r="Q149" s="193">
        <v>0</v>
      </c>
      <c r="R149" s="193">
        <f>Q149*H149</f>
        <v>0</v>
      </c>
      <c r="S149" s="193">
        <v>0</v>
      </c>
      <c r="T149" s="194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95" t="s">
        <v>153</v>
      </c>
      <c r="AT149" s="195" t="s">
        <v>148</v>
      </c>
      <c r="AU149" s="195" t="s">
        <v>89</v>
      </c>
      <c r="AY149" s="15" t="s">
        <v>146</v>
      </c>
      <c r="BE149" s="196">
        <f>IF(N149="základní",J149,0)</f>
        <v>0</v>
      </c>
      <c r="BF149" s="196">
        <f>IF(N149="snížená",J149,0)</f>
        <v>0</v>
      </c>
      <c r="BG149" s="196">
        <f>IF(N149="zákl. přenesená",J149,0)</f>
        <v>0</v>
      </c>
      <c r="BH149" s="196">
        <f>IF(N149="sníž. přenesená",J149,0)</f>
        <v>0</v>
      </c>
      <c r="BI149" s="196">
        <f>IF(N149="nulová",J149,0)</f>
        <v>0</v>
      </c>
      <c r="BJ149" s="15" t="s">
        <v>87</v>
      </c>
      <c r="BK149" s="196">
        <f>ROUND(I149*H149,2)</f>
        <v>0</v>
      </c>
      <c r="BL149" s="15" t="s">
        <v>153</v>
      </c>
      <c r="BM149" s="195" t="s">
        <v>1201</v>
      </c>
    </row>
    <row r="150" spans="1:65" s="2" customFormat="1" ht="19.2">
      <c r="A150" s="32"/>
      <c r="B150" s="33"/>
      <c r="C150" s="34"/>
      <c r="D150" s="197" t="s">
        <v>155</v>
      </c>
      <c r="E150" s="34"/>
      <c r="F150" s="198" t="s">
        <v>293</v>
      </c>
      <c r="G150" s="34"/>
      <c r="H150" s="34"/>
      <c r="I150" s="199"/>
      <c r="J150" s="34"/>
      <c r="K150" s="34"/>
      <c r="L150" s="37"/>
      <c r="M150" s="200"/>
      <c r="N150" s="201"/>
      <c r="O150" s="69"/>
      <c r="P150" s="69"/>
      <c r="Q150" s="69"/>
      <c r="R150" s="69"/>
      <c r="S150" s="69"/>
      <c r="T150" s="70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T150" s="15" t="s">
        <v>155</v>
      </c>
      <c r="AU150" s="15" t="s">
        <v>89</v>
      </c>
    </row>
    <row r="151" spans="1:65" s="13" customFormat="1" ht="10.199999999999999">
      <c r="B151" s="202"/>
      <c r="C151" s="203"/>
      <c r="D151" s="197" t="s">
        <v>157</v>
      </c>
      <c r="E151" s="204" t="s">
        <v>1</v>
      </c>
      <c r="F151" s="205" t="s">
        <v>1202</v>
      </c>
      <c r="G151" s="203"/>
      <c r="H151" s="206">
        <v>7400</v>
      </c>
      <c r="I151" s="207"/>
      <c r="J151" s="203"/>
      <c r="K151" s="203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157</v>
      </c>
      <c r="AU151" s="212" t="s">
        <v>89</v>
      </c>
      <c r="AV151" s="13" t="s">
        <v>89</v>
      </c>
      <c r="AW151" s="13" t="s">
        <v>36</v>
      </c>
      <c r="AX151" s="13" t="s">
        <v>79</v>
      </c>
      <c r="AY151" s="212" t="s">
        <v>146</v>
      </c>
    </row>
    <row r="152" spans="1:65" s="13" customFormat="1" ht="10.199999999999999">
      <c r="B152" s="202"/>
      <c r="C152" s="203"/>
      <c r="D152" s="197" t="s">
        <v>157</v>
      </c>
      <c r="E152" s="204" t="s">
        <v>1</v>
      </c>
      <c r="F152" s="205" t="s">
        <v>1203</v>
      </c>
      <c r="G152" s="203"/>
      <c r="H152" s="206">
        <v>920</v>
      </c>
      <c r="I152" s="207"/>
      <c r="J152" s="203"/>
      <c r="K152" s="203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157</v>
      </c>
      <c r="AU152" s="212" t="s">
        <v>89</v>
      </c>
      <c r="AV152" s="13" t="s">
        <v>89</v>
      </c>
      <c r="AW152" s="13" t="s">
        <v>36</v>
      </c>
      <c r="AX152" s="13" t="s">
        <v>79</v>
      </c>
      <c r="AY152" s="212" t="s">
        <v>146</v>
      </c>
    </row>
    <row r="153" spans="1:65" s="2" customFormat="1" ht="24.15" customHeight="1">
      <c r="A153" s="32"/>
      <c r="B153" s="33"/>
      <c r="C153" s="184" t="s">
        <v>232</v>
      </c>
      <c r="D153" s="184" t="s">
        <v>148</v>
      </c>
      <c r="E153" s="185" t="s">
        <v>298</v>
      </c>
      <c r="F153" s="186" t="s">
        <v>299</v>
      </c>
      <c r="G153" s="187" t="s">
        <v>151</v>
      </c>
      <c r="H153" s="188">
        <v>830</v>
      </c>
      <c r="I153" s="189"/>
      <c r="J153" s="190">
        <f>ROUND(I153*H153,2)</f>
        <v>0</v>
      </c>
      <c r="K153" s="186" t="s">
        <v>152</v>
      </c>
      <c r="L153" s="37"/>
      <c r="M153" s="191" t="s">
        <v>1</v>
      </c>
      <c r="N153" s="192" t="s">
        <v>44</v>
      </c>
      <c r="O153" s="69"/>
      <c r="P153" s="193">
        <f>O153*H153</f>
        <v>0</v>
      </c>
      <c r="Q153" s="193">
        <v>0</v>
      </c>
      <c r="R153" s="193">
        <f>Q153*H153</f>
        <v>0</v>
      </c>
      <c r="S153" s="193">
        <v>0</v>
      </c>
      <c r="T153" s="194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95" t="s">
        <v>153</v>
      </c>
      <c r="AT153" s="195" t="s">
        <v>148</v>
      </c>
      <c r="AU153" s="195" t="s">
        <v>89</v>
      </c>
      <c r="AY153" s="15" t="s">
        <v>146</v>
      </c>
      <c r="BE153" s="196">
        <f>IF(N153="základní",J153,0)</f>
        <v>0</v>
      </c>
      <c r="BF153" s="196">
        <f>IF(N153="snížená",J153,0)</f>
        <v>0</v>
      </c>
      <c r="BG153" s="196">
        <f>IF(N153="zákl. přenesená",J153,0)</f>
        <v>0</v>
      </c>
      <c r="BH153" s="196">
        <f>IF(N153="sníž. přenesená",J153,0)</f>
        <v>0</v>
      </c>
      <c r="BI153" s="196">
        <f>IF(N153="nulová",J153,0)</f>
        <v>0</v>
      </c>
      <c r="BJ153" s="15" t="s">
        <v>87</v>
      </c>
      <c r="BK153" s="196">
        <f>ROUND(I153*H153,2)</f>
        <v>0</v>
      </c>
      <c r="BL153" s="15" t="s">
        <v>153</v>
      </c>
      <c r="BM153" s="195" t="s">
        <v>1204</v>
      </c>
    </row>
    <row r="154" spans="1:65" s="2" customFormat="1" ht="28.8">
      <c r="A154" s="32"/>
      <c r="B154" s="33"/>
      <c r="C154" s="34"/>
      <c r="D154" s="197" t="s">
        <v>155</v>
      </c>
      <c r="E154" s="34"/>
      <c r="F154" s="198" t="s">
        <v>301</v>
      </c>
      <c r="G154" s="34"/>
      <c r="H154" s="34"/>
      <c r="I154" s="199"/>
      <c r="J154" s="34"/>
      <c r="K154" s="34"/>
      <c r="L154" s="37"/>
      <c r="M154" s="200"/>
      <c r="N154" s="201"/>
      <c r="O154" s="69"/>
      <c r="P154" s="69"/>
      <c r="Q154" s="69"/>
      <c r="R154" s="69"/>
      <c r="S154" s="69"/>
      <c r="T154" s="70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5" t="s">
        <v>155</v>
      </c>
      <c r="AU154" s="15" t="s">
        <v>89</v>
      </c>
    </row>
    <row r="155" spans="1:65" s="13" customFormat="1" ht="10.199999999999999">
      <c r="B155" s="202"/>
      <c r="C155" s="203"/>
      <c r="D155" s="197" t="s">
        <v>157</v>
      </c>
      <c r="E155" s="204" t="s">
        <v>1</v>
      </c>
      <c r="F155" s="205" t="s">
        <v>1205</v>
      </c>
      <c r="G155" s="203"/>
      <c r="H155" s="206">
        <v>470</v>
      </c>
      <c r="I155" s="207"/>
      <c r="J155" s="203"/>
      <c r="K155" s="203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157</v>
      </c>
      <c r="AU155" s="212" t="s">
        <v>89</v>
      </c>
      <c r="AV155" s="13" t="s">
        <v>89</v>
      </c>
      <c r="AW155" s="13" t="s">
        <v>36</v>
      </c>
      <c r="AX155" s="13" t="s">
        <v>79</v>
      </c>
      <c r="AY155" s="212" t="s">
        <v>146</v>
      </c>
    </row>
    <row r="156" spans="1:65" s="13" customFormat="1" ht="10.199999999999999">
      <c r="B156" s="202"/>
      <c r="C156" s="203"/>
      <c r="D156" s="197" t="s">
        <v>157</v>
      </c>
      <c r="E156" s="204" t="s">
        <v>1</v>
      </c>
      <c r="F156" s="205" t="s">
        <v>1206</v>
      </c>
      <c r="G156" s="203"/>
      <c r="H156" s="206">
        <v>250</v>
      </c>
      <c r="I156" s="207"/>
      <c r="J156" s="203"/>
      <c r="K156" s="203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157</v>
      </c>
      <c r="AU156" s="212" t="s">
        <v>89</v>
      </c>
      <c r="AV156" s="13" t="s">
        <v>89</v>
      </c>
      <c r="AW156" s="13" t="s">
        <v>36</v>
      </c>
      <c r="AX156" s="13" t="s">
        <v>79</v>
      </c>
      <c r="AY156" s="212" t="s">
        <v>146</v>
      </c>
    </row>
    <row r="157" spans="1:65" s="13" customFormat="1" ht="10.199999999999999">
      <c r="B157" s="202"/>
      <c r="C157" s="203"/>
      <c r="D157" s="197" t="s">
        <v>157</v>
      </c>
      <c r="E157" s="204" t="s">
        <v>1</v>
      </c>
      <c r="F157" s="205" t="s">
        <v>1207</v>
      </c>
      <c r="G157" s="203"/>
      <c r="H157" s="206">
        <v>110</v>
      </c>
      <c r="I157" s="207"/>
      <c r="J157" s="203"/>
      <c r="K157" s="203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157</v>
      </c>
      <c r="AU157" s="212" t="s">
        <v>89</v>
      </c>
      <c r="AV157" s="13" t="s">
        <v>89</v>
      </c>
      <c r="AW157" s="13" t="s">
        <v>36</v>
      </c>
      <c r="AX157" s="13" t="s">
        <v>79</v>
      </c>
      <c r="AY157" s="212" t="s">
        <v>146</v>
      </c>
    </row>
    <row r="158" spans="1:65" s="2" customFormat="1" ht="16.5" customHeight="1">
      <c r="A158" s="32"/>
      <c r="B158" s="33"/>
      <c r="C158" s="184" t="s">
        <v>238</v>
      </c>
      <c r="D158" s="184" t="s">
        <v>148</v>
      </c>
      <c r="E158" s="185" t="s">
        <v>303</v>
      </c>
      <c r="F158" s="186" t="s">
        <v>304</v>
      </c>
      <c r="G158" s="187" t="s">
        <v>151</v>
      </c>
      <c r="H158" s="188">
        <v>360</v>
      </c>
      <c r="I158" s="189"/>
      <c r="J158" s="190">
        <f>ROUND(I158*H158,2)</f>
        <v>0</v>
      </c>
      <c r="K158" s="186" t="s">
        <v>152</v>
      </c>
      <c r="L158" s="37"/>
      <c r="M158" s="191" t="s">
        <v>1</v>
      </c>
      <c r="N158" s="192" t="s">
        <v>44</v>
      </c>
      <c r="O158" s="69"/>
      <c r="P158" s="193">
        <f>O158*H158</f>
        <v>0</v>
      </c>
      <c r="Q158" s="193">
        <v>0</v>
      </c>
      <c r="R158" s="193">
        <f>Q158*H158</f>
        <v>0</v>
      </c>
      <c r="S158" s="193">
        <v>0</v>
      </c>
      <c r="T158" s="194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95" t="s">
        <v>153</v>
      </c>
      <c r="AT158" s="195" t="s">
        <v>148</v>
      </c>
      <c r="AU158" s="195" t="s">
        <v>89</v>
      </c>
      <c r="AY158" s="15" t="s">
        <v>146</v>
      </c>
      <c r="BE158" s="196">
        <f>IF(N158="základní",J158,0)</f>
        <v>0</v>
      </c>
      <c r="BF158" s="196">
        <f>IF(N158="snížená",J158,0)</f>
        <v>0</v>
      </c>
      <c r="BG158" s="196">
        <f>IF(N158="zákl. přenesená",J158,0)</f>
        <v>0</v>
      </c>
      <c r="BH158" s="196">
        <f>IF(N158="sníž. přenesená",J158,0)</f>
        <v>0</v>
      </c>
      <c r="BI158" s="196">
        <f>IF(N158="nulová",J158,0)</f>
        <v>0</v>
      </c>
      <c r="BJ158" s="15" t="s">
        <v>87</v>
      </c>
      <c r="BK158" s="196">
        <f>ROUND(I158*H158,2)</f>
        <v>0</v>
      </c>
      <c r="BL158" s="15" t="s">
        <v>153</v>
      </c>
      <c r="BM158" s="195" t="s">
        <v>1208</v>
      </c>
    </row>
    <row r="159" spans="1:65" s="2" customFormat="1" ht="28.8">
      <c r="A159" s="32"/>
      <c r="B159" s="33"/>
      <c r="C159" s="34"/>
      <c r="D159" s="197" t="s">
        <v>155</v>
      </c>
      <c r="E159" s="34"/>
      <c r="F159" s="198" t="s">
        <v>306</v>
      </c>
      <c r="G159" s="34"/>
      <c r="H159" s="34"/>
      <c r="I159" s="199"/>
      <c r="J159" s="34"/>
      <c r="K159" s="34"/>
      <c r="L159" s="37"/>
      <c r="M159" s="200"/>
      <c r="N159" s="201"/>
      <c r="O159" s="69"/>
      <c r="P159" s="69"/>
      <c r="Q159" s="69"/>
      <c r="R159" s="69"/>
      <c r="S159" s="69"/>
      <c r="T159" s="70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5" t="s">
        <v>155</v>
      </c>
      <c r="AU159" s="15" t="s">
        <v>89</v>
      </c>
    </row>
    <row r="160" spans="1:65" s="13" customFormat="1" ht="10.199999999999999">
      <c r="B160" s="202"/>
      <c r="C160" s="203"/>
      <c r="D160" s="197" t="s">
        <v>157</v>
      </c>
      <c r="E160" s="204" t="s">
        <v>1</v>
      </c>
      <c r="F160" s="205" t="s">
        <v>1198</v>
      </c>
      <c r="G160" s="203"/>
      <c r="H160" s="206">
        <v>360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157</v>
      </c>
      <c r="AU160" s="212" t="s">
        <v>89</v>
      </c>
      <c r="AV160" s="13" t="s">
        <v>89</v>
      </c>
      <c r="AW160" s="13" t="s">
        <v>36</v>
      </c>
      <c r="AX160" s="13" t="s">
        <v>87</v>
      </c>
      <c r="AY160" s="212" t="s">
        <v>146</v>
      </c>
    </row>
    <row r="161" spans="1:65" s="12" customFormat="1" ht="22.8" customHeight="1">
      <c r="B161" s="168"/>
      <c r="C161" s="169"/>
      <c r="D161" s="170" t="s">
        <v>78</v>
      </c>
      <c r="E161" s="182" t="s">
        <v>89</v>
      </c>
      <c r="F161" s="182" t="s">
        <v>319</v>
      </c>
      <c r="G161" s="169"/>
      <c r="H161" s="169"/>
      <c r="I161" s="172"/>
      <c r="J161" s="183">
        <f>BK161</f>
        <v>0</v>
      </c>
      <c r="K161" s="169"/>
      <c r="L161" s="174"/>
      <c r="M161" s="175"/>
      <c r="N161" s="176"/>
      <c r="O161" s="176"/>
      <c r="P161" s="177">
        <f>SUM(P162:P167)</f>
        <v>0</v>
      </c>
      <c r="Q161" s="176"/>
      <c r="R161" s="177">
        <f>SUM(R162:R167)</f>
        <v>270.67680000000001</v>
      </c>
      <c r="S161" s="176"/>
      <c r="T161" s="178">
        <f>SUM(T162:T167)</f>
        <v>0</v>
      </c>
      <c r="AR161" s="179" t="s">
        <v>87</v>
      </c>
      <c r="AT161" s="180" t="s">
        <v>78</v>
      </c>
      <c r="AU161" s="180" t="s">
        <v>87</v>
      </c>
      <c r="AY161" s="179" t="s">
        <v>146</v>
      </c>
      <c r="BK161" s="181">
        <f>SUM(BK162:BK167)</f>
        <v>0</v>
      </c>
    </row>
    <row r="162" spans="1:65" s="2" customFormat="1" ht="24.15" customHeight="1">
      <c r="A162" s="32"/>
      <c r="B162" s="33"/>
      <c r="C162" s="184" t="s">
        <v>8</v>
      </c>
      <c r="D162" s="184" t="s">
        <v>148</v>
      </c>
      <c r="E162" s="185" t="s">
        <v>1209</v>
      </c>
      <c r="F162" s="186" t="s">
        <v>1210</v>
      </c>
      <c r="G162" s="187" t="s">
        <v>151</v>
      </c>
      <c r="H162" s="188">
        <v>587.1</v>
      </c>
      <c r="I162" s="189"/>
      <c r="J162" s="190">
        <f>ROUND(I162*H162,2)</f>
        <v>0</v>
      </c>
      <c r="K162" s="186" t="s">
        <v>152</v>
      </c>
      <c r="L162" s="37"/>
      <c r="M162" s="191" t="s">
        <v>1</v>
      </c>
      <c r="N162" s="192" t="s">
        <v>44</v>
      </c>
      <c r="O162" s="69"/>
      <c r="P162" s="193">
        <f>O162*H162</f>
        <v>0</v>
      </c>
      <c r="Q162" s="193">
        <v>0.108</v>
      </c>
      <c r="R162" s="193">
        <f>Q162*H162</f>
        <v>63.406800000000004</v>
      </c>
      <c r="S162" s="193">
        <v>0</v>
      </c>
      <c r="T162" s="194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95" t="s">
        <v>153</v>
      </c>
      <c r="AT162" s="195" t="s">
        <v>148</v>
      </c>
      <c r="AU162" s="195" t="s">
        <v>89</v>
      </c>
      <c r="AY162" s="15" t="s">
        <v>146</v>
      </c>
      <c r="BE162" s="196">
        <f>IF(N162="základní",J162,0)</f>
        <v>0</v>
      </c>
      <c r="BF162" s="196">
        <f>IF(N162="snížená",J162,0)</f>
        <v>0</v>
      </c>
      <c r="BG162" s="196">
        <f>IF(N162="zákl. přenesená",J162,0)</f>
        <v>0</v>
      </c>
      <c r="BH162" s="196">
        <f>IF(N162="sníž. přenesená",J162,0)</f>
        <v>0</v>
      </c>
      <c r="BI162" s="196">
        <f>IF(N162="nulová",J162,0)</f>
        <v>0</v>
      </c>
      <c r="BJ162" s="15" t="s">
        <v>87</v>
      </c>
      <c r="BK162" s="196">
        <f>ROUND(I162*H162,2)</f>
        <v>0</v>
      </c>
      <c r="BL162" s="15" t="s">
        <v>153</v>
      </c>
      <c r="BM162" s="195" t="s">
        <v>1211</v>
      </c>
    </row>
    <row r="163" spans="1:65" s="2" customFormat="1" ht="19.2">
      <c r="A163" s="32"/>
      <c r="B163" s="33"/>
      <c r="C163" s="34"/>
      <c r="D163" s="197" t="s">
        <v>155</v>
      </c>
      <c r="E163" s="34"/>
      <c r="F163" s="198" t="s">
        <v>1212</v>
      </c>
      <c r="G163" s="34"/>
      <c r="H163" s="34"/>
      <c r="I163" s="199"/>
      <c r="J163" s="34"/>
      <c r="K163" s="34"/>
      <c r="L163" s="37"/>
      <c r="M163" s="200"/>
      <c r="N163" s="201"/>
      <c r="O163" s="69"/>
      <c r="P163" s="69"/>
      <c r="Q163" s="69"/>
      <c r="R163" s="69"/>
      <c r="S163" s="69"/>
      <c r="T163" s="70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T163" s="15" t="s">
        <v>155</v>
      </c>
      <c r="AU163" s="15" t="s">
        <v>89</v>
      </c>
    </row>
    <row r="164" spans="1:65" s="13" customFormat="1" ht="10.199999999999999">
      <c r="B164" s="202"/>
      <c r="C164" s="203"/>
      <c r="D164" s="197" t="s">
        <v>157</v>
      </c>
      <c r="E164" s="204" t="s">
        <v>1</v>
      </c>
      <c r="F164" s="205" t="s">
        <v>1213</v>
      </c>
      <c r="G164" s="203"/>
      <c r="H164" s="206">
        <v>587.1</v>
      </c>
      <c r="I164" s="207"/>
      <c r="J164" s="203"/>
      <c r="K164" s="203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157</v>
      </c>
      <c r="AU164" s="212" t="s">
        <v>89</v>
      </c>
      <c r="AV164" s="13" t="s">
        <v>89</v>
      </c>
      <c r="AW164" s="13" t="s">
        <v>36</v>
      </c>
      <c r="AX164" s="13" t="s">
        <v>87</v>
      </c>
      <c r="AY164" s="212" t="s">
        <v>146</v>
      </c>
    </row>
    <row r="165" spans="1:65" s="2" customFormat="1" ht="16.5" customHeight="1">
      <c r="A165" s="32"/>
      <c r="B165" s="33"/>
      <c r="C165" s="213" t="s">
        <v>253</v>
      </c>
      <c r="D165" s="213" t="s">
        <v>226</v>
      </c>
      <c r="E165" s="214" t="s">
        <v>1214</v>
      </c>
      <c r="F165" s="215" t="s">
        <v>1215</v>
      </c>
      <c r="G165" s="216" t="s">
        <v>430</v>
      </c>
      <c r="H165" s="217">
        <v>98</v>
      </c>
      <c r="I165" s="218"/>
      <c r="J165" s="219">
        <f>ROUND(I165*H165,2)</f>
        <v>0</v>
      </c>
      <c r="K165" s="215" t="s">
        <v>152</v>
      </c>
      <c r="L165" s="220"/>
      <c r="M165" s="221" t="s">
        <v>1</v>
      </c>
      <c r="N165" s="222" t="s">
        <v>44</v>
      </c>
      <c r="O165" s="69"/>
      <c r="P165" s="193">
        <f>O165*H165</f>
        <v>0</v>
      </c>
      <c r="Q165" s="193">
        <v>2.1150000000000002</v>
      </c>
      <c r="R165" s="193">
        <f>Q165*H165</f>
        <v>207.27</v>
      </c>
      <c r="S165" s="193">
        <v>0</v>
      </c>
      <c r="T165" s="194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95" t="s">
        <v>216</v>
      </c>
      <c r="AT165" s="195" t="s">
        <v>226</v>
      </c>
      <c r="AU165" s="195" t="s">
        <v>89</v>
      </c>
      <c r="AY165" s="15" t="s">
        <v>146</v>
      </c>
      <c r="BE165" s="196">
        <f>IF(N165="základní",J165,0)</f>
        <v>0</v>
      </c>
      <c r="BF165" s="196">
        <f>IF(N165="snížená",J165,0)</f>
        <v>0</v>
      </c>
      <c r="BG165" s="196">
        <f>IF(N165="zákl. přenesená",J165,0)</f>
        <v>0</v>
      </c>
      <c r="BH165" s="196">
        <f>IF(N165="sníž. přenesená",J165,0)</f>
        <v>0</v>
      </c>
      <c r="BI165" s="196">
        <f>IF(N165="nulová",J165,0)</f>
        <v>0</v>
      </c>
      <c r="BJ165" s="15" t="s">
        <v>87</v>
      </c>
      <c r="BK165" s="196">
        <f>ROUND(I165*H165,2)</f>
        <v>0</v>
      </c>
      <c r="BL165" s="15" t="s">
        <v>153</v>
      </c>
      <c r="BM165" s="195" t="s">
        <v>1216</v>
      </c>
    </row>
    <row r="166" spans="1:65" s="2" customFormat="1" ht="10.199999999999999">
      <c r="A166" s="32"/>
      <c r="B166" s="33"/>
      <c r="C166" s="34"/>
      <c r="D166" s="197" t="s">
        <v>155</v>
      </c>
      <c r="E166" s="34"/>
      <c r="F166" s="198" t="s">
        <v>1215</v>
      </c>
      <c r="G166" s="34"/>
      <c r="H166" s="34"/>
      <c r="I166" s="199"/>
      <c r="J166" s="34"/>
      <c r="K166" s="34"/>
      <c r="L166" s="37"/>
      <c r="M166" s="200"/>
      <c r="N166" s="201"/>
      <c r="O166" s="69"/>
      <c r="P166" s="69"/>
      <c r="Q166" s="69"/>
      <c r="R166" s="69"/>
      <c r="S166" s="69"/>
      <c r="T166" s="70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T166" s="15" t="s">
        <v>155</v>
      </c>
      <c r="AU166" s="15" t="s">
        <v>89</v>
      </c>
    </row>
    <row r="167" spans="1:65" s="13" customFormat="1" ht="10.199999999999999">
      <c r="B167" s="202"/>
      <c r="C167" s="203"/>
      <c r="D167" s="197" t="s">
        <v>157</v>
      </c>
      <c r="E167" s="204" t="s">
        <v>1</v>
      </c>
      <c r="F167" s="205" t="s">
        <v>1217</v>
      </c>
      <c r="G167" s="203"/>
      <c r="H167" s="206">
        <v>98</v>
      </c>
      <c r="I167" s="207"/>
      <c r="J167" s="203"/>
      <c r="K167" s="203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157</v>
      </c>
      <c r="AU167" s="212" t="s">
        <v>89</v>
      </c>
      <c r="AV167" s="13" t="s">
        <v>89</v>
      </c>
      <c r="AW167" s="13" t="s">
        <v>36</v>
      </c>
      <c r="AX167" s="13" t="s">
        <v>87</v>
      </c>
      <c r="AY167" s="212" t="s">
        <v>146</v>
      </c>
    </row>
    <row r="168" spans="1:65" s="12" customFormat="1" ht="22.8" customHeight="1">
      <c r="B168" s="168"/>
      <c r="C168" s="169"/>
      <c r="D168" s="170" t="s">
        <v>78</v>
      </c>
      <c r="E168" s="182" t="s">
        <v>183</v>
      </c>
      <c r="F168" s="182" t="s">
        <v>1218</v>
      </c>
      <c r="G168" s="169"/>
      <c r="H168" s="169"/>
      <c r="I168" s="172"/>
      <c r="J168" s="183">
        <f>BK168</f>
        <v>0</v>
      </c>
      <c r="K168" s="169"/>
      <c r="L168" s="174"/>
      <c r="M168" s="175"/>
      <c r="N168" s="176"/>
      <c r="O168" s="176"/>
      <c r="P168" s="177">
        <f>SUM(P169:P171)</f>
        <v>0</v>
      </c>
      <c r="Q168" s="176"/>
      <c r="R168" s="177">
        <f>SUM(R169:R171)</f>
        <v>0</v>
      </c>
      <c r="S168" s="176"/>
      <c r="T168" s="178">
        <f>SUM(T169:T171)</f>
        <v>0</v>
      </c>
      <c r="AR168" s="179" t="s">
        <v>87</v>
      </c>
      <c r="AT168" s="180" t="s">
        <v>78</v>
      </c>
      <c r="AU168" s="180" t="s">
        <v>87</v>
      </c>
      <c r="AY168" s="179" t="s">
        <v>146</v>
      </c>
      <c r="BK168" s="181">
        <f>SUM(BK169:BK171)</f>
        <v>0</v>
      </c>
    </row>
    <row r="169" spans="1:65" s="2" customFormat="1" ht="24.15" customHeight="1">
      <c r="A169" s="32"/>
      <c r="B169" s="33"/>
      <c r="C169" s="184" t="s">
        <v>260</v>
      </c>
      <c r="D169" s="184" t="s">
        <v>148</v>
      </c>
      <c r="E169" s="185" t="s">
        <v>1219</v>
      </c>
      <c r="F169" s="186" t="s">
        <v>1220</v>
      </c>
      <c r="G169" s="187" t="s">
        <v>151</v>
      </c>
      <c r="H169" s="188">
        <v>587.1</v>
      </c>
      <c r="I169" s="189"/>
      <c r="J169" s="190">
        <f>ROUND(I169*H169,2)</f>
        <v>0</v>
      </c>
      <c r="K169" s="186" t="s">
        <v>152</v>
      </c>
      <c r="L169" s="37"/>
      <c r="M169" s="191" t="s">
        <v>1</v>
      </c>
      <c r="N169" s="192" t="s">
        <v>44</v>
      </c>
      <c r="O169" s="69"/>
      <c r="P169" s="193">
        <f>O169*H169</f>
        <v>0</v>
      </c>
      <c r="Q169" s="193">
        <v>0</v>
      </c>
      <c r="R169" s="193">
        <f>Q169*H169</f>
        <v>0</v>
      </c>
      <c r="S169" s="193">
        <v>0</v>
      </c>
      <c r="T169" s="194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95" t="s">
        <v>153</v>
      </c>
      <c r="AT169" s="195" t="s">
        <v>148</v>
      </c>
      <c r="AU169" s="195" t="s">
        <v>89</v>
      </c>
      <c r="AY169" s="15" t="s">
        <v>146</v>
      </c>
      <c r="BE169" s="196">
        <f>IF(N169="základní",J169,0)</f>
        <v>0</v>
      </c>
      <c r="BF169" s="196">
        <f>IF(N169="snížená",J169,0)</f>
        <v>0</v>
      </c>
      <c r="BG169" s="196">
        <f>IF(N169="zákl. přenesená",J169,0)</f>
        <v>0</v>
      </c>
      <c r="BH169" s="196">
        <f>IF(N169="sníž. přenesená",J169,0)</f>
        <v>0</v>
      </c>
      <c r="BI169" s="196">
        <f>IF(N169="nulová",J169,0)</f>
        <v>0</v>
      </c>
      <c r="BJ169" s="15" t="s">
        <v>87</v>
      </c>
      <c r="BK169" s="196">
        <f>ROUND(I169*H169,2)</f>
        <v>0</v>
      </c>
      <c r="BL169" s="15" t="s">
        <v>153</v>
      </c>
      <c r="BM169" s="195" t="s">
        <v>1221</v>
      </c>
    </row>
    <row r="170" spans="1:65" s="2" customFormat="1" ht="28.8">
      <c r="A170" s="32"/>
      <c r="B170" s="33"/>
      <c r="C170" s="34"/>
      <c r="D170" s="197" t="s">
        <v>155</v>
      </c>
      <c r="E170" s="34"/>
      <c r="F170" s="198" t="s">
        <v>1222</v>
      </c>
      <c r="G170" s="34"/>
      <c r="H170" s="34"/>
      <c r="I170" s="199"/>
      <c r="J170" s="34"/>
      <c r="K170" s="34"/>
      <c r="L170" s="37"/>
      <c r="M170" s="200"/>
      <c r="N170" s="201"/>
      <c r="O170" s="69"/>
      <c r="P170" s="69"/>
      <c r="Q170" s="69"/>
      <c r="R170" s="69"/>
      <c r="S170" s="69"/>
      <c r="T170" s="70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T170" s="15" t="s">
        <v>155</v>
      </c>
      <c r="AU170" s="15" t="s">
        <v>89</v>
      </c>
    </row>
    <row r="171" spans="1:65" s="13" customFormat="1" ht="10.199999999999999">
      <c r="B171" s="202"/>
      <c r="C171" s="203"/>
      <c r="D171" s="197" t="s">
        <v>157</v>
      </c>
      <c r="E171" s="204" t="s">
        <v>1</v>
      </c>
      <c r="F171" s="205" t="s">
        <v>1213</v>
      </c>
      <c r="G171" s="203"/>
      <c r="H171" s="206">
        <v>587.1</v>
      </c>
      <c r="I171" s="207"/>
      <c r="J171" s="203"/>
      <c r="K171" s="203"/>
      <c r="L171" s="208"/>
      <c r="M171" s="209"/>
      <c r="N171" s="210"/>
      <c r="O171" s="210"/>
      <c r="P171" s="210"/>
      <c r="Q171" s="210"/>
      <c r="R171" s="210"/>
      <c r="S171" s="210"/>
      <c r="T171" s="211"/>
      <c r="AT171" s="212" t="s">
        <v>157</v>
      </c>
      <c r="AU171" s="212" t="s">
        <v>89</v>
      </c>
      <c r="AV171" s="13" t="s">
        <v>89</v>
      </c>
      <c r="AW171" s="13" t="s">
        <v>36</v>
      </c>
      <c r="AX171" s="13" t="s">
        <v>87</v>
      </c>
      <c r="AY171" s="212" t="s">
        <v>146</v>
      </c>
    </row>
    <row r="172" spans="1:65" s="12" customFormat="1" ht="22.8" customHeight="1">
      <c r="B172" s="168"/>
      <c r="C172" s="169"/>
      <c r="D172" s="170" t="s">
        <v>78</v>
      </c>
      <c r="E172" s="182" t="s">
        <v>485</v>
      </c>
      <c r="F172" s="182" t="s">
        <v>486</v>
      </c>
      <c r="G172" s="169"/>
      <c r="H172" s="169"/>
      <c r="I172" s="172"/>
      <c r="J172" s="183">
        <f>BK172</f>
        <v>0</v>
      </c>
      <c r="K172" s="169"/>
      <c r="L172" s="174"/>
      <c r="M172" s="175"/>
      <c r="N172" s="176"/>
      <c r="O172" s="176"/>
      <c r="P172" s="177">
        <f>SUM(P173:P174)</f>
        <v>0</v>
      </c>
      <c r="Q172" s="176"/>
      <c r="R172" s="177">
        <f>SUM(R173:R174)</f>
        <v>0</v>
      </c>
      <c r="S172" s="176"/>
      <c r="T172" s="178">
        <f>SUM(T173:T174)</f>
        <v>0</v>
      </c>
      <c r="AR172" s="179" t="s">
        <v>87</v>
      </c>
      <c r="AT172" s="180" t="s">
        <v>78</v>
      </c>
      <c r="AU172" s="180" t="s">
        <v>87</v>
      </c>
      <c r="AY172" s="179" t="s">
        <v>146</v>
      </c>
      <c r="BK172" s="181">
        <f>SUM(BK173:BK174)</f>
        <v>0</v>
      </c>
    </row>
    <row r="173" spans="1:65" s="2" customFormat="1" ht="24.15" customHeight="1">
      <c r="A173" s="32"/>
      <c r="B173" s="33"/>
      <c r="C173" s="184" t="s">
        <v>265</v>
      </c>
      <c r="D173" s="184" t="s">
        <v>148</v>
      </c>
      <c r="E173" s="185" t="s">
        <v>488</v>
      </c>
      <c r="F173" s="186" t="s">
        <v>489</v>
      </c>
      <c r="G173" s="187" t="s">
        <v>241</v>
      </c>
      <c r="H173" s="188">
        <v>270.67700000000002</v>
      </c>
      <c r="I173" s="189"/>
      <c r="J173" s="190">
        <f>ROUND(I173*H173,2)</f>
        <v>0</v>
      </c>
      <c r="K173" s="186" t="s">
        <v>152</v>
      </c>
      <c r="L173" s="37"/>
      <c r="M173" s="191" t="s">
        <v>1</v>
      </c>
      <c r="N173" s="192" t="s">
        <v>44</v>
      </c>
      <c r="O173" s="69"/>
      <c r="P173" s="193">
        <f>O173*H173</f>
        <v>0</v>
      </c>
      <c r="Q173" s="193">
        <v>0</v>
      </c>
      <c r="R173" s="193">
        <f>Q173*H173</f>
        <v>0</v>
      </c>
      <c r="S173" s="193">
        <v>0</v>
      </c>
      <c r="T173" s="194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95" t="s">
        <v>153</v>
      </c>
      <c r="AT173" s="195" t="s">
        <v>148</v>
      </c>
      <c r="AU173" s="195" t="s">
        <v>89</v>
      </c>
      <c r="AY173" s="15" t="s">
        <v>146</v>
      </c>
      <c r="BE173" s="196">
        <f>IF(N173="základní",J173,0)</f>
        <v>0</v>
      </c>
      <c r="BF173" s="196">
        <f>IF(N173="snížená",J173,0)</f>
        <v>0</v>
      </c>
      <c r="BG173" s="196">
        <f>IF(N173="zákl. přenesená",J173,0)</f>
        <v>0</v>
      </c>
      <c r="BH173" s="196">
        <f>IF(N173="sníž. přenesená",J173,0)</f>
        <v>0</v>
      </c>
      <c r="BI173" s="196">
        <f>IF(N173="nulová",J173,0)</f>
        <v>0</v>
      </c>
      <c r="BJ173" s="15" t="s">
        <v>87</v>
      </c>
      <c r="BK173" s="196">
        <f>ROUND(I173*H173,2)</f>
        <v>0</v>
      </c>
      <c r="BL173" s="15" t="s">
        <v>153</v>
      </c>
      <c r="BM173" s="195" t="s">
        <v>1223</v>
      </c>
    </row>
    <row r="174" spans="1:65" s="2" customFormat="1" ht="19.2">
      <c r="A174" s="32"/>
      <c r="B174" s="33"/>
      <c r="C174" s="34"/>
      <c r="D174" s="197" t="s">
        <v>155</v>
      </c>
      <c r="E174" s="34"/>
      <c r="F174" s="198" t="s">
        <v>491</v>
      </c>
      <c r="G174" s="34"/>
      <c r="H174" s="34"/>
      <c r="I174" s="199"/>
      <c r="J174" s="34"/>
      <c r="K174" s="34"/>
      <c r="L174" s="37"/>
      <c r="M174" s="224"/>
      <c r="N174" s="225"/>
      <c r="O174" s="226"/>
      <c r="P174" s="226"/>
      <c r="Q174" s="226"/>
      <c r="R174" s="226"/>
      <c r="S174" s="226"/>
      <c r="T174" s="227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T174" s="15" t="s">
        <v>155</v>
      </c>
      <c r="AU174" s="15" t="s">
        <v>89</v>
      </c>
    </row>
    <row r="175" spans="1:65" s="2" customFormat="1" ht="6.9" customHeight="1">
      <c r="A175" s="32"/>
      <c r="B175" s="52"/>
      <c r="C175" s="53"/>
      <c r="D175" s="53"/>
      <c r="E175" s="53"/>
      <c r="F175" s="53"/>
      <c r="G175" s="53"/>
      <c r="H175" s="53"/>
      <c r="I175" s="53"/>
      <c r="J175" s="53"/>
      <c r="K175" s="53"/>
      <c r="L175" s="37"/>
      <c r="M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</row>
  </sheetData>
  <sheetProtection algorithmName="SHA-512" hashValue="dKWn3qhkenJnMDFeVVZG3yY7F3XZfkinr3XmioitU7sjtsaCNKdxKcecT6L5JFGrwC7M2Ww8Pw9etgh9VKKEwQ==" saltValue="ctH91OWEbK3qQMW/FTccUJXdyPiq/9EXa7BFDndUK0b/vrZh3FJKM5Srq9rZrai7qJRBXgZTXb1HpW3bf2DK7A==" spinCount="100000" sheet="1" objects="1" scenarios="1" formatColumns="0" formatRows="0" autoFilter="0"/>
  <autoFilter ref="C120:K174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82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5" t="s">
        <v>101</v>
      </c>
    </row>
    <row r="3" spans="1:46" s="1" customFormat="1" ht="6.9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89</v>
      </c>
    </row>
    <row r="4" spans="1:46" s="1" customFormat="1" ht="24.9" customHeight="1">
      <c r="B4" s="18"/>
      <c r="D4" s="108" t="s">
        <v>114</v>
      </c>
      <c r="L4" s="18"/>
      <c r="M4" s="109" t="s">
        <v>10</v>
      </c>
      <c r="AT4" s="15" t="s">
        <v>4</v>
      </c>
    </row>
    <row r="5" spans="1:46" s="1" customFormat="1" ht="6.9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69" t="str">
        <f>'Rekapitulace stavby'!K6</f>
        <v>VN Šišma - rekonstrukce a těžba nánosů</v>
      </c>
      <c r="F7" s="270"/>
      <c r="G7" s="270"/>
      <c r="H7" s="270"/>
      <c r="L7" s="18"/>
    </row>
    <row r="8" spans="1:46" s="2" customFormat="1" ht="12" customHeight="1">
      <c r="A8" s="32"/>
      <c r="B8" s="37"/>
      <c r="C8" s="32"/>
      <c r="D8" s="110" t="s">
        <v>115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1" t="s">
        <v>1224</v>
      </c>
      <c r="F9" s="272"/>
      <c r="G9" s="272"/>
      <c r="H9" s="272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0.199999999999999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3. 10. 2025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">
        <v>26</v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">
        <v>27</v>
      </c>
      <c r="F15" s="32"/>
      <c r="G15" s="32"/>
      <c r="H15" s="32"/>
      <c r="I15" s="110" t="s">
        <v>28</v>
      </c>
      <c r="J15" s="111" t="s">
        <v>29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30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3" t="str">
        <f>'Rekapitulace stavby'!E14</f>
        <v>Vyplň údaj</v>
      </c>
      <c r="F18" s="274"/>
      <c r="G18" s="274"/>
      <c r="H18" s="274"/>
      <c r="I18" s="110" t="s">
        <v>28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32</v>
      </c>
      <c r="E20" s="32"/>
      <c r="F20" s="32"/>
      <c r="G20" s="32"/>
      <c r="H20" s="32"/>
      <c r="I20" s="110" t="s">
        <v>25</v>
      </c>
      <c r="J20" s="111" t="s">
        <v>33</v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">
        <v>34</v>
      </c>
      <c r="F21" s="32"/>
      <c r="G21" s="32"/>
      <c r="H21" s="32"/>
      <c r="I21" s="110" t="s">
        <v>28</v>
      </c>
      <c r="J21" s="111" t="s">
        <v>35</v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37</v>
      </c>
      <c r="E23" s="32"/>
      <c r="F23" s="32"/>
      <c r="G23" s="32"/>
      <c r="H23" s="32"/>
      <c r="I23" s="110" t="s">
        <v>25</v>
      </c>
      <c r="J23" s="111" t="s">
        <v>33</v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">
        <v>34</v>
      </c>
      <c r="F24" s="32"/>
      <c r="G24" s="32"/>
      <c r="H24" s="32"/>
      <c r="I24" s="110" t="s">
        <v>28</v>
      </c>
      <c r="J24" s="111" t="s">
        <v>35</v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38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5" t="s">
        <v>1</v>
      </c>
      <c r="F27" s="275"/>
      <c r="G27" s="275"/>
      <c r="H27" s="275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39</v>
      </c>
      <c r="E30" s="32"/>
      <c r="F30" s="32"/>
      <c r="G30" s="32"/>
      <c r="H30" s="32"/>
      <c r="I30" s="32"/>
      <c r="J30" s="118">
        <f>ROUND(J120,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7"/>
      <c r="C32" s="32"/>
      <c r="D32" s="32"/>
      <c r="E32" s="32"/>
      <c r="F32" s="119" t="s">
        <v>41</v>
      </c>
      <c r="G32" s="32"/>
      <c r="H32" s="32"/>
      <c r="I32" s="119" t="s">
        <v>40</v>
      </c>
      <c r="J32" s="119" t="s">
        <v>42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7"/>
      <c r="C33" s="32"/>
      <c r="D33" s="120" t="s">
        <v>43</v>
      </c>
      <c r="E33" s="110" t="s">
        <v>44</v>
      </c>
      <c r="F33" s="121">
        <f>ROUND((SUM(BE120:BE181)),  2)</f>
        <v>0</v>
      </c>
      <c r="G33" s="32"/>
      <c r="H33" s="32"/>
      <c r="I33" s="122">
        <v>0.21</v>
      </c>
      <c r="J33" s="121">
        <f>ROUND(((SUM(BE120:BE181))*I33),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7"/>
      <c r="C34" s="32"/>
      <c r="D34" s="32"/>
      <c r="E34" s="110" t="s">
        <v>45</v>
      </c>
      <c r="F34" s="121">
        <f>ROUND((SUM(BF120:BF181)),  2)</f>
        <v>0</v>
      </c>
      <c r="G34" s="32"/>
      <c r="H34" s="32"/>
      <c r="I34" s="122">
        <v>0.12</v>
      </c>
      <c r="J34" s="121">
        <f>ROUND(((SUM(BF120:BF181))*I34),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7"/>
      <c r="C35" s="32"/>
      <c r="D35" s="32"/>
      <c r="E35" s="110" t="s">
        <v>46</v>
      </c>
      <c r="F35" s="121">
        <f>ROUND((SUM(BG120:BG181)),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7"/>
      <c r="C36" s="32"/>
      <c r="D36" s="32"/>
      <c r="E36" s="110" t="s">
        <v>47</v>
      </c>
      <c r="F36" s="121">
        <f>ROUND((SUM(BH120:BH181)),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7"/>
      <c r="C37" s="32"/>
      <c r="D37" s="32"/>
      <c r="E37" s="110" t="s">
        <v>48</v>
      </c>
      <c r="F37" s="121">
        <f>ROUND((SUM(BI120:BI181)),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49</v>
      </c>
      <c r="E39" s="125"/>
      <c r="F39" s="125"/>
      <c r="G39" s="126" t="s">
        <v>50</v>
      </c>
      <c r="H39" s="127" t="s">
        <v>51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18"/>
      <c r="L41" s="18"/>
    </row>
    <row r="42" spans="1:31" s="1" customFormat="1" ht="14.4" customHeight="1">
      <c r="B42" s="18"/>
      <c r="L42" s="18"/>
    </row>
    <row r="43" spans="1:31" s="1" customFormat="1" ht="14.4" customHeight="1">
      <c r="B43" s="18"/>
      <c r="L43" s="18"/>
    </row>
    <row r="44" spans="1:31" s="1" customFormat="1" ht="14.4" customHeight="1">
      <c r="B44" s="18"/>
      <c r="L44" s="18"/>
    </row>
    <row r="45" spans="1:31" s="1" customFormat="1" ht="14.4" customHeight="1">
      <c r="B45" s="18"/>
      <c r="L45" s="18"/>
    </row>
    <row r="46" spans="1:31" s="1" customFormat="1" ht="14.4" customHeight="1">
      <c r="B46" s="18"/>
      <c r="L46" s="18"/>
    </row>
    <row r="47" spans="1:31" s="1" customFormat="1" ht="14.4" customHeight="1">
      <c r="B47" s="18"/>
      <c r="L47" s="18"/>
    </row>
    <row r="48" spans="1:31" s="1" customFormat="1" ht="14.4" customHeight="1">
      <c r="B48" s="18"/>
      <c r="L48" s="18"/>
    </row>
    <row r="49" spans="1:31" s="1" customFormat="1" ht="14.4" customHeight="1">
      <c r="B49" s="18"/>
      <c r="L49" s="18"/>
    </row>
    <row r="50" spans="1:31" s="2" customFormat="1" ht="14.4" customHeight="1">
      <c r="B50" s="49"/>
      <c r="D50" s="130" t="s">
        <v>52</v>
      </c>
      <c r="E50" s="131"/>
      <c r="F50" s="131"/>
      <c r="G50" s="130" t="s">
        <v>53</v>
      </c>
      <c r="H50" s="131"/>
      <c r="I50" s="131"/>
      <c r="J50" s="131"/>
      <c r="K50" s="131"/>
      <c r="L50" s="49"/>
    </row>
    <row r="51" spans="1:31" ht="10.199999999999999">
      <c r="B51" s="18"/>
      <c r="L51" s="18"/>
    </row>
    <row r="52" spans="1:31" ht="10.199999999999999">
      <c r="B52" s="18"/>
      <c r="L52" s="18"/>
    </row>
    <row r="53" spans="1:31" ht="10.199999999999999">
      <c r="B53" s="18"/>
      <c r="L53" s="18"/>
    </row>
    <row r="54" spans="1:31" ht="10.199999999999999">
      <c r="B54" s="18"/>
      <c r="L54" s="18"/>
    </row>
    <row r="55" spans="1:31" ht="10.199999999999999">
      <c r="B55" s="18"/>
      <c r="L55" s="18"/>
    </row>
    <row r="56" spans="1:31" ht="10.199999999999999">
      <c r="B56" s="18"/>
      <c r="L56" s="18"/>
    </row>
    <row r="57" spans="1:31" ht="10.199999999999999">
      <c r="B57" s="18"/>
      <c r="L57" s="18"/>
    </row>
    <row r="58" spans="1:31" ht="10.199999999999999">
      <c r="B58" s="18"/>
      <c r="L58" s="18"/>
    </row>
    <row r="59" spans="1:31" ht="10.199999999999999">
      <c r="B59" s="18"/>
      <c r="L59" s="18"/>
    </row>
    <row r="60" spans="1:31" ht="10.199999999999999">
      <c r="B60" s="18"/>
      <c r="L60" s="18"/>
    </row>
    <row r="61" spans="1:31" s="2" customFormat="1" ht="13.2">
      <c r="A61" s="32"/>
      <c r="B61" s="37"/>
      <c r="C61" s="32"/>
      <c r="D61" s="132" t="s">
        <v>54</v>
      </c>
      <c r="E61" s="133"/>
      <c r="F61" s="134" t="s">
        <v>55</v>
      </c>
      <c r="G61" s="132" t="s">
        <v>54</v>
      </c>
      <c r="H61" s="133"/>
      <c r="I61" s="133"/>
      <c r="J61" s="135" t="s">
        <v>55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.199999999999999">
      <c r="B62" s="18"/>
      <c r="L62" s="18"/>
    </row>
    <row r="63" spans="1:31" ht="10.199999999999999">
      <c r="B63" s="18"/>
      <c r="L63" s="18"/>
    </row>
    <row r="64" spans="1:31" ht="10.199999999999999">
      <c r="B64" s="18"/>
      <c r="L64" s="18"/>
    </row>
    <row r="65" spans="1:31" s="2" customFormat="1" ht="13.2">
      <c r="A65" s="32"/>
      <c r="B65" s="37"/>
      <c r="C65" s="32"/>
      <c r="D65" s="130" t="s">
        <v>56</v>
      </c>
      <c r="E65" s="136"/>
      <c r="F65" s="136"/>
      <c r="G65" s="130" t="s">
        <v>57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.199999999999999">
      <c r="B66" s="18"/>
      <c r="L66" s="18"/>
    </row>
    <row r="67" spans="1:31" ht="10.199999999999999">
      <c r="B67" s="18"/>
      <c r="L67" s="18"/>
    </row>
    <row r="68" spans="1:31" ht="10.199999999999999">
      <c r="B68" s="18"/>
      <c r="L68" s="18"/>
    </row>
    <row r="69" spans="1:31" ht="10.199999999999999">
      <c r="B69" s="18"/>
      <c r="L69" s="18"/>
    </row>
    <row r="70" spans="1:31" ht="10.199999999999999">
      <c r="B70" s="18"/>
      <c r="L70" s="18"/>
    </row>
    <row r="71" spans="1:31" ht="10.199999999999999">
      <c r="B71" s="18"/>
      <c r="L71" s="18"/>
    </row>
    <row r="72" spans="1:31" ht="10.199999999999999">
      <c r="B72" s="18"/>
      <c r="L72" s="18"/>
    </row>
    <row r="73" spans="1:31" ht="10.199999999999999">
      <c r="B73" s="18"/>
      <c r="L73" s="18"/>
    </row>
    <row r="74" spans="1:31" ht="10.199999999999999">
      <c r="B74" s="18"/>
      <c r="L74" s="18"/>
    </row>
    <row r="75" spans="1:31" ht="10.199999999999999">
      <c r="B75" s="18"/>
      <c r="L75" s="18"/>
    </row>
    <row r="76" spans="1:31" s="2" customFormat="1" ht="13.2">
      <c r="A76" s="32"/>
      <c r="B76" s="37"/>
      <c r="C76" s="32"/>
      <c r="D76" s="132" t="s">
        <v>54</v>
      </c>
      <c r="E76" s="133"/>
      <c r="F76" s="134" t="s">
        <v>55</v>
      </c>
      <c r="G76" s="132" t="s">
        <v>54</v>
      </c>
      <c r="H76" s="133"/>
      <c r="I76" s="133"/>
      <c r="J76" s="135" t="s">
        <v>55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117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76" t="str">
        <f>E7</f>
        <v>VN Šišma - rekonstrukce a těžba nánosů</v>
      </c>
      <c r="F85" s="277"/>
      <c r="G85" s="277"/>
      <c r="H85" s="277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115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28" t="str">
        <f>E9</f>
        <v>3436_06 - SO 06 Opevnění břehů nádrže</v>
      </c>
      <c r="F87" s="278"/>
      <c r="G87" s="278"/>
      <c r="H87" s="278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k.ú. Šišma</v>
      </c>
      <c r="G89" s="34"/>
      <c r="H89" s="34"/>
      <c r="I89" s="27" t="s">
        <v>22</v>
      </c>
      <c r="J89" s="64" t="str">
        <f>IF(J12="","",J12)</f>
        <v>3. 10. 2025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65" customHeight="1">
      <c r="A91" s="32"/>
      <c r="B91" s="33"/>
      <c r="C91" s="27" t="s">
        <v>24</v>
      </c>
      <c r="D91" s="34"/>
      <c r="E91" s="34"/>
      <c r="F91" s="25" t="str">
        <f>E15</f>
        <v>Povodí Moravy, s.p.</v>
      </c>
      <c r="G91" s="34"/>
      <c r="H91" s="34"/>
      <c r="I91" s="27" t="s">
        <v>32</v>
      </c>
      <c r="J91" s="30" t="str">
        <f>E21</f>
        <v>VODNÍ DÍLA - TBD a.s.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65" customHeight="1">
      <c r="A92" s="32"/>
      <c r="B92" s="33"/>
      <c r="C92" s="27" t="s">
        <v>30</v>
      </c>
      <c r="D92" s="34"/>
      <c r="E92" s="34"/>
      <c r="F92" s="25" t="str">
        <f>IF(E18="","",E18)</f>
        <v>Vyplň údaj</v>
      </c>
      <c r="G92" s="34"/>
      <c r="H92" s="34"/>
      <c r="I92" s="27" t="s">
        <v>37</v>
      </c>
      <c r="J92" s="30" t="str">
        <f>E24</f>
        <v>VODNÍ DÍLA - TBD a.s.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118</v>
      </c>
      <c r="D94" s="142"/>
      <c r="E94" s="142"/>
      <c r="F94" s="142"/>
      <c r="G94" s="142"/>
      <c r="H94" s="142"/>
      <c r="I94" s="142"/>
      <c r="J94" s="143" t="s">
        <v>119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44" t="s">
        <v>120</v>
      </c>
      <c r="D96" s="34"/>
      <c r="E96" s="34"/>
      <c r="F96" s="34"/>
      <c r="G96" s="34"/>
      <c r="H96" s="34"/>
      <c r="I96" s="34"/>
      <c r="J96" s="82">
        <f>J120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121</v>
      </c>
    </row>
    <row r="97" spans="1:31" s="9" customFormat="1" ht="24.9" customHeight="1">
      <c r="B97" s="145"/>
      <c r="C97" s="146"/>
      <c r="D97" s="147" t="s">
        <v>122</v>
      </c>
      <c r="E97" s="148"/>
      <c r="F97" s="148"/>
      <c r="G97" s="148"/>
      <c r="H97" s="148"/>
      <c r="I97" s="148"/>
      <c r="J97" s="149">
        <f>J121</f>
        <v>0</v>
      </c>
      <c r="K97" s="146"/>
      <c r="L97" s="150"/>
    </row>
    <row r="98" spans="1:31" s="10" customFormat="1" ht="19.95" customHeight="1">
      <c r="B98" s="151"/>
      <c r="C98" s="152"/>
      <c r="D98" s="153" t="s">
        <v>123</v>
      </c>
      <c r="E98" s="154"/>
      <c r="F98" s="154"/>
      <c r="G98" s="154"/>
      <c r="H98" s="154"/>
      <c r="I98" s="154"/>
      <c r="J98" s="155">
        <f>J122</f>
        <v>0</v>
      </c>
      <c r="K98" s="152"/>
      <c r="L98" s="156"/>
    </row>
    <row r="99" spans="1:31" s="10" customFormat="1" ht="19.95" customHeight="1">
      <c r="B99" s="151"/>
      <c r="C99" s="152"/>
      <c r="D99" s="153" t="s">
        <v>125</v>
      </c>
      <c r="E99" s="154"/>
      <c r="F99" s="154"/>
      <c r="G99" s="154"/>
      <c r="H99" s="154"/>
      <c r="I99" s="154"/>
      <c r="J99" s="155">
        <f>J161</f>
        <v>0</v>
      </c>
      <c r="K99" s="152"/>
      <c r="L99" s="156"/>
    </row>
    <row r="100" spans="1:31" s="10" customFormat="1" ht="19.95" customHeight="1">
      <c r="B100" s="151"/>
      <c r="C100" s="152"/>
      <c r="D100" s="153" t="s">
        <v>128</v>
      </c>
      <c r="E100" s="154"/>
      <c r="F100" s="154"/>
      <c r="G100" s="154"/>
      <c r="H100" s="154"/>
      <c r="I100" s="154"/>
      <c r="J100" s="155">
        <f>J179</f>
        <v>0</v>
      </c>
      <c r="K100" s="152"/>
      <c r="L100" s="156"/>
    </row>
    <row r="101" spans="1:31" s="2" customFormat="1" ht="21.75" customHeight="1">
      <c r="A101" s="32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49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" customFormat="1" ht="6.9" customHeight="1">
      <c r="A102" s="32"/>
      <c r="B102" s="52"/>
      <c r="C102" s="53"/>
      <c r="D102" s="53"/>
      <c r="E102" s="53"/>
      <c r="F102" s="53"/>
      <c r="G102" s="53"/>
      <c r="H102" s="53"/>
      <c r="I102" s="53"/>
      <c r="J102" s="53"/>
      <c r="K102" s="53"/>
      <c r="L102" s="49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31" s="2" customFormat="1" ht="6.9" customHeight="1">
      <c r="A106" s="32"/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49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24.9" customHeight="1">
      <c r="A107" s="32"/>
      <c r="B107" s="33"/>
      <c r="C107" s="21" t="s">
        <v>131</v>
      </c>
      <c r="D107" s="34"/>
      <c r="E107" s="34"/>
      <c r="F107" s="34"/>
      <c r="G107" s="34"/>
      <c r="H107" s="34"/>
      <c r="I107" s="34"/>
      <c r="J107" s="34"/>
      <c r="K107" s="34"/>
      <c r="L107" s="49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" customHeight="1">
      <c r="A108" s="32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16</v>
      </c>
      <c r="D109" s="34"/>
      <c r="E109" s="34"/>
      <c r="F109" s="34"/>
      <c r="G109" s="34"/>
      <c r="H109" s="34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4"/>
      <c r="D110" s="34"/>
      <c r="E110" s="276" t="str">
        <f>E7</f>
        <v>VN Šišma - rekonstrukce a těžba nánosů</v>
      </c>
      <c r="F110" s="277"/>
      <c r="G110" s="277"/>
      <c r="H110" s="277"/>
      <c r="I110" s="34"/>
      <c r="J110" s="34"/>
      <c r="K110" s="34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115</v>
      </c>
      <c r="D111" s="34"/>
      <c r="E111" s="34"/>
      <c r="F111" s="34"/>
      <c r="G111" s="34"/>
      <c r="H111" s="34"/>
      <c r="I111" s="34"/>
      <c r="J111" s="34"/>
      <c r="K111" s="34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4"/>
      <c r="D112" s="34"/>
      <c r="E112" s="228" t="str">
        <f>E9</f>
        <v>3436_06 - SO 06 Opevnění břehů nádrže</v>
      </c>
      <c r="F112" s="278"/>
      <c r="G112" s="278"/>
      <c r="H112" s="278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" customHeight="1">
      <c r="A113" s="32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20</v>
      </c>
      <c r="D114" s="34"/>
      <c r="E114" s="34"/>
      <c r="F114" s="25" t="str">
        <f>F12</f>
        <v>k.ú. Šišma</v>
      </c>
      <c r="G114" s="34"/>
      <c r="H114" s="34"/>
      <c r="I114" s="27" t="s">
        <v>22</v>
      </c>
      <c r="J114" s="64" t="str">
        <f>IF(J12="","",J12)</f>
        <v>3. 10. 2025</v>
      </c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" customHeight="1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25.65" customHeight="1">
      <c r="A116" s="32"/>
      <c r="B116" s="33"/>
      <c r="C116" s="27" t="s">
        <v>24</v>
      </c>
      <c r="D116" s="34"/>
      <c r="E116" s="34"/>
      <c r="F116" s="25" t="str">
        <f>E15</f>
        <v>Povodí Moravy, s.p.</v>
      </c>
      <c r="G116" s="34"/>
      <c r="H116" s="34"/>
      <c r="I116" s="27" t="s">
        <v>32</v>
      </c>
      <c r="J116" s="30" t="str">
        <f>E21</f>
        <v>VODNÍ DÍLA - TBD a.s.</v>
      </c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25.65" customHeight="1">
      <c r="A117" s="32"/>
      <c r="B117" s="33"/>
      <c r="C117" s="27" t="s">
        <v>30</v>
      </c>
      <c r="D117" s="34"/>
      <c r="E117" s="34"/>
      <c r="F117" s="25" t="str">
        <f>IF(E18="","",E18)</f>
        <v>Vyplň údaj</v>
      </c>
      <c r="G117" s="34"/>
      <c r="H117" s="34"/>
      <c r="I117" s="27" t="s">
        <v>37</v>
      </c>
      <c r="J117" s="30" t="str">
        <f>E24</f>
        <v>VODNÍ DÍLA - TBD a.s.</v>
      </c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0.35" customHeight="1">
      <c r="A118" s="32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11" customFormat="1" ht="29.25" customHeight="1">
      <c r="A119" s="157"/>
      <c r="B119" s="158"/>
      <c r="C119" s="159" t="s">
        <v>132</v>
      </c>
      <c r="D119" s="160" t="s">
        <v>64</v>
      </c>
      <c r="E119" s="160" t="s">
        <v>60</v>
      </c>
      <c r="F119" s="160" t="s">
        <v>61</v>
      </c>
      <c r="G119" s="160" t="s">
        <v>133</v>
      </c>
      <c r="H119" s="160" t="s">
        <v>134</v>
      </c>
      <c r="I119" s="160" t="s">
        <v>135</v>
      </c>
      <c r="J119" s="160" t="s">
        <v>119</v>
      </c>
      <c r="K119" s="161" t="s">
        <v>136</v>
      </c>
      <c r="L119" s="162"/>
      <c r="M119" s="73" t="s">
        <v>1</v>
      </c>
      <c r="N119" s="74" t="s">
        <v>43</v>
      </c>
      <c r="O119" s="74" t="s">
        <v>137</v>
      </c>
      <c r="P119" s="74" t="s">
        <v>138</v>
      </c>
      <c r="Q119" s="74" t="s">
        <v>139</v>
      </c>
      <c r="R119" s="74" t="s">
        <v>140</v>
      </c>
      <c r="S119" s="74" t="s">
        <v>141</v>
      </c>
      <c r="T119" s="75" t="s">
        <v>142</v>
      </c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</row>
    <row r="120" spans="1:65" s="2" customFormat="1" ht="22.8" customHeight="1">
      <c r="A120" s="32"/>
      <c r="B120" s="33"/>
      <c r="C120" s="80" t="s">
        <v>143</v>
      </c>
      <c r="D120" s="34"/>
      <c r="E120" s="34"/>
      <c r="F120" s="34"/>
      <c r="G120" s="34"/>
      <c r="H120" s="34"/>
      <c r="I120" s="34"/>
      <c r="J120" s="163">
        <f>BK120</f>
        <v>0</v>
      </c>
      <c r="K120" s="34"/>
      <c r="L120" s="37"/>
      <c r="M120" s="76"/>
      <c r="N120" s="164"/>
      <c r="O120" s="77"/>
      <c r="P120" s="165">
        <f>P121</f>
        <v>0</v>
      </c>
      <c r="Q120" s="77"/>
      <c r="R120" s="165">
        <f>R121</f>
        <v>2905.8540799999996</v>
      </c>
      <c r="S120" s="77"/>
      <c r="T120" s="166">
        <f>T121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T120" s="15" t="s">
        <v>78</v>
      </c>
      <c r="AU120" s="15" t="s">
        <v>121</v>
      </c>
      <c r="BK120" s="167">
        <f>BK121</f>
        <v>0</v>
      </c>
    </row>
    <row r="121" spans="1:65" s="12" customFormat="1" ht="25.95" customHeight="1">
      <c r="B121" s="168"/>
      <c r="C121" s="169"/>
      <c r="D121" s="170" t="s">
        <v>78</v>
      </c>
      <c r="E121" s="171" t="s">
        <v>144</v>
      </c>
      <c r="F121" s="171" t="s">
        <v>145</v>
      </c>
      <c r="G121" s="169"/>
      <c r="H121" s="169"/>
      <c r="I121" s="172"/>
      <c r="J121" s="173">
        <f>BK121</f>
        <v>0</v>
      </c>
      <c r="K121" s="169"/>
      <c r="L121" s="174"/>
      <c r="M121" s="175"/>
      <c r="N121" s="176"/>
      <c r="O121" s="176"/>
      <c r="P121" s="177">
        <f>P122+P161+P179</f>
        <v>0</v>
      </c>
      <c r="Q121" s="176"/>
      <c r="R121" s="177">
        <f>R122+R161+R179</f>
        <v>2905.8540799999996</v>
      </c>
      <c r="S121" s="176"/>
      <c r="T121" s="178">
        <f>T122+T161+T179</f>
        <v>0</v>
      </c>
      <c r="AR121" s="179" t="s">
        <v>87</v>
      </c>
      <c r="AT121" s="180" t="s">
        <v>78</v>
      </c>
      <c r="AU121" s="180" t="s">
        <v>79</v>
      </c>
      <c r="AY121" s="179" t="s">
        <v>146</v>
      </c>
      <c r="BK121" s="181">
        <f>BK122+BK161+BK179</f>
        <v>0</v>
      </c>
    </row>
    <row r="122" spans="1:65" s="12" customFormat="1" ht="22.8" customHeight="1">
      <c r="B122" s="168"/>
      <c r="C122" s="169"/>
      <c r="D122" s="170" t="s">
        <v>78</v>
      </c>
      <c r="E122" s="182" t="s">
        <v>87</v>
      </c>
      <c r="F122" s="182" t="s">
        <v>147</v>
      </c>
      <c r="G122" s="169"/>
      <c r="H122" s="169"/>
      <c r="I122" s="172"/>
      <c r="J122" s="183">
        <f>BK122</f>
        <v>0</v>
      </c>
      <c r="K122" s="169"/>
      <c r="L122" s="174"/>
      <c r="M122" s="175"/>
      <c r="N122" s="176"/>
      <c r="O122" s="176"/>
      <c r="P122" s="177">
        <f>SUM(P123:P160)</f>
        <v>0</v>
      </c>
      <c r="Q122" s="176"/>
      <c r="R122" s="177">
        <f>SUM(R123:R160)</f>
        <v>9.1999999999999998E-3</v>
      </c>
      <c r="S122" s="176"/>
      <c r="T122" s="178">
        <f>SUM(T123:T160)</f>
        <v>0</v>
      </c>
      <c r="AR122" s="179" t="s">
        <v>87</v>
      </c>
      <c r="AT122" s="180" t="s">
        <v>78</v>
      </c>
      <c r="AU122" s="180" t="s">
        <v>87</v>
      </c>
      <c r="AY122" s="179" t="s">
        <v>146</v>
      </c>
      <c r="BK122" s="181">
        <f>SUM(BK123:BK160)</f>
        <v>0</v>
      </c>
    </row>
    <row r="123" spans="1:65" s="2" customFormat="1" ht="37.799999999999997" customHeight="1">
      <c r="A123" s="32"/>
      <c r="B123" s="33"/>
      <c r="C123" s="184" t="s">
        <v>87</v>
      </c>
      <c r="D123" s="184" t="s">
        <v>148</v>
      </c>
      <c r="E123" s="185" t="s">
        <v>184</v>
      </c>
      <c r="F123" s="186" t="s">
        <v>185</v>
      </c>
      <c r="G123" s="187" t="s">
        <v>161</v>
      </c>
      <c r="H123" s="188">
        <v>550</v>
      </c>
      <c r="I123" s="189"/>
      <c r="J123" s="190">
        <f>ROUND(I123*H123,2)</f>
        <v>0</v>
      </c>
      <c r="K123" s="186" t="s">
        <v>152</v>
      </c>
      <c r="L123" s="37"/>
      <c r="M123" s="191" t="s">
        <v>1</v>
      </c>
      <c r="N123" s="192" t="s">
        <v>44</v>
      </c>
      <c r="O123" s="69"/>
      <c r="P123" s="193">
        <f>O123*H123</f>
        <v>0</v>
      </c>
      <c r="Q123" s="193">
        <v>0</v>
      </c>
      <c r="R123" s="193">
        <f>Q123*H123</f>
        <v>0</v>
      </c>
      <c r="S123" s="193">
        <v>0</v>
      </c>
      <c r="T123" s="194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95" t="s">
        <v>153</v>
      </c>
      <c r="AT123" s="195" t="s">
        <v>148</v>
      </c>
      <c r="AU123" s="195" t="s">
        <v>89</v>
      </c>
      <c r="AY123" s="15" t="s">
        <v>146</v>
      </c>
      <c r="BE123" s="196">
        <f>IF(N123="základní",J123,0)</f>
        <v>0</v>
      </c>
      <c r="BF123" s="196">
        <f>IF(N123="snížená",J123,0)</f>
        <v>0</v>
      </c>
      <c r="BG123" s="196">
        <f>IF(N123="zákl. přenesená",J123,0)</f>
        <v>0</v>
      </c>
      <c r="BH123" s="196">
        <f>IF(N123="sníž. přenesená",J123,0)</f>
        <v>0</v>
      </c>
      <c r="BI123" s="196">
        <f>IF(N123="nulová",J123,0)</f>
        <v>0</v>
      </c>
      <c r="BJ123" s="15" t="s">
        <v>87</v>
      </c>
      <c r="BK123" s="196">
        <f>ROUND(I123*H123,2)</f>
        <v>0</v>
      </c>
      <c r="BL123" s="15" t="s">
        <v>153</v>
      </c>
      <c r="BM123" s="195" t="s">
        <v>1225</v>
      </c>
    </row>
    <row r="124" spans="1:65" s="2" customFormat="1" ht="38.4">
      <c r="A124" s="32"/>
      <c r="B124" s="33"/>
      <c r="C124" s="34"/>
      <c r="D124" s="197" t="s">
        <v>155</v>
      </c>
      <c r="E124" s="34"/>
      <c r="F124" s="198" t="s">
        <v>187</v>
      </c>
      <c r="G124" s="34"/>
      <c r="H124" s="34"/>
      <c r="I124" s="199"/>
      <c r="J124" s="34"/>
      <c r="K124" s="34"/>
      <c r="L124" s="37"/>
      <c r="M124" s="200"/>
      <c r="N124" s="201"/>
      <c r="O124" s="69"/>
      <c r="P124" s="69"/>
      <c r="Q124" s="69"/>
      <c r="R124" s="69"/>
      <c r="S124" s="69"/>
      <c r="T124" s="70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5" t="s">
        <v>155</v>
      </c>
      <c r="AU124" s="15" t="s">
        <v>89</v>
      </c>
    </row>
    <row r="125" spans="1:65" s="13" customFormat="1" ht="20.399999999999999">
      <c r="B125" s="202"/>
      <c r="C125" s="203"/>
      <c r="D125" s="197" t="s">
        <v>157</v>
      </c>
      <c r="E125" s="204" t="s">
        <v>1</v>
      </c>
      <c r="F125" s="205" t="s">
        <v>1226</v>
      </c>
      <c r="G125" s="203"/>
      <c r="H125" s="206">
        <v>550</v>
      </c>
      <c r="I125" s="207"/>
      <c r="J125" s="203"/>
      <c r="K125" s="203"/>
      <c r="L125" s="208"/>
      <c r="M125" s="209"/>
      <c r="N125" s="210"/>
      <c r="O125" s="210"/>
      <c r="P125" s="210"/>
      <c r="Q125" s="210"/>
      <c r="R125" s="210"/>
      <c r="S125" s="210"/>
      <c r="T125" s="211"/>
      <c r="AT125" s="212" t="s">
        <v>157</v>
      </c>
      <c r="AU125" s="212" t="s">
        <v>89</v>
      </c>
      <c r="AV125" s="13" t="s">
        <v>89</v>
      </c>
      <c r="AW125" s="13" t="s">
        <v>36</v>
      </c>
      <c r="AX125" s="13" t="s">
        <v>87</v>
      </c>
      <c r="AY125" s="212" t="s">
        <v>146</v>
      </c>
    </row>
    <row r="126" spans="1:65" s="2" customFormat="1" ht="24.15" customHeight="1">
      <c r="A126" s="32"/>
      <c r="B126" s="33"/>
      <c r="C126" s="184" t="s">
        <v>89</v>
      </c>
      <c r="D126" s="184" t="s">
        <v>148</v>
      </c>
      <c r="E126" s="185" t="s">
        <v>205</v>
      </c>
      <c r="F126" s="186" t="s">
        <v>206</v>
      </c>
      <c r="G126" s="187" t="s">
        <v>161</v>
      </c>
      <c r="H126" s="188">
        <v>550</v>
      </c>
      <c r="I126" s="189"/>
      <c r="J126" s="190">
        <f>ROUND(I126*H126,2)</f>
        <v>0</v>
      </c>
      <c r="K126" s="186" t="s">
        <v>152</v>
      </c>
      <c r="L126" s="37"/>
      <c r="M126" s="191" t="s">
        <v>1</v>
      </c>
      <c r="N126" s="192" t="s">
        <v>44</v>
      </c>
      <c r="O126" s="69"/>
      <c r="P126" s="193">
        <f>O126*H126</f>
        <v>0</v>
      </c>
      <c r="Q126" s="193">
        <v>0</v>
      </c>
      <c r="R126" s="193">
        <f>Q126*H126</f>
        <v>0</v>
      </c>
      <c r="S126" s="193">
        <v>0</v>
      </c>
      <c r="T126" s="194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95" t="s">
        <v>153</v>
      </c>
      <c r="AT126" s="195" t="s">
        <v>148</v>
      </c>
      <c r="AU126" s="195" t="s">
        <v>89</v>
      </c>
      <c r="AY126" s="15" t="s">
        <v>146</v>
      </c>
      <c r="BE126" s="196">
        <f>IF(N126="základní",J126,0)</f>
        <v>0</v>
      </c>
      <c r="BF126" s="196">
        <f>IF(N126="snížená",J126,0)</f>
        <v>0</v>
      </c>
      <c r="BG126" s="196">
        <f>IF(N126="zákl. přenesená",J126,0)</f>
        <v>0</v>
      </c>
      <c r="BH126" s="196">
        <f>IF(N126="sníž. přenesená",J126,0)</f>
        <v>0</v>
      </c>
      <c r="BI126" s="196">
        <f>IF(N126="nulová",J126,0)</f>
        <v>0</v>
      </c>
      <c r="BJ126" s="15" t="s">
        <v>87</v>
      </c>
      <c r="BK126" s="196">
        <f>ROUND(I126*H126,2)</f>
        <v>0</v>
      </c>
      <c r="BL126" s="15" t="s">
        <v>153</v>
      </c>
      <c r="BM126" s="195" t="s">
        <v>1227</v>
      </c>
    </row>
    <row r="127" spans="1:65" s="2" customFormat="1" ht="28.8">
      <c r="A127" s="32"/>
      <c r="B127" s="33"/>
      <c r="C127" s="34"/>
      <c r="D127" s="197" t="s">
        <v>155</v>
      </c>
      <c r="E127" s="34"/>
      <c r="F127" s="198" t="s">
        <v>208</v>
      </c>
      <c r="G127" s="34"/>
      <c r="H127" s="34"/>
      <c r="I127" s="199"/>
      <c r="J127" s="34"/>
      <c r="K127" s="34"/>
      <c r="L127" s="37"/>
      <c r="M127" s="200"/>
      <c r="N127" s="201"/>
      <c r="O127" s="69"/>
      <c r="P127" s="69"/>
      <c r="Q127" s="69"/>
      <c r="R127" s="69"/>
      <c r="S127" s="69"/>
      <c r="T127" s="70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5" t="s">
        <v>155</v>
      </c>
      <c r="AU127" s="15" t="s">
        <v>89</v>
      </c>
    </row>
    <row r="128" spans="1:65" s="13" customFormat="1" ht="20.399999999999999">
      <c r="B128" s="202"/>
      <c r="C128" s="203"/>
      <c r="D128" s="197" t="s">
        <v>157</v>
      </c>
      <c r="E128" s="204" t="s">
        <v>1</v>
      </c>
      <c r="F128" s="205" t="s">
        <v>1228</v>
      </c>
      <c r="G128" s="203"/>
      <c r="H128" s="206">
        <v>550</v>
      </c>
      <c r="I128" s="207"/>
      <c r="J128" s="203"/>
      <c r="K128" s="203"/>
      <c r="L128" s="208"/>
      <c r="M128" s="209"/>
      <c r="N128" s="210"/>
      <c r="O128" s="210"/>
      <c r="P128" s="210"/>
      <c r="Q128" s="210"/>
      <c r="R128" s="210"/>
      <c r="S128" s="210"/>
      <c r="T128" s="211"/>
      <c r="AT128" s="212" t="s">
        <v>157</v>
      </c>
      <c r="AU128" s="212" t="s">
        <v>89</v>
      </c>
      <c r="AV128" s="13" t="s">
        <v>89</v>
      </c>
      <c r="AW128" s="13" t="s">
        <v>36</v>
      </c>
      <c r="AX128" s="13" t="s">
        <v>79</v>
      </c>
      <c r="AY128" s="212" t="s">
        <v>146</v>
      </c>
    </row>
    <row r="129" spans="1:65" s="2" customFormat="1" ht="24.15" customHeight="1">
      <c r="A129" s="32"/>
      <c r="B129" s="33"/>
      <c r="C129" s="184" t="s">
        <v>171</v>
      </c>
      <c r="D129" s="184" t="s">
        <v>148</v>
      </c>
      <c r="E129" s="185" t="s">
        <v>246</v>
      </c>
      <c r="F129" s="186" t="s">
        <v>247</v>
      </c>
      <c r="G129" s="187" t="s">
        <v>161</v>
      </c>
      <c r="H129" s="188">
        <v>550</v>
      </c>
      <c r="I129" s="189"/>
      <c r="J129" s="190">
        <f>ROUND(I129*H129,2)</f>
        <v>0</v>
      </c>
      <c r="K129" s="186" t="s">
        <v>152</v>
      </c>
      <c r="L129" s="37"/>
      <c r="M129" s="191" t="s">
        <v>1</v>
      </c>
      <c r="N129" s="192" t="s">
        <v>44</v>
      </c>
      <c r="O129" s="69"/>
      <c r="P129" s="193">
        <f>O129*H129</f>
        <v>0</v>
      </c>
      <c r="Q129" s="193">
        <v>0</v>
      </c>
      <c r="R129" s="193">
        <f>Q129*H129</f>
        <v>0</v>
      </c>
      <c r="S129" s="193">
        <v>0</v>
      </c>
      <c r="T129" s="194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95" t="s">
        <v>153</v>
      </c>
      <c r="AT129" s="195" t="s">
        <v>148</v>
      </c>
      <c r="AU129" s="195" t="s">
        <v>89</v>
      </c>
      <c r="AY129" s="15" t="s">
        <v>146</v>
      </c>
      <c r="BE129" s="196">
        <f>IF(N129="základní",J129,0)</f>
        <v>0</v>
      </c>
      <c r="BF129" s="196">
        <f>IF(N129="snížená",J129,0)</f>
        <v>0</v>
      </c>
      <c r="BG129" s="196">
        <f>IF(N129="zákl. přenesená",J129,0)</f>
        <v>0</v>
      </c>
      <c r="BH129" s="196">
        <f>IF(N129="sníž. přenesená",J129,0)</f>
        <v>0</v>
      </c>
      <c r="BI129" s="196">
        <f>IF(N129="nulová",J129,0)</f>
        <v>0</v>
      </c>
      <c r="BJ129" s="15" t="s">
        <v>87</v>
      </c>
      <c r="BK129" s="196">
        <f>ROUND(I129*H129,2)</f>
        <v>0</v>
      </c>
      <c r="BL129" s="15" t="s">
        <v>153</v>
      </c>
      <c r="BM129" s="195" t="s">
        <v>1229</v>
      </c>
    </row>
    <row r="130" spans="1:65" s="2" customFormat="1" ht="28.8">
      <c r="A130" s="32"/>
      <c r="B130" s="33"/>
      <c r="C130" s="34"/>
      <c r="D130" s="197" t="s">
        <v>155</v>
      </c>
      <c r="E130" s="34"/>
      <c r="F130" s="198" t="s">
        <v>249</v>
      </c>
      <c r="G130" s="34"/>
      <c r="H130" s="34"/>
      <c r="I130" s="199"/>
      <c r="J130" s="34"/>
      <c r="K130" s="34"/>
      <c r="L130" s="37"/>
      <c r="M130" s="200"/>
      <c r="N130" s="201"/>
      <c r="O130" s="69"/>
      <c r="P130" s="69"/>
      <c r="Q130" s="69"/>
      <c r="R130" s="69"/>
      <c r="S130" s="69"/>
      <c r="T130" s="70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5" t="s">
        <v>155</v>
      </c>
      <c r="AU130" s="15" t="s">
        <v>89</v>
      </c>
    </row>
    <row r="131" spans="1:65" s="13" customFormat="1" ht="10.199999999999999">
      <c r="B131" s="202"/>
      <c r="C131" s="203"/>
      <c r="D131" s="197" t="s">
        <v>157</v>
      </c>
      <c r="E131" s="204" t="s">
        <v>1</v>
      </c>
      <c r="F131" s="205" t="s">
        <v>1230</v>
      </c>
      <c r="G131" s="203"/>
      <c r="H131" s="206">
        <v>550</v>
      </c>
      <c r="I131" s="207"/>
      <c r="J131" s="203"/>
      <c r="K131" s="203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157</v>
      </c>
      <c r="AU131" s="212" t="s">
        <v>89</v>
      </c>
      <c r="AV131" s="13" t="s">
        <v>89</v>
      </c>
      <c r="AW131" s="13" t="s">
        <v>36</v>
      </c>
      <c r="AX131" s="13" t="s">
        <v>87</v>
      </c>
      <c r="AY131" s="212" t="s">
        <v>146</v>
      </c>
    </row>
    <row r="132" spans="1:65" s="2" customFormat="1" ht="33" customHeight="1">
      <c r="A132" s="32"/>
      <c r="B132" s="33"/>
      <c r="C132" s="184" t="s">
        <v>153</v>
      </c>
      <c r="D132" s="184" t="s">
        <v>148</v>
      </c>
      <c r="E132" s="185" t="s">
        <v>266</v>
      </c>
      <c r="F132" s="186" t="s">
        <v>267</v>
      </c>
      <c r="G132" s="187" t="s">
        <v>151</v>
      </c>
      <c r="H132" s="188">
        <v>368</v>
      </c>
      <c r="I132" s="189"/>
      <c r="J132" s="190">
        <f>ROUND(I132*H132,2)</f>
        <v>0</v>
      </c>
      <c r="K132" s="186" t="s">
        <v>152</v>
      </c>
      <c r="L132" s="37"/>
      <c r="M132" s="191" t="s">
        <v>1</v>
      </c>
      <c r="N132" s="192" t="s">
        <v>44</v>
      </c>
      <c r="O132" s="69"/>
      <c r="P132" s="193">
        <f>O132*H132</f>
        <v>0</v>
      </c>
      <c r="Q132" s="193">
        <v>0</v>
      </c>
      <c r="R132" s="193">
        <f>Q132*H132</f>
        <v>0</v>
      </c>
      <c r="S132" s="193">
        <v>0</v>
      </c>
      <c r="T132" s="194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95" t="s">
        <v>153</v>
      </c>
      <c r="AT132" s="195" t="s">
        <v>148</v>
      </c>
      <c r="AU132" s="195" t="s">
        <v>89</v>
      </c>
      <c r="AY132" s="15" t="s">
        <v>146</v>
      </c>
      <c r="BE132" s="196">
        <f>IF(N132="základní",J132,0)</f>
        <v>0</v>
      </c>
      <c r="BF132" s="196">
        <f>IF(N132="snížená",J132,0)</f>
        <v>0</v>
      </c>
      <c r="BG132" s="196">
        <f>IF(N132="zákl. přenesená",J132,0)</f>
        <v>0</v>
      </c>
      <c r="BH132" s="196">
        <f>IF(N132="sníž. přenesená",J132,0)</f>
        <v>0</v>
      </c>
      <c r="BI132" s="196">
        <f>IF(N132="nulová",J132,0)</f>
        <v>0</v>
      </c>
      <c r="BJ132" s="15" t="s">
        <v>87</v>
      </c>
      <c r="BK132" s="196">
        <f>ROUND(I132*H132,2)</f>
        <v>0</v>
      </c>
      <c r="BL132" s="15" t="s">
        <v>153</v>
      </c>
      <c r="BM132" s="195" t="s">
        <v>1231</v>
      </c>
    </row>
    <row r="133" spans="1:65" s="2" customFormat="1" ht="28.8">
      <c r="A133" s="32"/>
      <c r="B133" s="33"/>
      <c r="C133" s="34"/>
      <c r="D133" s="197" t="s">
        <v>155</v>
      </c>
      <c r="E133" s="34"/>
      <c r="F133" s="198" t="s">
        <v>269</v>
      </c>
      <c r="G133" s="34"/>
      <c r="H133" s="34"/>
      <c r="I133" s="199"/>
      <c r="J133" s="34"/>
      <c r="K133" s="34"/>
      <c r="L133" s="37"/>
      <c r="M133" s="200"/>
      <c r="N133" s="201"/>
      <c r="O133" s="69"/>
      <c r="P133" s="69"/>
      <c r="Q133" s="69"/>
      <c r="R133" s="69"/>
      <c r="S133" s="69"/>
      <c r="T133" s="70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T133" s="15" t="s">
        <v>155</v>
      </c>
      <c r="AU133" s="15" t="s">
        <v>89</v>
      </c>
    </row>
    <row r="134" spans="1:65" s="13" customFormat="1" ht="10.199999999999999">
      <c r="B134" s="202"/>
      <c r="C134" s="203"/>
      <c r="D134" s="197" t="s">
        <v>157</v>
      </c>
      <c r="E134" s="204" t="s">
        <v>1</v>
      </c>
      <c r="F134" s="205" t="s">
        <v>1232</v>
      </c>
      <c r="G134" s="203"/>
      <c r="H134" s="206">
        <v>368</v>
      </c>
      <c r="I134" s="207"/>
      <c r="J134" s="203"/>
      <c r="K134" s="203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157</v>
      </c>
      <c r="AU134" s="212" t="s">
        <v>89</v>
      </c>
      <c r="AV134" s="13" t="s">
        <v>89</v>
      </c>
      <c r="AW134" s="13" t="s">
        <v>36</v>
      </c>
      <c r="AX134" s="13" t="s">
        <v>87</v>
      </c>
      <c r="AY134" s="212" t="s">
        <v>146</v>
      </c>
    </row>
    <row r="135" spans="1:65" s="2" customFormat="1" ht="24.15" customHeight="1">
      <c r="A135" s="32"/>
      <c r="B135" s="33"/>
      <c r="C135" s="184" t="s">
        <v>183</v>
      </c>
      <c r="D135" s="184" t="s">
        <v>148</v>
      </c>
      <c r="E135" s="185" t="s">
        <v>272</v>
      </c>
      <c r="F135" s="186" t="s">
        <v>273</v>
      </c>
      <c r="G135" s="187" t="s">
        <v>151</v>
      </c>
      <c r="H135" s="188">
        <v>368</v>
      </c>
      <c r="I135" s="189"/>
      <c r="J135" s="190">
        <f>ROUND(I135*H135,2)</f>
        <v>0</v>
      </c>
      <c r="K135" s="186" t="s">
        <v>152</v>
      </c>
      <c r="L135" s="37"/>
      <c r="M135" s="191" t="s">
        <v>1</v>
      </c>
      <c r="N135" s="192" t="s">
        <v>44</v>
      </c>
      <c r="O135" s="69"/>
      <c r="P135" s="193">
        <f>O135*H135</f>
        <v>0</v>
      </c>
      <c r="Q135" s="193">
        <v>0</v>
      </c>
      <c r="R135" s="193">
        <f>Q135*H135</f>
        <v>0</v>
      </c>
      <c r="S135" s="193">
        <v>0</v>
      </c>
      <c r="T135" s="194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95" t="s">
        <v>153</v>
      </c>
      <c r="AT135" s="195" t="s">
        <v>148</v>
      </c>
      <c r="AU135" s="195" t="s">
        <v>89</v>
      </c>
      <c r="AY135" s="15" t="s">
        <v>146</v>
      </c>
      <c r="BE135" s="196">
        <f>IF(N135="základní",J135,0)</f>
        <v>0</v>
      </c>
      <c r="BF135" s="196">
        <f>IF(N135="snížená",J135,0)</f>
        <v>0</v>
      </c>
      <c r="BG135" s="196">
        <f>IF(N135="zákl. přenesená",J135,0)</f>
        <v>0</v>
      </c>
      <c r="BH135" s="196">
        <f>IF(N135="sníž. přenesená",J135,0)</f>
        <v>0</v>
      </c>
      <c r="BI135" s="196">
        <f>IF(N135="nulová",J135,0)</f>
        <v>0</v>
      </c>
      <c r="BJ135" s="15" t="s">
        <v>87</v>
      </c>
      <c r="BK135" s="196">
        <f>ROUND(I135*H135,2)</f>
        <v>0</v>
      </c>
      <c r="BL135" s="15" t="s">
        <v>153</v>
      </c>
      <c r="BM135" s="195" t="s">
        <v>1233</v>
      </c>
    </row>
    <row r="136" spans="1:65" s="2" customFormat="1" ht="28.8">
      <c r="A136" s="32"/>
      <c r="B136" s="33"/>
      <c r="C136" s="34"/>
      <c r="D136" s="197" t="s">
        <v>155</v>
      </c>
      <c r="E136" s="34"/>
      <c r="F136" s="198" t="s">
        <v>275</v>
      </c>
      <c r="G136" s="34"/>
      <c r="H136" s="34"/>
      <c r="I136" s="199"/>
      <c r="J136" s="34"/>
      <c r="K136" s="34"/>
      <c r="L136" s="37"/>
      <c r="M136" s="200"/>
      <c r="N136" s="201"/>
      <c r="O136" s="69"/>
      <c r="P136" s="69"/>
      <c r="Q136" s="69"/>
      <c r="R136" s="69"/>
      <c r="S136" s="69"/>
      <c r="T136" s="70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T136" s="15" t="s">
        <v>155</v>
      </c>
      <c r="AU136" s="15" t="s">
        <v>89</v>
      </c>
    </row>
    <row r="137" spans="1:65" s="13" customFormat="1" ht="10.199999999999999">
      <c r="B137" s="202"/>
      <c r="C137" s="203"/>
      <c r="D137" s="197" t="s">
        <v>157</v>
      </c>
      <c r="E137" s="204" t="s">
        <v>1</v>
      </c>
      <c r="F137" s="205" t="s">
        <v>1232</v>
      </c>
      <c r="G137" s="203"/>
      <c r="H137" s="206">
        <v>368</v>
      </c>
      <c r="I137" s="207"/>
      <c r="J137" s="203"/>
      <c r="K137" s="203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157</v>
      </c>
      <c r="AU137" s="212" t="s">
        <v>89</v>
      </c>
      <c r="AV137" s="13" t="s">
        <v>89</v>
      </c>
      <c r="AW137" s="13" t="s">
        <v>36</v>
      </c>
      <c r="AX137" s="13" t="s">
        <v>87</v>
      </c>
      <c r="AY137" s="212" t="s">
        <v>146</v>
      </c>
    </row>
    <row r="138" spans="1:65" s="2" customFormat="1" ht="24.15" customHeight="1">
      <c r="A138" s="32"/>
      <c r="B138" s="33"/>
      <c r="C138" s="184" t="s">
        <v>197</v>
      </c>
      <c r="D138" s="184" t="s">
        <v>148</v>
      </c>
      <c r="E138" s="185" t="s">
        <v>946</v>
      </c>
      <c r="F138" s="186" t="s">
        <v>947</v>
      </c>
      <c r="G138" s="187" t="s">
        <v>151</v>
      </c>
      <c r="H138" s="188">
        <v>92</v>
      </c>
      <c r="I138" s="189"/>
      <c r="J138" s="190">
        <f>ROUND(I138*H138,2)</f>
        <v>0</v>
      </c>
      <c r="K138" s="186" t="s">
        <v>152</v>
      </c>
      <c r="L138" s="37"/>
      <c r="M138" s="191" t="s">
        <v>1</v>
      </c>
      <c r="N138" s="192" t="s">
        <v>44</v>
      </c>
      <c r="O138" s="69"/>
      <c r="P138" s="193">
        <f>O138*H138</f>
        <v>0</v>
      </c>
      <c r="Q138" s="193">
        <v>0</v>
      </c>
      <c r="R138" s="193">
        <f>Q138*H138</f>
        <v>0</v>
      </c>
      <c r="S138" s="193">
        <v>0</v>
      </c>
      <c r="T138" s="194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95" t="s">
        <v>153</v>
      </c>
      <c r="AT138" s="195" t="s">
        <v>148</v>
      </c>
      <c r="AU138" s="195" t="s">
        <v>89</v>
      </c>
      <c r="AY138" s="15" t="s">
        <v>146</v>
      </c>
      <c r="BE138" s="196">
        <f>IF(N138="základní",J138,0)</f>
        <v>0</v>
      </c>
      <c r="BF138" s="196">
        <f>IF(N138="snížená",J138,0)</f>
        <v>0</v>
      </c>
      <c r="BG138" s="196">
        <f>IF(N138="zákl. přenesená",J138,0)</f>
        <v>0</v>
      </c>
      <c r="BH138" s="196">
        <f>IF(N138="sníž. přenesená",J138,0)</f>
        <v>0</v>
      </c>
      <c r="BI138" s="196">
        <f>IF(N138="nulová",J138,0)</f>
        <v>0</v>
      </c>
      <c r="BJ138" s="15" t="s">
        <v>87</v>
      </c>
      <c r="BK138" s="196">
        <f>ROUND(I138*H138,2)</f>
        <v>0</v>
      </c>
      <c r="BL138" s="15" t="s">
        <v>153</v>
      </c>
      <c r="BM138" s="195" t="s">
        <v>1234</v>
      </c>
    </row>
    <row r="139" spans="1:65" s="2" customFormat="1" ht="19.2">
      <c r="A139" s="32"/>
      <c r="B139" s="33"/>
      <c r="C139" s="34"/>
      <c r="D139" s="197" t="s">
        <v>155</v>
      </c>
      <c r="E139" s="34"/>
      <c r="F139" s="198" t="s">
        <v>949</v>
      </c>
      <c r="G139" s="34"/>
      <c r="H139" s="34"/>
      <c r="I139" s="199"/>
      <c r="J139" s="34"/>
      <c r="K139" s="34"/>
      <c r="L139" s="37"/>
      <c r="M139" s="200"/>
      <c r="N139" s="201"/>
      <c r="O139" s="69"/>
      <c r="P139" s="69"/>
      <c r="Q139" s="69"/>
      <c r="R139" s="69"/>
      <c r="S139" s="69"/>
      <c r="T139" s="70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T139" s="15" t="s">
        <v>155</v>
      </c>
      <c r="AU139" s="15" t="s">
        <v>89</v>
      </c>
    </row>
    <row r="140" spans="1:65" s="13" customFormat="1" ht="10.199999999999999">
      <c r="B140" s="202"/>
      <c r="C140" s="203"/>
      <c r="D140" s="197" t="s">
        <v>157</v>
      </c>
      <c r="E140" s="204" t="s">
        <v>1</v>
      </c>
      <c r="F140" s="205" t="s">
        <v>1235</v>
      </c>
      <c r="G140" s="203"/>
      <c r="H140" s="206">
        <v>92</v>
      </c>
      <c r="I140" s="207"/>
      <c r="J140" s="203"/>
      <c r="K140" s="203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157</v>
      </c>
      <c r="AU140" s="212" t="s">
        <v>89</v>
      </c>
      <c r="AV140" s="13" t="s">
        <v>89</v>
      </c>
      <c r="AW140" s="13" t="s">
        <v>36</v>
      </c>
      <c r="AX140" s="13" t="s">
        <v>87</v>
      </c>
      <c r="AY140" s="212" t="s">
        <v>146</v>
      </c>
    </row>
    <row r="141" spans="1:65" s="2" customFormat="1" ht="16.5" customHeight="1">
      <c r="A141" s="32"/>
      <c r="B141" s="33"/>
      <c r="C141" s="213" t="s">
        <v>204</v>
      </c>
      <c r="D141" s="213" t="s">
        <v>226</v>
      </c>
      <c r="E141" s="214" t="s">
        <v>283</v>
      </c>
      <c r="F141" s="215" t="s">
        <v>284</v>
      </c>
      <c r="G141" s="216" t="s">
        <v>285</v>
      </c>
      <c r="H141" s="217">
        <v>9.1999999999999993</v>
      </c>
      <c r="I141" s="218"/>
      <c r="J141" s="219">
        <f>ROUND(I141*H141,2)</f>
        <v>0</v>
      </c>
      <c r="K141" s="215" t="s">
        <v>152</v>
      </c>
      <c r="L141" s="220"/>
      <c r="M141" s="221" t="s">
        <v>1</v>
      </c>
      <c r="N141" s="222" t="s">
        <v>44</v>
      </c>
      <c r="O141" s="69"/>
      <c r="P141" s="193">
        <f>O141*H141</f>
        <v>0</v>
      </c>
      <c r="Q141" s="193">
        <v>1E-3</v>
      </c>
      <c r="R141" s="193">
        <f>Q141*H141</f>
        <v>9.1999999999999998E-3</v>
      </c>
      <c r="S141" s="193">
        <v>0</v>
      </c>
      <c r="T141" s="194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95" t="s">
        <v>216</v>
      </c>
      <c r="AT141" s="195" t="s">
        <v>226</v>
      </c>
      <c r="AU141" s="195" t="s">
        <v>89</v>
      </c>
      <c r="AY141" s="15" t="s">
        <v>146</v>
      </c>
      <c r="BE141" s="196">
        <f>IF(N141="základní",J141,0)</f>
        <v>0</v>
      </c>
      <c r="BF141" s="196">
        <f>IF(N141="snížená",J141,0)</f>
        <v>0</v>
      </c>
      <c r="BG141" s="196">
        <f>IF(N141="zákl. přenesená",J141,0)</f>
        <v>0</v>
      </c>
      <c r="BH141" s="196">
        <f>IF(N141="sníž. přenesená",J141,0)</f>
        <v>0</v>
      </c>
      <c r="BI141" s="196">
        <f>IF(N141="nulová",J141,0)</f>
        <v>0</v>
      </c>
      <c r="BJ141" s="15" t="s">
        <v>87</v>
      </c>
      <c r="BK141" s="196">
        <f>ROUND(I141*H141,2)</f>
        <v>0</v>
      </c>
      <c r="BL141" s="15" t="s">
        <v>153</v>
      </c>
      <c r="BM141" s="195" t="s">
        <v>1236</v>
      </c>
    </row>
    <row r="142" spans="1:65" s="2" customFormat="1" ht="10.199999999999999">
      <c r="A142" s="32"/>
      <c r="B142" s="33"/>
      <c r="C142" s="34"/>
      <c r="D142" s="197" t="s">
        <v>155</v>
      </c>
      <c r="E142" s="34"/>
      <c r="F142" s="198" t="s">
        <v>284</v>
      </c>
      <c r="G142" s="34"/>
      <c r="H142" s="34"/>
      <c r="I142" s="199"/>
      <c r="J142" s="34"/>
      <c r="K142" s="34"/>
      <c r="L142" s="37"/>
      <c r="M142" s="200"/>
      <c r="N142" s="201"/>
      <c r="O142" s="69"/>
      <c r="P142" s="69"/>
      <c r="Q142" s="69"/>
      <c r="R142" s="69"/>
      <c r="S142" s="69"/>
      <c r="T142" s="70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5" t="s">
        <v>155</v>
      </c>
      <c r="AU142" s="15" t="s">
        <v>89</v>
      </c>
    </row>
    <row r="143" spans="1:65" s="13" customFormat="1" ht="10.199999999999999">
      <c r="B143" s="202"/>
      <c r="C143" s="203"/>
      <c r="D143" s="197" t="s">
        <v>157</v>
      </c>
      <c r="E143" s="204" t="s">
        <v>1</v>
      </c>
      <c r="F143" s="205" t="s">
        <v>1237</v>
      </c>
      <c r="G143" s="203"/>
      <c r="H143" s="206">
        <v>460</v>
      </c>
      <c r="I143" s="207"/>
      <c r="J143" s="203"/>
      <c r="K143" s="203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157</v>
      </c>
      <c r="AU143" s="212" t="s">
        <v>89</v>
      </c>
      <c r="AV143" s="13" t="s">
        <v>89</v>
      </c>
      <c r="AW143" s="13" t="s">
        <v>36</v>
      </c>
      <c r="AX143" s="13" t="s">
        <v>87</v>
      </c>
      <c r="AY143" s="212" t="s">
        <v>146</v>
      </c>
    </row>
    <row r="144" spans="1:65" s="13" customFormat="1" ht="10.199999999999999">
      <c r="B144" s="202"/>
      <c r="C144" s="203"/>
      <c r="D144" s="197" t="s">
        <v>157</v>
      </c>
      <c r="E144" s="203"/>
      <c r="F144" s="205" t="s">
        <v>1238</v>
      </c>
      <c r="G144" s="203"/>
      <c r="H144" s="206">
        <v>9.1999999999999993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157</v>
      </c>
      <c r="AU144" s="212" t="s">
        <v>89</v>
      </c>
      <c r="AV144" s="13" t="s">
        <v>89</v>
      </c>
      <c r="AW144" s="13" t="s">
        <v>4</v>
      </c>
      <c r="AX144" s="13" t="s">
        <v>87</v>
      </c>
      <c r="AY144" s="212" t="s">
        <v>146</v>
      </c>
    </row>
    <row r="145" spans="1:65" s="2" customFormat="1" ht="24.15" customHeight="1">
      <c r="A145" s="32"/>
      <c r="B145" s="33"/>
      <c r="C145" s="184" t="s">
        <v>216</v>
      </c>
      <c r="D145" s="184" t="s">
        <v>148</v>
      </c>
      <c r="E145" s="185" t="s">
        <v>290</v>
      </c>
      <c r="F145" s="186" t="s">
        <v>291</v>
      </c>
      <c r="G145" s="187" t="s">
        <v>151</v>
      </c>
      <c r="H145" s="188">
        <v>368</v>
      </c>
      <c r="I145" s="189"/>
      <c r="J145" s="190">
        <f>ROUND(I145*H145,2)</f>
        <v>0</v>
      </c>
      <c r="K145" s="186" t="s">
        <v>152</v>
      </c>
      <c r="L145" s="37"/>
      <c r="M145" s="191" t="s">
        <v>1</v>
      </c>
      <c r="N145" s="192" t="s">
        <v>44</v>
      </c>
      <c r="O145" s="69"/>
      <c r="P145" s="193">
        <f>O145*H145</f>
        <v>0</v>
      </c>
      <c r="Q145" s="193">
        <v>0</v>
      </c>
      <c r="R145" s="193">
        <f>Q145*H145</f>
        <v>0</v>
      </c>
      <c r="S145" s="193">
        <v>0</v>
      </c>
      <c r="T145" s="194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95" t="s">
        <v>153</v>
      </c>
      <c r="AT145" s="195" t="s">
        <v>148</v>
      </c>
      <c r="AU145" s="195" t="s">
        <v>89</v>
      </c>
      <c r="AY145" s="15" t="s">
        <v>146</v>
      </c>
      <c r="BE145" s="196">
        <f>IF(N145="základní",J145,0)</f>
        <v>0</v>
      </c>
      <c r="BF145" s="196">
        <f>IF(N145="snížená",J145,0)</f>
        <v>0</v>
      </c>
      <c r="BG145" s="196">
        <f>IF(N145="zákl. přenesená",J145,0)</f>
        <v>0</v>
      </c>
      <c r="BH145" s="196">
        <f>IF(N145="sníž. přenesená",J145,0)</f>
        <v>0</v>
      </c>
      <c r="BI145" s="196">
        <f>IF(N145="nulová",J145,0)</f>
        <v>0</v>
      </c>
      <c r="BJ145" s="15" t="s">
        <v>87</v>
      </c>
      <c r="BK145" s="196">
        <f>ROUND(I145*H145,2)</f>
        <v>0</v>
      </c>
      <c r="BL145" s="15" t="s">
        <v>153</v>
      </c>
      <c r="BM145" s="195" t="s">
        <v>1239</v>
      </c>
    </row>
    <row r="146" spans="1:65" s="2" customFormat="1" ht="19.2">
      <c r="A146" s="32"/>
      <c r="B146" s="33"/>
      <c r="C146" s="34"/>
      <c r="D146" s="197" t="s">
        <v>155</v>
      </c>
      <c r="E146" s="34"/>
      <c r="F146" s="198" t="s">
        <v>293</v>
      </c>
      <c r="G146" s="34"/>
      <c r="H146" s="34"/>
      <c r="I146" s="199"/>
      <c r="J146" s="34"/>
      <c r="K146" s="34"/>
      <c r="L146" s="37"/>
      <c r="M146" s="200"/>
      <c r="N146" s="201"/>
      <c r="O146" s="69"/>
      <c r="P146" s="69"/>
      <c r="Q146" s="69"/>
      <c r="R146" s="69"/>
      <c r="S146" s="69"/>
      <c r="T146" s="70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T146" s="15" t="s">
        <v>155</v>
      </c>
      <c r="AU146" s="15" t="s">
        <v>89</v>
      </c>
    </row>
    <row r="147" spans="1:65" s="13" customFormat="1" ht="10.199999999999999">
      <c r="B147" s="202"/>
      <c r="C147" s="203"/>
      <c r="D147" s="197" t="s">
        <v>157</v>
      </c>
      <c r="E147" s="204" t="s">
        <v>1</v>
      </c>
      <c r="F147" s="205" t="s">
        <v>1240</v>
      </c>
      <c r="G147" s="203"/>
      <c r="H147" s="206">
        <v>368</v>
      </c>
      <c r="I147" s="207"/>
      <c r="J147" s="203"/>
      <c r="K147" s="203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157</v>
      </c>
      <c r="AU147" s="212" t="s">
        <v>89</v>
      </c>
      <c r="AV147" s="13" t="s">
        <v>89</v>
      </c>
      <c r="AW147" s="13" t="s">
        <v>36</v>
      </c>
      <c r="AX147" s="13" t="s">
        <v>79</v>
      </c>
      <c r="AY147" s="212" t="s">
        <v>146</v>
      </c>
    </row>
    <row r="148" spans="1:65" s="2" customFormat="1" ht="24.15" customHeight="1">
      <c r="A148" s="32"/>
      <c r="B148" s="33"/>
      <c r="C148" s="184" t="s">
        <v>225</v>
      </c>
      <c r="D148" s="184" t="s">
        <v>148</v>
      </c>
      <c r="E148" s="185" t="s">
        <v>298</v>
      </c>
      <c r="F148" s="186" t="s">
        <v>299</v>
      </c>
      <c r="G148" s="187" t="s">
        <v>151</v>
      </c>
      <c r="H148" s="188">
        <v>1270</v>
      </c>
      <c r="I148" s="189"/>
      <c r="J148" s="190">
        <f>ROUND(I148*H148,2)</f>
        <v>0</v>
      </c>
      <c r="K148" s="186" t="s">
        <v>152</v>
      </c>
      <c r="L148" s="37"/>
      <c r="M148" s="191" t="s">
        <v>1</v>
      </c>
      <c r="N148" s="192" t="s">
        <v>44</v>
      </c>
      <c r="O148" s="69"/>
      <c r="P148" s="193">
        <f>O148*H148</f>
        <v>0</v>
      </c>
      <c r="Q148" s="193">
        <v>0</v>
      </c>
      <c r="R148" s="193">
        <f>Q148*H148</f>
        <v>0</v>
      </c>
      <c r="S148" s="193">
        <v>0</v>
      </c>
      <c r="T148" s="194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95" t="s">
        <v>153</v>
      </c>
      <c r="AT148" s="195" t="s">
        <v>148</v>
      </c>
      <c r="AU148" s="195" t="s">
        <v>89</v>
      </c>
      <c r="AY148" s="15" t="s">
        <v>146</v>
      </c>
      <c r="BE148" s="196">
        <f>IF(N148="základní",J148,0)</f>
        <v>0</v>
      </c>
      <c r="BF148" s="196">
        <f>IF(N148="snížená",J148,0)</f>
        <v>0</v>
      </c>
      <c r="BG148" s="196">
        <f>IF(N148="zákl. přenesená",J148,0)</f>
        <v>0</v>
      </c>
      <c r="BH148" s="196">
        <f>IF(N148="sníž. přenesená",J148,0)</f>
        <v>0</v>
      </c>
      <c r="BI148" s="196">
        <f>IF(N148="nulová",J148,0)</f>
        <v>0</v>
      </c>
      <c r="BJ148" s="15" t="s">
        <v>87</v>
      </c>
      <c r="BK148" s="196">
        <f>ROUND(I148*H148,2)</f>
        <v>0</v>
      </c>
      <c r="BL148" s="15" t="s">
        <v>153</v>
      </c>
      <c r="BM148" s="195" t="s">
        <v>1241</v>
      </c>
    </row>
    <row r="149" spans="1:65" s="2" customFormat="1" ht="28.8">
      <c r="A149" s="32"/>
      <c r="B149" s="33"/>
      <c r="C149" s="34"/>
      <c r="D149" s="197" t="s">
        <v>155</v>
      </c>
      <c r="E149" s="34"/>
      <c r="F149" s="198" t="s">
        <v>301</v>
      </c>
      <c r="G149" s="34"/>
      <c r="H149" s="34"/>
      <c r="I149" s="199"/>
      <c r="J149" s="34"/>
      <c r="K149" s="34"/>
      <c r="L149" s="37"/>
      <c r="M149" s="200"/>
      <c r="N149" s="201"/>
      <c r="O149" s="69"/>
      <c r="P149" s="69"/>
      <c r="Q149" s="69"/>
      <c r="R149" s="69"/>
      <c r="S149" s="69"/>
      <c r="T149" s="70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5" t="s">
        <v>155</v>
      </c>
      <c r="AU149" s="15" t="s">
        <v>89</v>
      </c>
    </row>
    <row r="150" spans="1:65" s="13" customFormat="1" ht="10.199999999999999">
      <c r="B150" s="202"/>
      <c r="C150" s="203"/>
      <c r="D150" s="197" t="s">
        <v>157</v>
      </c>
      <c r="E150" s="204" t="s">
        <v>1</v>
      </c>
      <c r="F150" s="205" t="s">
        <v>1242</v>
      </c>
      <c r="G150" s="203"/>
      <c r="H150" s="206">
        <v>1270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157</v>
      </c>
      <c r="AU150" s="212" t="s">
        <v>89</v>
      </c>
      <c r="AV150" s="13" t="s">
        <v>89</v>
      </c>
      <c r="AW150" s="13" t="s">
        <v>36</v>
      </c>
      <c r="AX150" s="13" t="s">
        <v>79</v>
      </c>
      <c r="AY150" s="212" t="s">
        <v>146</v>
      </c>
    </row>
    <row r="151" spans="1:65" s="2" customFormat="1" ht="16.5" customHeight="1">
      <c r="A151" s="32"/>
      <c r="B151" s="33"/>
      <c r="C151" s="184" t="s">
        <v>232</v>
      </c>
      <c r="D151" s="184" t="s">
        <v>148</v>
      </c>
      <c r="E151" s="185" t="s">
        <v>303</v>
      </c>
      <c r="F151" s="186" t="s">
        <v>304</v>
      </c>
      <c r="G151" s="187" t="s">
        <v>151</v>
      </c>
      <c r="H151" s="188">
        <v>620</v>
      </c>
      <c r="I151" s="189"/>
      <c r="J151" s="190">
        <f>ROUND(I151*H151,2)</f>
        <v>0</v>
      </c>
      <c r="K151" s="186" t="s">
        <v>152</v>
      </c>
      <c r="L151" s="37"/>
      <c r="M151" s="191" t="s">
        <v>1</v>
      </c>
      <c r="N151" s="192" t="s">
        <v>44</v>
      </c>
      <c r="O151" s="69"/>
      <c r="P151" s="193">
        <f>O151*H151</f>
        <v>0</v>
      </c>
      <c r="Q151" s="193">
        <v>0</v>
      </c>
      <c r="R151" s="193">
        <f>Q151*H151</f>
        <v>0</v>
      </c>
      <c r="S151" s="193">
        <v>0</v>
      </c>
      <c r="T151" s="194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95" t="s">
        <v>153</v>
      </c>
      <c r="AT151" s="195" t="s">
        <v>148</v>
      </c>
      <c r="AU151" s="195" t="s">
        <v>89</v>
      </c>
      <c r="AY151" s="15" t="s">
        <v>146</v>
      </c>
      <c r="BE151" s="196">
        <f>IF(N151="základní",J151,0)</f>
        <v>0</v>
      </c>
      <c r="BF151" s="196">
        <f>IF(N151="snížená",J151,0)</f>
        <v>0</v>
      </c>
      <c r="BG151" s="196">
        <f>IF(N151="zákl. přenesená",J151,0)</f>
        <v>0</v>
      </c>
      <c r="BH151" s="196">
        <f>IF(N151="sníž. přenesená",J151,0)</f>
        <v>0</v>
      </c>
      <c r="BI151" s="196">
        <f>IF(N151="nulová",J151,0)</f>
        <v>0</v>
      </c>
      <c r="BJ151" s="15" t="s">
        <v>87</v>
      </c>
      <c r="BK151" s="196">
        <f>ROUND(I151*H151,2)</f>
        <v>0</v>
      </c>
      <c r="BL151" s="15" t="s">
        <v>153</v>
      </c>
      <c r="BM151" s="195" t="s">
        <v>1243</v>
      </c>
    </row>
    <row r="152" spans="1:65" s="2" customFormat="1" ht="28.8">
      <c r="A152" s="32"/>
      <c r="B152" s="33"/>
      <c r="C152" s="34"/>
      <c r="D152" s="197" t="s">
        <v>155</v>
      </c>
      <c r="E152" s="34"/>
      <c r="F152" s="198" t="s">
        <v>306</v>
      </c>
      <c r="G152" s="34"/>
      <c r="H152" s="34"/>
      <c r="I152" s="199"/>
      <c r="J152" s="34"/>
      <c r="K152" s="34"/>
      <c r="L152" s="37"/>
      <c r="M152" s="200"/>
      <c r="N152" s="201"/>
      <c r="O152" s="69"/>
      <c r="P152" s="69"/>
      <c r="Q152" s="69"/>
      <c r="R152" s="69"/>
      <c r="S152" s="69"/>
      <c r="T152" s="70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5" t="s">
        <v>155</v>
      </c>
      <c r="AU152" s="15" t="s">
        <v>89</v>
      </c>
    </row>
    <row r="153" spans="1:65" s="13" customFormat="1" ht="10.199999999999999">
      <c r="B153" s="202"/>
      <c r="C153" s="203"/>
      <c r="D153" s="197" t="s">
        <v>157</v>
      </c>
      <c r="E153" s="204" t="s">
        <v>1</v>
      </c>
      <c r="F153" s="205" t="s">
        <v>1244</v>
      </c>
      <c r="G153" s="203"/>
      <c r="H153" s="206">
        <v>620</v>
      </c>
      <c r="I153" s="207"/>
      <c r="J153" s="203"/>
      <c r="K153" s="203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157</v>
      </c>
      <c r="AU153" s="212" t="s">
        <v>89</v>
      </c>
      <c r="AV153" s="13" t="s">
        <v>89</v>
      </c>
      <c r="AW153" s="13" t="s">
        <v>36</v>
      </c>
      <c r="AX153" s="13" t="s">
        <v>87</v>
      </c>
      <c r="AY153" s="212" t="s">
        <v>146</v>
      </c>
    </row>
    <row r="154" spans="1:65" s="2" customFormat="1" ht="24.15" customHeight="1">
      <c r="A154" s="32"/>
      <c r="B154" s="33"/>
      <c r="C154" s="184" t="s">
        <v>238</v>
      </c>
      <c r="D154" s="184" t="s">
        <v>148</v>
      </c>
      <c r="E154" s="185" t="s">
        <v>961</v>
      </c>
      <c r="F154" s="186" t="s">
        <v>962</v>
      </c>
      <c r="G154" s="187" t="s">
        <v>151</v>
      </c>
      <c r="H154" s="188">
        <v>92</v>
      </c>
      <c r="I154" s="189"/>
      <c r="J154" s="190">
        <f>ROUND(I154*H154,2)</f>
        <v>0</v>
      </c>
      <c r="K154" s="186" t="s">
        <v>152</v>
      </c>
      <c r="L154" s="37"/>
      <c r="M154" s="191" t="s">
        <v>1</v>
      </c>
      <c r="N154" s="192" t="s">
        <v>44</v>
      </c>
      <c r="O154" s="69"/>
      <c r="P154" s="193">
        <f>O154*H154</f>
        <v>0</v>
      </c>
      <c r="Q154" s="193">
        <v>0</v>
      </c>
      <c r="R154" s="193">
        <f>Q154*H154</f>
        <v>0</v>
      </c>
      <c r="S154" s="193">
        <v>0</v>
      </c>
      <c r="T154" s="194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95" t="s">
        <v>153</v>
      </c>
      <c r="AT154" s="195" t="s">
        <v>148</v>
      </c>
      <c r="AU154" s="195" t="s">
        <v>89</v>
      </c>
      <c r="AY154" s="15" t="s">
        <v>146</v>
      </c>
      <c r="BE154" s="196">
        <f>IF(N154="základní",J154,0)</f>
        <v>0</v>
      </c>
      <c r="BF154" s="196">
        <f>IF(N154="snížená",J154,0)</f>
        <v>0</v>
      </c>
      <c r="BG154" s="196">
        <f>IF(N154="zákl. přenesená",J154,0)</f>
        <v>0</v>
      </c>
      <c r="BH154" s="196">
        <f>IF(N154="sníž. přenesená",J154,0)</f>
        <v>0</v>
      </c>
      <c r="BI154" s="196">
        <f>IF(N154="nulová",J154,0)</f>
        <v>0</v>
      </c>
      <c r="BJ154" s="15" t="s">
        <v>87</v>
      </c>
      <c r="BK154" s="196">
        <f>ROUND(I154*H154,2)</f>
        <v>0</v>
      </c>
      <c r="BL154" s="15" t="s">
        <v>153</v>
      </c>
      <c r="BM154" s="195" t="s">
        <v>1245</v>
      </c>
    </row>
    <row r="155" spans="1:65" s="2" customFormat="1" ht="19.2">
      <c r="A155" s="32"/>
      <c r="B155" s="33"/>
      <c r="C155" s="34"/>
      <c r="D155" s="197" t="s">
        <v>155</v>
      </c>
      <c r="E155" s="34"/>
      <c r="F155" s="198" t="s">
        <v>964</v>
      </c>
      <c r="G155" s="34"/>
      <c r="H155" s="34"/>
      <c r="I155" s="199"/>
      <c r="J155" s="34"/>
      <c r="K155" s="34"/>
      <c r="L155" s="37"/>
      <c r="M155" s="200"/>
      <c r="N155" s="201"/>
      <c r="O155" s="69"/>
      <c r="P155" s="69"/>
      <c r="Q155" s="69"/>
      <c r="R155" s="69"/>
      <c r="S155" s="69"/>
      <c r="T155" s="70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T155" s="15" t="s">
        <v>155</v>
      </c>
      <c r="AU155" s="15" t="s">
        <v>89</v>
      </c>
    </row>
    <row r="156" spans="1:65" s="13" customFormat="1" ht="10.199999999999999">
      <c r="B156" s="202"/>
      <c r="C156" s="203"/>
      <c r="D156" s="197" t="s">
        <v>157</v>
      </c>
      <c r="E156" s="204" t="s">
        <v>1</v>
      </c>
      <c r="F156" s="205" t="s">
        <v>1235</v>
      </c>
      <c r="G156" s="203"/>
      <c r="H156" s="206">
        <v>92</v>
      </c>
      <c r="I156" s="207"/>
      <c r="J156" s="203"/>
      <c r="K156" s="203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157</v>
      </c>
      <c r="AU156" s="212" t="s">
        <v>89</v>
      </c>
      <c r="AV156" s="13" t="s">
        <v>89</v>
      </c>
      <c r="AW156" s="13" t="s">
        <v>36</v>
      </c>
      <c r="AX156" s="13" t="s">
        <v>87</v>
      </c>
      <c r="AY156" s="212" t="s">
        <v>146</v>
      </c>
    </row>
    <row r="157" spans="1:65" s="2" customFormat="1" ht="16.5" customHeight="1">
      <c r="A157" s="32"/>
      <c r="B157" s="33"/>
      <c r="C157" s="213" t="s">
        <v>8</v>
      </c>
      <c r="D157" s="213" t="s">
        <v>226</v>
      </c>
      <c r="E157" s="214" t="s">
        <v>314</v>
      </c>
      <c r="F157" s="215" t="s">
        <v>315</v>
      </c>
      <c r="G157" s="216" t="s">
        <v>161</v>
      </c>
      <c r="H157" s="217">
        <v>46</v>
      </c>
      <c r="I157" s="218"/>
      <c r="J157" s="219">
        <f>ROUND(I157*H157,2)</f>
        <v>0</v>
      </c>
      <c r="K157" s="215" t="s">
        <v>1</v>
      </c>
      <c r="L157" s="220"/>
      <c r="M157" s="221" t="s">
        <v>1</v>
      </c>
      <c r="N157" s="222" t="s">
        <v>44</v>
      </c>
      <c r="O157" s="69"/>
      <c r="P157" s="193">
        <f>O157*H157</f>
        <v>0</v>
      </c>
      <c r="Q157" s="193">
        <v>0</v>
      </c>
      <c r="R157" s="193">
        <f>Q157*H157</f>
        <v>0</v>
      </c>
      <c r="S157" s="193">
        <v>0</v>
      </c>
      <c r="T157" s="194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95" t="s">
        <v>216</v>
      </c>
      <c r="AT157" s="195" t="s">
        <v>226</v>
      </c>
      <c r="AU157" s="195" t="s">
        <v>89</v>
      </c>
      <c r="AY157" s="15" t="s">
        <v>146</v>
      </c>
      <c r="BE157" s="196">
        <f>IF(N157="základní",J157,0)</f>
        <v>0</v>
      </c>
      <c r="BF157" s="196">
        <f>IF(N157="snížená",J157,0)</f>
        <v>0</v>
      </c>
      <c r="BG157" s="196">
        <f>IF(N157="zákl. přenesená",J157,0)</f>
        <v>0</v>
      </c>
      <c r="BH157" s="196">
        <f>IF(N157="sníž. přenesená",J157,0)</f>
        <v>0</v>
      </c>
      <c r="BI157" s="196">
        <f>IF(N157="nulová",J157,0)</f>
        <v>0</v>
      </c>
      <c r="BJ157" s="15" t="s">
        <v>87</v>
      </c>
      <c r="BK157" s="196">
        <f>ROUND(I157*H157,2)</f>
        <v>0</v>
      </c>
      <c r="BL157" s="15" t="s">
        <v>153</v>
      </c>
      <c r="BM157" s="195" t="s">
        <v>1246</v>
      </c>
    </row>
    <row r="158" spans="1:65" s="2" customFormat="1" ht="10.199999999999999">
      <c r="A158" s="32"/>
      <c r="B158" s="33"/>
      <c r="C158" s="34"/>
      <c r="D158" s="197" t="s">
        <v>155</v>
      </c>
      <c r="E158" s="34"/>
      <c r="F158" s="198" t="s">
        <v>315</v>
      </c>
      <c r="G158" s="34"/>
      <c r="H158" s="34"/>
      <c r="I158" s="199"/>
      <c r="J158" s="34"/>
      <c r="K158" s="34"/>
      <c r="L158" s="37"/>
      <c r="M158" s="200"/>
      <c r="N158" s="201"/>
      <c r="O158" s="69"/>
      <c r="P158" s="69"/>
      <c r="Q158" s="69"/>
      <c r="R158" s="69"/>
      <c r="S158" s="69"/>
      <c r="T158" s="70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T158" s="15" t="s">
        <v>155</v>
      </c>
      <c r="AU158" s="15" t="s">
        <v>89</v>
      </c>
    </row>
    <row r="159" spans="1:65" s="2" customFormat="1" ht="19.2">
      <c r="A159" s="32"/>
      <c r="B159" s="33"/>
      <c r="C159" s="34"/>
      <c r="D159" s="197" t="s">
        <v>230</v>
      </c>
      <c r="E159" s="34"/>
      <c r="F159" s="223" t="s">
        <v>317</v>
      </c>
      <c r="G159" s="34"/>
      <c r="H159" s="34"/>
      <c r="I159" s="199"/>
      <c r="J159" s="34"/>
      <c r="K159" s="34"/>
      <c r="L159" s="37"/>
      <c r="M159" s="200"/>
      <c r="N159" s="201"/>
      <c r="O159" s="69"/>
      <c r="P159" s="69"/>
      <c r="Q159" s="69"/>
      <c r="R159" s="69"/>
      <c r="S159" s="69"/>
      <c r="T159" s="70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5" t="s">
        <v>230</v>
      </c>
      <c r="AU159" s="15" t="s">
        <v>89</v>
      </c>
    </row>
    <row r="160" spans="1:65" s="13" customFormat="1" ht="10.199999999999999">
      <c r="B160" s="202"/>
      <c r="C160" s="203"/>
      <c r="D160" s="197" t="s">
        <v>157</v>
      </c>
      <c r="E160" s="204" t="s">
        <v>1</v>
      </c>
      <c r="F160" s="205" t="s">
        <v>1247</v>
      </c>
      <c r="G160" s="203"/>
      <c r="H160" s="206">
        <v>46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157</v>
      </c>
      <c r="AU160" s="212" t="s">
        <v>89</v>
      </c>
      <c r="AV160" s="13" t="s">
        <v>89</v>
      </c>
      <c r="AW160" s="13" t="s">
        <v>36</v>
      </c>
      <c r="AX160" s="13" t="s">
        <v>87</v>
      </c>
      <c r="AY160" s="212" t="s">
        <v>146</v>
      </c>
    </row>
    <row r="161" spans="1:65" s="12" customFormat="1" ht="22.8" customHeight="1">
      <c r="B161" s="168"/>
      <c r="C161" s="169"/>
      <c r="D161" s="170" t="s">
        <v>78</v>
      </c>
      <c r="E161" s="182" t="s">
        <v>153</v>
      </c>
      <c r="F161" s="182" t="s">
        <v>332</v>
      </c>
      <c r="G161" s="169"/>
      <c r="H161" s="169"/>
      <c r="I161" s="172"/>
      <c r="J161" s="183">
        <f>BK161</f>
        <v>0</v>
      </c>
      <c r="K161" s="169"/>
      <c r="L161" s="174"/>
      <c r="M161" s="175"/>
      <c r="N161" s="176"/>
      <c r="O161" s="176"/>
      <c r="P161" s="177">
        <f>SUM(P162:P178)</f>
        <v>0</v>
      </c>
      <c r="Q161" s="176"/>
      <c r="R161" s="177">
        <f>SUM(R162:R178)</f>
        <v>2905.8448799999996</v>
      </c>
      <c r="S161" s="176"/>
      <c r="T161" s="178">
        <f>SUM(T162:T178)</f>
        <v>0</v>
      </c>
      <c r="AR161" s="179" t="s">
        <v>87</v>
      </c>
      <c r="AT161" s="180" t="s">
        <v>78</v>
      </c>
      <c r="AU161" s="180" t="s">
        <v>87</v>
      </c>
      <c r="AY161" s="179" t="s">
        <v>146</v>
      </c>
      <c r="BK161" s="181">
        <f>SUM(BK162:BK178)</f>
        <v>0</v>
      </c>
    </row>
    <row r="162" spans="1:65" s="2" customFormat="1" ht="24.15" customHeight="1">
      <c r="A162" s="32"/>
      <c r="B162" s="33"/>
      <c r="C162" s="184" t="s">
        <v>253</v>
      </c>
      <c r="D162" s="184" t="s">
        <v>148</v>
      </c>
      <c r="E162" s="185" t="s">
        <v>376</v>
      </c>
      <c r="F162" s="186" t="s">
        <v>377</v>
      </c>
      <c r="G162" s="187" t="s">
        <v>161</v>
      </c>
      <c r="H162" s="188">
        <v>333</v>
      </c>
      <c r="I162" s="189"/>
      <c r="J162" s="190">
        <f>ROUND(I162*H162,2)</f>
        <v>0</v>
      </c>
      <c r="K162" s="186" t="s">
        <v>152</v>
      </c>
      <c r="L162" s="37"/>
      <c r="M162" s="191" t="s">
        <v>1</v>
      </c>
      <c r="N162" s="192" t="s">
        <v>44</v>
      </c>
      <c r="O162" s="69"/>
      <c r="P162" s="193">
        <f>O162*H162</f>
        <v>0</v>
      </c>
      <c r="Q162" s="193">
        <v>2.25</v>
      </c>
      <c r="R162" s="193">
        <f>Q162*H162</f>
        <v>749.25</v>
      </c>
      <c r="S162" s="193">
        <v>0</v>
      </c>
      <c r="T162" s="194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95" t="s">
        <v>153</v>
      </c>
      <c r="AT162" s="195" t="s">
        <v>148</v>
      </c>
      <c r="AU162" s="195" t="s">
        <v>89</v>
      </c>
      <c r="AY162" s="15" t="s">
        <v>146</v>
      </c>
      <c r="BE162" s="196">
        <f>IF(N162="základní",J162,0)</f>
        <v>0</v>
      </c>
      <c r="BF162" s="196">
        <f>IF(N162="snížená",J162,0)</f>
        <v>0</v>
      </c>
      <c r="BG162" s="196">
        <f>IF(N162="zákl. přenesená",J162,0)</f>
        <v>0</v>
      </c>
      <c r="BH162" s="196">
        <f>IF(N162="sníž. přenesená",J162,0)</f>
        <v>0</v>
      </c>
      <c r="BI162" s="196">
        <f>IF(N162="nulová",J162,0)</f>
        <v>0</v>
      </c>
      <c r="BJ162" s="15" t="s">
        <v>87</v>
      </c>
      <c r="BK162" s="196">
        <f>ROUND(I162*H162,2)</f>
        <v>0</v>
      </c>
      <c r="BL162" s="15" t="s">
        <v>153</v>
      </c>
      <c r="BM162" s="195" t="s">
        <v>1248</v>
      </c>
    </row>
    <row r="163" spans="1:65" s="2" customFormat="1" ht="19.2">
      <c r="A163" s="32"/>
      <c r="B163" s="33"/>
      <c r="C163" s="34"/>
      <c r="D163" s="197" t="s">
        <v>155</v>
      </c>
      <c r="E163" s="34"/>
      <c r="F163" s="198" t="s">
        <v>379</v>
      </c>
      <c r="G163" s="34"/>
      <c r="H163" s="34"/>
      <c r="I163" s="199"/>
      <c r="J163" s="34"/>
      <c r="K163" s="34"/>
      <c r="L163" s="37"/>
      <c r="M163" s="200"/>
      <c r="N163" s="201"/>
      <c r="O163" s="69"/>
      <c r="P163" s="69"/>
      <c r="Q163" s="69"/>
      <c r="R163" s="69"/>
      <c r="S163" s="69"/>
      <c r="T163" s="70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T163" s="15" t="s">
        <v>155</v>
      </c>
      <c r="AU163" s="15" t="s">
        <v>89</v>
      </c>
    </row>
    <row r="164" spans="1:65" s="13" customFormat="1" ht="10.199999999999999">
      <c r="B164" s="202"/>
      <c r="C164" s="203"/>
      <c r="D164" s="197" t="s">
        <v>157</v>
      </c>
      <c r="E164" s="204" t="s">
        <v>1</v>
      </c>
      <c r="F164" s="205" t="s">
        <v>1249</v>
      </c>
      <c r="G164" s="203"/>
      <c r="H164" s="206">
        <v>113</v>
      </c>
      <c r="I164" s="207"/>
      <c r="J164" s="203"/>
      <c r="K164" s="203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157</v>
      </c>
      <c r="AU164" s="212" t="s">
        <v>89</v>
      </c>
      <c r="AV164" s="13" t="s">
        <v>89</v>
      </c>
      <c r="AW164" s="13" t="s">
        <v>36</v>
      </c>
      <c r="AX164" s="13" t="s">
        <v>79</v>
      </c>
      <c r="AY164" s="212" t="s">
        <v>146</v>
      </c>
    </row>
    <row r="165" spans="1:65" s="13" customFormat="1" ht="10.199999999999999">
      <c r="B165" s="202"/>
      <c r="C165" s="203"/>
      <c r="D165" s="197" t="s">
        <v>157</v>
      </c>
      <c r="E165" s="204" t="s">
        <v>1</v>
      </c>
      <c r="F165" s="205" t="s">
        <v>1250</v>
      </c>
      <c r="G165" s="203"/>
      <c r="H165" s="206">
        <v>220</v>
      </c>
      <c r="I165" s="207"/>
      <c r="J165" s="203"/>
      <c r="K165" s="203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157</v>
      </c>
      <c r="AU165" s="212" t="s">
        <v>89</v>
      </c>
      <c r="AV165" s="13" t="s">
        <v>89</v>
      </c>
      <c r="AW165" s="13" t="s">
        <v>36</v>
      </c>
      <c r="AX165" s="13" t="s">
        <v>79</v>
      </c>
      <c r="AY165" s="212" t="s">
        <v>146</v>
      </c>
    </row>
    <row r="166" spans="1:65" s="2" customFormat="1" ht="24.15" customHeight="1">
      <c r="A166" s="32"/>
      <c r="B166" s="33"/>
      <c r="C166" s="184" t="s">
        <v>260</v>
      </c>
      <c r="D166" s="184" t="s">
        <v>148</v>
      </c>
      <c r="E166" s="185" t="s">
        <v>1251</v>
      </c>
      <c r="F166" s="186" t="s">
        <v>391</v>
      </c>
      <c r="G166" s="187" t="s">
        <v>161</v>
      </c>
      <c r="H166" s="188">
        <v>797.4</v>
      </c>
      <c r="I166" s="189"/>
      <c r="J166" s="190">
        <f>ROUND(I166*H166,2)</f>
        <v>0</v>
      </c>
      <c r="K166" s="186" t="s">
        <v>1</v>
      </c>
      <c r="L166" s="37"/>
      <c r="M166" s="191" t="s">
        <v>1</v>
      </c>
      <c r="N166" s="192" t="s">
        <v>44</v>
      </c>
      <c r="O166" s="69"/>
      <c r="P166" s="193">
        <f>O166*H166</f>
        <v>0</v>
      </c>
      <c r="Q166" s="193">
        <v>2.4340799999999998</v>
      </c>
      <c r="R166" s="193">
        <f>Q166*H166</f>
        <v>1940.9353919999999</v>
      </c>
      <c r="S166" s="193">
        <v>0</v>
      </c>
      <c r="T166" s="194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95" t="s">
        <v>153</v>
      </c>
      <c r="AT166" s="195" t="s">
        <v>148</v>
      </c>
      <c r="AU166" s="195" t="s">
        <v>89</v>
      </c>
      <c r="AY166" s="15" t="s">
        <v>146</v>
      </c>
      <c r="BE166" s="196">
        <f>IF(N166="základní",J166,0)</f>
        <v>0</v>
      </c>
      <c r="BF166" s="196">
        <f>IF(N166="snížená",J166,0)</f>
        <v>0</v>
      </c>
      <c r="BG166" s="196">
        <f>IF(N166="zákl. přenesená",J166,0)</f>
        <v>0</v>
      </c>
      <c r="BH166" s="196">
        <f>IF(N166="sníž. přenesená",J166,0)</f>
        <v>0</v>
      </c>
      <c r="BI166" s="196">
        <f>IF(N166="nulová",J166,0)</f>
        <v>0</v>
      </c>
      <c r="BJ166" s="15" t="s">
        <v>87</v>
      </c>
      <c r="BK166" s="196">
        <f>ROUND(I166*H166,2)</f>
        <v>0</v>
      </c>
      <c r="BL166" s="15" t="s">
        <v>153</v>
      </c>
      <c r="BM166" s="195" t="s">
        <v>1252</v>
      </c>
    </row>
    <row r="167" spans="1:65" s="2" customFormat="1" ht="28.8">
      <c r="A167" s="32"/>
      <c r="B167" s="33"/>
      <c r="C167" s="34"/>
      <c r="D167" s="197" t="s">
        <v>155</v>
      </c>
      <c r="E167" s="34"/>
      <c r="F167" s="198" t="s">
        <v>393</v>
      </c>
      <c r="G167" s="34"/>
      <c r="H167" s="34"/>
      <c r="I167" s="199"/>
      <c r="J167" s="34"/>
      <c r="K167" s="34"/>
      <c r="L167" s="37"/>
      <c r="M167" s="200"/>
      <c r="N167" s="201"/>
      <c r="O167" s="69"/>
      <c r="P167" s="69"/>
      <c r="Q167" s="69"/>
      <c r="R167" s="69"/>
      <c r="S167" s="69"/>
      <c r="T167" s="70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T167" s="15" t="s">
        <v>155</v>
      </c>
      <c r="AU167" s="15" t="s">
        <v>89</v>
      </c>
    </row>
    <row r="168" spans="1:65" s="2" customFormat="1" ht="19.2">
      <c r="A168" s="32"/>
      <c r="B168" s="33"/>
      <c r="C168" s="34"/>
      <c r="D168" s="197" t="s">
        <v>230</v>
      </c>
      <c r="E168" s="34"/>
      <c r="F168" s="223" t="s">
        <v>1253</v>
      </c>
      <c r="G168" s="34"/>
      <c r="H168" s="34"/>
      <c r="I168" s="199"/>
      <c r="J168" s="34"/>
      <c r="K168" s="34"/>
      <c r="L168" s="37"/>
      <c r="M168" s="200"/>
      <c r="N168" s="201"/>
      <c r="O168" s="69"/>
      <c r="P168" s="69"/>
      <c r="Q168" s="69"/>
      <c r="R168" s="69"/>
      <c r="S168" s="69"/>
      <c r="T168" s="70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T168" s="15" t="s">
        <v>230</v>
      </c>
      <c r="AU168" s="15" t="s">
        <v>89</v>
      </c>
    </row>
    <row r="169" spans="1:65" s="13" customFormat="1" ht="10.199999999999999">
      <c r="B169" s="202"/>
      <c r="C169" s="203"/>
      <c r="D169" s="197" t="s">
        <v>157</v>
      </c>
      <c r="E169" s="204" t="s">
        <v>1</v>
      </c>
      <c r="F169" s="205" t="s">
        <v>1254</v>
      </c>
      <c r="G169" s="203"/>
      <c r="H169" s="206">
        <v>203.4</v>
      </c>
      <c r="I169" s="207"/>
      <c r="J169" s="203"/>
      <c r="K169" s="203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157</v>
      </c>
      <c r="AU169" s="212" t="s">
        <v>89</v>
      </c>
      <c r="AV169" s="13" t="s">
        <v>89</v>
      </c>
      <c r="AW169" s="13" t="s">
        <v>36</v>
      </c>
      <c r="AX169" s="13" t="s">
        <v>79</v>
      </c>
      <c r="AY169" s="212" t="s">
        <v>146</v>
      </c>
    </row>
    <row r="170" spans="1:65" s="13" customFormat="1" ht="10.199999999999999">
      <c r="B170" s="202"/>
      <c r="C170" s="203"/>
      <c r="D170" s="197" t="s">
        <v>157</v>
      </c>
      <c r="E170" s="204" t="s">
        <v>1</v>
      </c>
      <c r="F170" s="205" t="s">
        <v>1255</v>
      </c>
      <c r="G170" s="203"/>
      <c r="H170" s="206">
        <v>594</v>
      </c>
      <c r="I170" s="207"/>
      <c r="J170" s="203"/>
      <c r="K170" s="203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157</v>
      </c>
      <c r="AU170" s="212" t="s">
        <v>89</v>
      </c>
      <c r="AV170" s="13" t="s">
        <v>89</v>
      </c>
      <c r="AW170" s="13" t="s">
        <v>36</v>
      </c>
      <c r="AX170" s="13" t="s">
        <v>79</v>
      </c>
      <c r="AY170" s="212" t="s">
        <v>146</v>
      </c>
    </row>
    <row r="171" spans="1:65" s="2" customFormat="1" ht="33" customHeight="1">
      <c r="A171" s="32"/>
      <c r="B171" s="33"/>
      <c r="C171" s="184" t="s">
        <v>265</v>
      </c>
      <c r="D171" s="184" t="s">
        <v>148</v>
      </c>
      <c r="E171" s="185" t="s">
        <v>1256</v>
      </c>
      <c r="F171" s="186" t="s">
        <v>1257</v>
      </c>
      <c r="G171" s="187" t="s">
        <v>161</v>
      </c>
      <c r="H171" s="188">
        <v>88.6</v>
      </c>
      <c r="I171" s="189"/>
      <c r="J171" s="190">
        <f>ROUND(I171*H171,2)</f>
        <v>0</v>
      </c>
      <c r="K171" s="186" t="s">
        <v>1</v>
      </c>
      <c r="L171" s="37"/>
      <c r="M171" s="191" t="s">
        <v>1</v>
      </c>
      <c r="N171" s="192" t="s">
        <v>44</v>
      </c>
      <c r="O171" s="69"/>
      <c r="P171" s="193">
        <f>O171*H171</f>
        <v>0</v>
      </c>
      <c r="Q171" s="193">
        <v>2.4340799999999998</v>
      </c>
      <c r="R171" s="193">
        <f>Q171*H171</f>
        <v>215.65948799999998</v>
      </c>
      <c r="S171" s="193">
        <v>0</v>
      </c>
      <c r="T171" s="194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95" t="s">
        <v>153</v>
      </c>
      <c r="AT171" s="195" t="s">
        <v>148</v>
      </c>
      <c r="AU171" s="195" t="s">
        <v>89</v>
      </c>
      <c r="AY171" s="15" t="s">
        <v>146</v>
      </c>
      <c r="BE171" s="196">
        <f>IF(N171="základní",J171,0)</f>
        <v>0</v>
      </c>
      <c r="BF171" s="196">
        <f>IF(N171="snížená",J171,0)</f>
        <v>0</v>
      </c>
      <c r="BG171" s="196">
        <f>IF(N171="zákl. přenesená",J171,0)</f>
        <v>0</v>
      </c>
      <c r="BH171" s="196">
        <f>IF(N171="sníž. přenesená",J171,0)</f>
        <v>0</v>
      </c>
      <c r="BI171" s="196">
        <f>IF(N171="nulová",J171,0)</f>
        <v>0</v>
      </c>
      <c r="BJ171" s="15" t="s">
        <v>87</v>
      </c>
      <c r="BK171" s="196">
        <f>ROUND(I171*H171,2)</f>
        <v>0</v>
      </c>
      <c r="BL171" s="15" t="s">
        <v>153</v>
      </c>
      <c r="BM171" s="195" t="s">
        <v>1258</v>
      </c>
    </row>
    <row r="172" spans="1:65" s="2" customFormat="1" ht="19.2">
      <c r="A172" s="32"/>
      <c r="B172" s="33"/>
      <c r="C172" s="34"/>
      <c r="D172" s="197" t="s">
        <v>230</v>
      </c>
      <c r="E172" s="34"/>
      <c r="F172" s="223" t="s">
        <v>1259</v>
      </c>
      <c r="G172" s="34"/>
      <c r="H172" s="34"/>
      <c r="I172" s="199"/>
      <c r="J172" s="34"/>
      <c r="K172" s="34"/>
      <c r="L172" s="37"/>
      <c r="M172" s="200"/>
      <c r="N172" s="201"/>
      <c r="O172" s="69"/>
      <c r="P172" s="69"/>
      <c r="Q172" s="69"/>
      <c r="R172" s="69"/>
      <c r="S172" s="69"/>
      <c r="T172" s="70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T172" s="15" t="s">
        <v>230</v>
      </c>
      <c r="AU172" s="15" t="s">
        <v>89</v>
      </c>
    </row>
    <row r="173" spans="1:65" s="13" customFormat="1" ht="10.199999999999999">
      <c r="B173" s="202"/>
      <c r="C173" s="203"/>
      <c r="D173" s="197" t="s">
        <v>157</v>
      </c>
      <c r="E173" s="204" t="s">
        <v>1</v>
      </c>
      <c r="F173" s="205" t="s">
        <v>1260</v>
      </c>
      <c r="G173" s="203"/>
      <c r="H173" s="206">
        <v>22.6</v>
      </c>
      <c r="I173" s="207"/>
      <c r="J173" s="203"/>
      <c r="K173" s="203"/>
      <c r="L173" s="208"/>
      <c r="M173" s="209"/>
      <c r="N173" s="210"/>
      <c r="O173" s="210"/>
      <c r="P173" s="210"/>
      <c r="Q173" s="210"/>
      <c r="R173" s="210"/>
      <c r="S173" s="210"/>
      <c r="T173" s="211"/>
      <c r="AT173" s="212" t="s">
        <v>157</v>
      </c>
      <c r="AU173" s="212" t="s">
        <v>89</v>
      </c>
      <c r="AV173" s="13" t="s">
        <v>89</v>
      </c>
      <c r="AW173" s="13" t="s">
        <v>36</v>
      </c>
      <c r="AX173" s="13" t="s">
        <v>79</v>
      </c>
      <c r="AY173" s="212" t="s">
        <v>146</v>
      </c>
    </row>
    <row r="174" spans="1:65" s="13" customFormat="1" ht="10.199999999999999">
      <c r="B174" s="202"/>
      <c r="C174" s="203"/>
      <c r="D174" s="197" t="s">
        <v>157</v>
      </c>
      <c r="E174" s="204" t="s">
        <v>1</v>
      </c>
      <c r="F174" s="205" t="s">
        <v>1261</v>
      </c>
      <c r="G174" s="203"/>
      <c r="H174" s="206">
        <v>66</v>
      </c>
      <c r="I174" s="207"/>
      <c r="J174" s="203"/>
      <c r="K174" s="203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157</v>
      </c>
      <c r="AU174" s="212" t="s">
        <v>89</v>
      </c>
      <c r="AV174" s="13" t="s">
        <v>89</v>
      </c>
      <c r="AW174" s="13" t="s">
        <v>36</v>
      </c>
      <c r="AX174" s="13" t="s">
        <v>79</v>
      </c>
      <c r="AY174" s="212" t="s">
        <v>146</v>
      </c>
    </row>
    <row r="175" spans="1:65" s="2" customFormat="1" ht="24.15" customHeight="1">
      <c r="A175" s="32"/>
      <c r="B175" s="33"/>
      <c r="C175" s="184" t="s">
        <v>271</v>
      </c>
      <c r="D175" s="184" t="s">
        <v>148</v>
      </c>
      <c r="E175" s="185" t="s">
        <v>1262</v>
      </c>
      <c r="F175" s="186" t="s">
        <v>1263</v>
      </c>
      <c r="G175" s="187" t="s">
        <v>151</v>
      </c>
      <c r="H175" s="188">
        <v>1965</v>
      </c>
      <c r="I175" s="189"/>
      <c r="J175" s="190">
        <f>ROUND(I175*H175,2)</f>
        <v>0</v>
      </c>
      <c r="K175" s="186" t="s">
        <v>152</v>
      </c>
      <c r="L175" s="37"/>
      <c r="M175" s="191" t="s">
        <v>1</v>
      </c>
      <c r="N175" s="192" t="s">
        <v>44</v>
      </c>
      <c r="O175" s="69"/>
      <c r="P175" s="193">
        <f>O175*H175</f>
        <v>0</v>
      </c>
      <c r="Q175" s="193">
        <v>0</v>
      </c>
      <c r="R175" s="193">
        <f>Q175*H175</f>
        <v>0</v>
      </c>
      <c r="S175" s="193">
        <v>0</v>
      </c>
      <c r="T175" s="194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95" t="s">
        <v>153</v>
      </c>
      <c r="AT175" s="195" t="s">
        <v>148</v>
      </c>
      <c r="AU175" s="195" t="s">
        <v>89</v>
      </c>
      <c r="AY175" s="15" t="s">
        <v>146</v>
      </c>
      <c r="BE175" s="196">
        <f>IF(N175="základní",J175,0)</f>
        <v>0</v>
      </c>
      <c r="BF175" s="196">
        <f>IF(N175="snížená",J175,0)</f>
        <v>0</v>
      </c>
      <c r="BG175" s="196">
        <f>IF(N175="zákl. přenesená",J175,0)</f>
        <v>0</v>
      </c>
      <c r="BH175" s="196">
        <f>IF(N175="sníž. přenesená",J175,0)</f>
        <v>0</v>
      </c>
      <c r="BI175" s="196">
        <f>IF(N175="nulová",J175,0)</f>
        <v>0</v>
      </c>
      <c r="BJ175" s="15" t="s">
        <v>87</v>
      </c>
      <c r="BK175" s="196">
        <f>ROUND(I175*H175,2)</f>
        <v>0</v>
      </c>
      <c r="BL175" s="15" t="s">
        <v>153</v>
      </c>
      <c r="BM175" s="195" t="s">
        <v>1264</v>
      </c>
    </row>
    <row r="176" spans="1:65" s="2" customFormat="1" ht="28.8">
      <c r="A176" s="32"/>
      <c r="B176" s="33"/>
      <c r="C176" s="34"/>
      <c r="D176" s="197" t="s">
        <v>155</v>
      </c>
      <c r="E176" s="34"/>
      <c r="F176" s="198" t="s">
        <v>1265</v>
      </c>
      <c r="G176" s="34"/>
      <c r="H176" s="34"/>
      <c r="I176" s="199"/>
      <c r="J176" s="34"/>
      <c r="K176" s="34"/>
      <c r="L176" s="37"/>
      <c r="M176" s="200"/>
      <c r="N176" s="201"/>
      <c r="O176" s="69"/>
      <c r="P176" s="69"/>
      <c r="Q176" s="69"/>
      <c r="R176" s="69"/>
      <c r="S176" s="69"/>
      <c r="T176" s="70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T176" s="15" t="s">
        <v>155</v>
      </c>
      <c r="AU176" s="15" t="s">
        <v>89</v>
      </c>
    </row>
    <row r="177" spans="1:65" s="13" customFormat="1" ht="10.199999999999999">
      <c r="B177" s="202"/>
      <c r="C177" s="203"/>
      <c r="D177" s="197" t="s">
        <v>157</v>
      </c>
      <c r="E177" s="204" t="s">
        <v>1</v>
      </c>
      <c r="F177" s="205" t="s">
        <v>1266</v>
      </c>
      <c r="G177" s="203"/>
      <c r="H177" s="206">
        <v>565</v>
      </c>
      <c r="I177" s="207"/>
      <c r="J177" s="203"/>
      <c r="K177" s="203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157</v>
      </c>
      <c r="AU177" s="212" t="s">
        <v>89</v>
      </c>
      <c r="AV177" s="13" t="s">
        <v>89</v>
      </c>
      <c r="AW177" s="13" t="s">
        <v>36</v>
      </c>
      <c r="AX177" s="13" t="s">
        <v>79</v>
      </c>
      <c r="AY177" s="212" t="s">
        <v>146</v>
      </c>
    </row>
    <row r="178" spans="1:65" s="13" customFormat="1" ht="10.199999999999999">
      <c r="B178" s="202"/>
      <c r="C178" s="203"/>
      <c r="D178" s="197" t="s">
        <v>157</v>
      </c>
      <c r="E178" s="204" t="s">
        <v>1</v>
      </c>
      <c r="F178" s="205" t="s">
        <v>1267</v>
      </c>
      <c r="G178" s="203"/>
      <c r="H178" s="206">
        <v>1400</v>
      </c>
      <c r="I178" s="207"/>
      <c r="J178" s="203"/>
      <c r="K178" s="203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157</v>
      </c>
      <c r="AU178" s="212" t="s">
        <v>89</v>
      </c>
      <c r="AV178" s="13" t="s">
        <v>89</v>
      </c>
      <c r="AW178" s="13" t="s">
        <v>36</v>
      </c>
      <c r="AX178" s="13" t="s">
        <v>79</v>
      </c>
      <c r="AY178" s="212" t="s">
        <v>146</v>
      </c>
    </row>
    <row r="179" spans="1:65" s="12" customFormat="1" ht="22.8" customHeight="1">
      <c r="B179" s="168"/>
      <c r="C179" s="169"/>
      <c r="D179" s="170" t="s">
        <v>78</v>
      </c>
      <c r="E179" s="182" t="s">
        <v>485</v>
      </c>
      <c r="F179" s="182" t="s">
        <v>486</v>
      </c>
      <c r="G179" s="169"/>
      <c r="H179" s="169"/>
      <c r="I179" s="172"/>
      <c r="J179" s="183">
        <f>BK179</f>
        <v>0</v>
      </c>
      <c r="K179" s="169"/>
      <c r="L179" s="174"/>
      <c r="M179" s="175"/>
      <c r="N179" s="176"/>
      <c r="O179" s="176"/>
      <c r="P179" s="177">
        <f>SUM(P180:P181)</f>
        <v>0</v>
      </c>
      <c r="Q179" s="176"/>
      <c r="R179" s="177">
        <f>SUM(R180:R181)</f>
        <v>0</v>
      </c>
      <c r="S179" s="176"/>
      <c r="T179" s="178">
        <f>SUM(T180:T181)</f>
        <v>0</v>
      </c>
      <c r="AR179" s="179" t="s">
        <v>87</v>
      </c>
      <c r="AT179" s="180" t="s">
        <v>78</v>
      </c>
      <c r="AU179" s="180" t="s">
        <v>87</v>
      </c>
      <c r="AY179" s="179" t="s">
        <v>146</v>
      </c>
      <c r="BK179" s="181">
        <f>SUM(BK180:BK181)</f>
        <v>0</v>
      </c>
    </row>
    <row r="180" spans="1:65" s="2" customFormat="1" ht="24.15" customHeight="1">
      <c r="A180" s="32"/>
      <c r="B180" s="33"/>
      <c r="C180" s="184" t="s">
        <v>276</v>
      </c>
      <c r="D180" s="184" t="s">
        <v>148</v>
      </c>
      <c r="E180" s="185" t="s">
        <v>488</v>
      </c>
      <c r="F180" s="186" t="s">
        <v>489</v>
      </c>
      <c r="G180" s="187" t="s">
        <v>241</v>
      </c>
      <c r="H180" s="188">
        <v>2905.8539999999998</v>
      </c>
      <c r="I180" s="189"/>
      <c r="J180" s="190">
        <f>ROUND(I180*H180,2)</f>
        <v>0</v>
      </c>
      <c r="K180" s="186" t="s">
        <v>152</v>
      </c>
      <c r="L180" s="37"/>
      <c r="M180" s="191" t="s">
        <v>1</v>
      </c>
      <c r="N180" s="192" t="s">
        <v>44</v>
      </c>
      <c r="O180" s="69"/>
      <c r="P180" s="193">
        <f>O180*H180</f>
        <v>0</v>
      </c>
      <c r="Q180" s="193">
        <v>0</v>
      </c>
      <c r="R180" s="193">
        <f>Q180*H180</f>
        <v>0</v>
      </c>
      <c r="S180" s="193">
        <v>0</v>
      </c>
      <c r="T180" s="194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95" t="s">
        <v>153</v>
      </c>
      <c r="AT180" s="195" t="s">
        <v>148</v>
      </c>
      <c r="AU180" s="195" t="s">
        <v>89</v>
      </c>
      <c r="AY180" s="15" t="s">
        <v>146</v>
      </c>
      <c r="BE180" s="196">
        <f>IF(N180="základní",J180,0)</f>
        <v>0</v>
      </c>
      <c r="BF180" s="196">
        <f>IF(N180="snížená",J180,0)</f>
        <v>0</v>
      </c>
      <c r="BG180" s="196">
        <f>IF(N180="zákl. přenesená",J180,0)</f>
        <v>0</v>
      </c>
      <c r="BH180" s="196">
        <f>IF(N180="sníž. přenesená",J180,0)</f>
        <v>0</v>
      </c>
      <c r="BI180" s="196">
        <f>IF(N180="nulová",J180,0)</f>
        <v>0</v>
      </c>
      <c r="BJ180" s="15" t="s">
        <v>87</v>
      </c>
      <c r="BK180" s="196">
        <f>ROUND(I180*H180,2)</f>
        <v>0</v>
      </c>
      <c r="BL180" s="15" t="s">
        <v>153</v>
      </c>
      <c r="BM180" s="195" t="s">
        <v>1268</v>
      </c>
    </row>
    <row r="181" spans="1:65" s="2" customFormat="1" ht="19.2">
      <c r="A181" s="32"/>
      <c r="B181" s="33"/>
      <c r="C181" s="34"/>
      <c r="D181" s="197" t="s">
        <v>155</v>
      </c>
      <c r="E181" s="34"/>
      <c r="F181" s="198" t="s">
        <v>491</v>
      </c>
      <c r="G181" s="34"/>
      <c r="H181" s="34"/>
      <c r="I181" s="199"/>
      <c r="J181" s="34"/>
      <c r="K181" s="34"/>
      <c r="L181" s="37"/>
      <c r="M181" s="224"/>
      <c r="N181" s="225"/>
      <c r="O181" s="226"/>
      <c r="P181" s="226"/>
      <c r="Q181" s="226"/>
      <c r="R181" s="226"/>
      <c r="S181" s="226"/>
      <c r="T181" s="227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T181" s="15" t="s">
        <v>155</v>
      </c>
      <c r="AU181" s="15" t="s">
        <v>89</v>
      </c>
    </row>
    <row r="182" spans="1:65" s="2" customFormat="1" ht="6.9" customHeight="1">
      <c r="A182" s="32"/>
      <c r="B182" s="52"/>
      <c r="C182" s="53"/>
      <c r="D182" s="53"/>
      <c r="E182" s="53"/>
      <c r="F182" s="53"/>
      <c r="G182" s="53"/>
      <c r="H182" s="53"/>
      <c r="I182" s="53"/>
      <c r="J182" s="53"/>
      <c r="K182" s="53"/>
      <c r="L182" s="37"/>
      <c r="M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</row>
  </sheetData>
  <sheetProtection algorithmName="SHA-512" hashValue="0hOZBVNqCtQwi2IO3rKaCw77solTPcwpHOqsGAB1M0QbaHPSSQ0x29CG3uZLgAUZKjgj4YNZJ/d2s/FGlfEerQ==" saltValue="G41optPTzjXr8aWrw8D6a4rgJtaevDM1COx28iqA70Ibds2mJ7YPNzAC4vGpfizID6m4N64DY0Sdf2g6HBAJpw==" spinCount="100000" sheet="1" objects="1" scenarios="1" formatColumns="0" formatRows="0" autoFilter="0"/>
  <autoFilter ref="C119:K181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82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5" t="s">
        <v>104</v>
      </c>
    </row>
    <row r="3" spans="1:46" s="1" customFormat="1" ht="6.9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89</v>
      </c>
    </row>
    <row r="4" spans="1:46" s="1" customFormat="1" ht="24.9" customHeight="1">
      <c r="B4" s="18"/>
      <c r="D4" s="108" t="s">
        <v>114</v>
      </c>
      <c r="L4" s="18"/>
      <c r="M4" s="109" t="s">
        <v>10</v>
      </c>
      <c r="AT4" s="15" t="s">
        <v>4</v>
      </c>
    </row>
    <row r="5" spans="1:46" s="1" customFormat="1" ht="6.9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69" t="str">
        <f>'Rekapitulace stavby'!K6</f>
        <v>VN Šišma - rekonstrukce a těžba nánosů</v>
      </c>
      <c r="F7" s="270"/>
      <c r="G7" s="270"/>
      <c r="H7" s="270"/>
      <c r="L7" s="18"/>
    </row>
    <row r="8" spans="1:46" s="2" customFormat="1" ht="12" customHeight="1">
      <c r="A8" s="32"/>
      <c r="B8" s="37"/>
      <c r="C8" s="32"/>
      <c r="D8" s="110" t="s">
        <v>115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1" t="s">
        <v>1269</v>
      </c>
      <c r="F9" s="272"/>
      <c r="G9" s="272"/>
      <c r="H9" s="272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0.199999999999999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3. 10. 2025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">
        <v>26</v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">
        <v>27</v>
      </c>
      <c r="F15" s="32"/>
      <c r="G15" s="32"/>
      <c r="H15" s="32"/>
      <c r="I15" s="110" t="s">
        <v>28</v>
      </c>
      <c r="J15" s="111" t="s">
        <v>29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30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3" t="str">
        <f>'Rekapitulace stavby'!E14</f>
        <v>Vyplň údaj</v>
      </c>
      <c r="F18" s="274"/>
      <c r="G18" s="274"/>
      <c r="H18" s="274"/>
      <c r="I18" s="110" t="s">
        <v>28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32</v>
      </c>
      <c r="E20" s="32"/>
      <c r="F20" s="32"/>
      <c r="G20" s="32"/>
      <c r="H20" s="32"/>
      <c r="I20" s="110" t="s">
        <v>25</v>
      </c>
      <c r="J20" s="111" t="s">
        <v>33</v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">
        <v>34</v>
      </c>
      <c r="F21" s="32"/>
      <c r="G21" s="32"/>
      <c r="H21" s="32"/>
      <c r="I21" s="110" t="s">
        <v>28</v>
      </c>
      <c r="J21" s="111" t="s">
        <v>35</v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37</v>
      </c>
      <c r="E23" s="32"/>
      <c r="F23" s="32"/>
      <c r="G23" s="32"/>
      <c r="H23" s="32"/>
      <c r="I23" s="110" t="s">
        <v>25</v>
      </c>
      <c r="J23" s="111" t="s">
        <v>33</v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">
        <v>34</v>
      </c>
      <c r="F24" s="32"/>
      <c r="G24" s="32"/>
      <c r="H24" s="32"/>
      <c r="I24" s="110" t="s">
        <v>28</v>
      </c>
      <c r="J24" s="111" t="s">
        <v>35</v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38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5" t="s">
        <v>1</v>
      </c>
      <c r="F27" s="275"/>
      <c r="G27" s="275"/>
      <c r="H27" s="275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39</v>
      </c>
      <c r="E30" s="32"/>
      <c r="F30" s="32"/>
      <c r="G30" s="32"/>
      <c r="H30" s="32"/>
      <c r="I30" s="32"/>
      <c r="J30" s="118">
        <f>ROUND(J125,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7"/>
      <c r="C32" s="32"/>
      <c r="D32" s="32"/>
      <c r="E32" s="32"/>
      <c r="F32" s="119" t="s">
        <v>41</v>
      </c>
      <c r="G32" s="32"/>
      <c r="H32" s="32"/>
      <c r="I32" s="119" t="s">
        <v>40</v>
      </c>
      <c r="J32" s="119" t="s">
        <v>42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7"/>
      <c r="C33" s="32"/>
      <c r="D33" s="120" t="s">
        <v>43</v>
      </c>
      <c r="E33" s="110" t="s">
        <v>44</v>
      </c>
      <c r="F33" s="121">
        <f>ROUND((SUM(BE125:BE281)),  2)</f>
        <v>0</v>
      </c>
      <c r="G33" s="32"/>
      <c r="H33" s="32"/>
      <c r="I33" s="122">
        <v>0.21</v>
      </c>
      <c r="J33" s="121">
        <f>ROUND(((SUM(BE125:BE281))*I33),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7"/>
      <c r="C34" s="32"/>
      <c r="D34" s="32"/>
      <c r="E34" s="110" t="s">
        <v>45</v>
      </c>
      <c r="F34" s="121">
        <f>ROUND((SUM(BF125:BF281)),  2)</f>
        <v>0</v>
      </c>
      <c r="G34" s="32"/>
      <c r="H34" s="32"/>
      <c r="I34" s="122">
        <v>0.12</v>
      </c>
      <c r="J34" s="121">
        <f>ROUND(((SUM(BF125:BF281))*I34),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7"/>
      <c r="C35" s="32"/>
      <c r="D35" s="32"/>
      <c r="E35" s="110" t="s">
        <v>46</v>
      </c>
      <c r="F35" s="121">
        <f>ROUND((SUM(BG125:BG281)),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7"/>
      <c r="C36" s="32"/>
      <c r="D36" s="32"/>
      <c r="E36" s="110" t="s">
        <v>47</v>
      </c>
      <c r="F36" s="121">
        <f>ROUND((SUM(BH125:BH281)),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7"/>
      <c r="C37" s="32"/>
      <c r="D37" s="32"/>
      <c r="E37" s="110" t="s">
        <v>48</v>
      </c>
      <c r="F37" s="121">
        <f>ROUND((SUM(BI125:BI281)),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49</v>
      </c>
      <c r="E39" s="125"/>
      <c r="F39" s="125"/>
      <c r="G39" s="126" t="s">
        <v>50</v>
      </c>
      <c r="H39" s="127" t="s">
        <v>51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18"/>
      <c r="L41" s="18"/>
    </row>
    <row r="42" spans="1:31" s="1" customFormat="1" ht="14.4" customHeight="1">
      <c r="B42" s="18"/>
      <c r="L42" s="18"/>
    </row>
    <row r="43" spans="1:31" s="1" customFormat="1" ht="14.4" customHeight="1">
      <c r="B43" s="18"/>
      <c r="L43" s="18"/>
    </row>
    <row r="44" spans="1:31" s="1" customFormat="1" ht="14.4" customHeight="1">
      <c r="B44" s="18"/>
      <c r="L44" s="18"/>
    </row>
    <row r="45" spans="1:31" s="1" customFormat="1" ht="14.4" customHeight="1">
      <c r="B45" s="18"/>
      <c r="L45" s="18"/>
    </row>
    <row r="46" spans="1:31" s="1" customFormat="1" ht="14.4" customHeight="1">
      <c r="B46" s="18"/>
      <c r="L46" s="18"/>
    </row>
    <row r="47" spans="1:31" s="1" customFormat="1" ht="14.4" customHeight="1">
      <c r="B47" s="18"/>
      <c r="L47" s="18"/>
    </row>
    <row r="48" spans="1:31" s="1" customFormat="1" ht="14.4" customHeight="1">
      <c r="B48" s="18"/>
      <c r="L48" s="18"/>
    </row>
    <row r="49" spans="1:31" s="1" customFormat="1" ht="14.4" customHeight="1">
      <c r="B49" s="18"/>
      <c r="L49" s="18"/>
    </row>
    <row r="50" spans="1:31" s="2" customFormat="1" ht="14.4" customHeight="1">
      <c r="B50" s="49"/>
      <c r="D50" s="130" t="s">
        <v>52</v>
      </c>
      <c r="E50" s="131"/>
      <c r="F50" s="131"/>
      <c r="G50" s="130" t="s">
        <v>53</v>
      </c>
      <c r="H50" s="131"/>
      <c r="I50" s="131"/>
      <c r="J50" s="131"/>
      <c r="K50" s="131"/>
      <c r="L50" s="49"/>
    </row>
    <row r="51" spans="1:31" ht="10.199999999999999">
      <c r="B51" s="18"/>
      <c r="L51" s="18"/>
    </row>
    <row r="52" spans="1:31" ht="10.199999999999999">
      <c r="B52" s="18"/>
      <c r="L52" s="18"/>
    </row>
    <row r="53" spans="1:31" ht="10.199999999999999">
      <c r="B53" s="18"/>
      <c r="L53" s="18"/>
    </row>
    <row r="54" spans="1:31" ht="10.199999999999999">
      <c r="B54" s="18"/>
      <c r="L54" s="18"/>
    </row>
    <row r="55" spans="1:31" ht="10.199999999999999">
      <c r="B55" s="18"/>
      <c r="L55" s="18"/>
    </row>
    <row r="56" spans="1:31" ht="10.199999999999999">
      <c r="B56" s="18"/>
      <c r="L56" s="18"/>
    </row>
    <row r="57" spans="1:31" ht="10.199999999999999">
      <c r="B57" s="18"/>
      <c r="L57" s="18"/>
    </row>
    <row r="58" spans="1:31" ht="10.199999999999999">
      <c r="B58" s="18"/>
      <c r="L58" s="18"/>
    </row>
    <row r="59" spans="1:31" ht="10.199999999999999">
      <c r="B59" s="18"/>
      <c r="L59" s="18"/>
    </row>
    <row r="60" spans="1:31" ht="10.199999999999999">
      <c r="B60" s="18"/>
      <c r="L60" s="18"/>
    </row>
    <row r="61" spans="1:31" s="2" customFormat="1" ht="13.2">
      <c r="A61" s="32"/>
      <c r="B61" s="37"/>
      <c r="C61" s="32"/>
      <c r="D61" s="132" t="s">
        <v>54</v>
      </c>
      <c r="E61" s="133"/>
      <c r="F61" s="134" t="s">
        <v>55</v>
      </c>
      <c r="G61" s="132" t="s">
        <v>54</v>
      </c>
      <c r="H61" s="133"/>
      <c r="I61" s="133"/>
      <c r="J61" s="135" t="s">
        <v>55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.199999999999999">
      <c r="B62" s="18"/>
      <c r="L62" s="18"/>
    </row>
    <row r="63" spans="1:31" ht="10.199999999999999">
      <c r="B63" s="18"/>
      <c r="L63" s="18"/>
    </row>
    <row r="64" spans="1:31" ht="10.199999999999999">
      <c r="B64" s="18"/>
      <c r="L64" s="18"/>
    </row>
    <row r="65" spans="1:31" s="2" customFormat="1" ht="13.2">
      <c r="A65" s="32"/>
      <c r="B65" s="37"/>
      <c r="C65" s="32"/>
      <c r="D65" s="130" t="s">
        <v>56</v>
      </c>
      <c r="E65" s="136"/>
      <c r="F65" s="136"/>
      <c r="G65" s="130" t="s">
        <v>57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.199999999999999">
      <c r="B66" s="18"/>
      <c r="L66" s="18"/>
    </row>
    <row r="67" spans="1:31" ht="10.199999999999999">
      <c r="B67" s="18"/>
      <c r="L67" s="18"/>
    </row>
    <row r="68" spans="1:31" ht="10.199999999999999">
      <c r="B68" s="18"/>
      <c r="L68" s="18"/>
    </row>
    <row r="69" spans="1:31" ht="10.199999999999999">
      <c r="B69" s="18"/>
      <c r="L69" s="18"/>
    </row>
    <row r="70" spans="1:31" ht="10.199999999999999">
      <c r="B70" s="18"/>
      <c r="L70" s="18"/>
    </row>
    <row r="71" spans="1:31" ht="10.199999999999999">
      <c r="B71" s="18"/>
      <c r="L71" s="18"/>
    </row>
    <row r="72" spans="1:31" ht="10.199999999999999">
      <c r="B72" s="18"/>
      <c r="L72" s="18"/>
    </row>
    <row r="73" spans="1:31" ht="10.199999999999999">
      <c r="B73" s="18"/>
      <c r="L73" s="18"/>
    </row>
    <row r="74" spans="1:31" ht="10.199999999999999">
      <c r="B74" s="18"/>
      <c r="L74" s="18"/>
    </row>
    <row r="75" spans="1:31" ht="10.199999999999999">
      <c r="B75" s="18"/>
      <c r="L75" s="18"/>
    </row>
    <row r="76" spans="1:31" s="2" customFormat="1" ht="13.2">
      <c r="A76" s="32"/>
      <c r="B76" s="37"/>
      <c r="C76" s="32"/>
      <c r="D76" s="132" t="s">
        <v>54</v>
      </c>
      <c r="E76" s="133"/>
      <c r="F76" s="134" t="s">
        <v>55</v>
      </c>
      <c r="G76" s="132" t="s">
        <v>54</v>
      </c>
      <c r="H76" s="133"/>
      <c r="I76" s="133"/>
      <c r="J76" s="135" t="s">
        <v>55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117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76" t="str">
        <f>E7</f>
        <v>VN Šišma - rekonstrukce a těžba nánosů</v>
      </c>
      <c r="F85" s="277"/>
      <c r="G85" s="277"/>
      <c r="H85" s="277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115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28" t="str">
        <f>E9</f>
        <v>3436_07 - SO 07 Usazovací nádrž</v>
      </c>
      <c r="F87" s="278"/>
      <c r="G87" s="278"/>
      <c r="H87" s="278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k.ú. Šišma</v>
      </c>
      <c r="G89" s="34"/>
      <c r="H89" s="34"/>
      <c r="I89" s="27" t="s">
        <v>22</v>
      </c>
      <c r="J89" s="64" t="str">
        <f>IF(J12="","",J12)</f>
        <v>3. 10. 2025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65" customHeight="1">
      <c r="A91" s="32"/>
      <c r="B91" s="33"/>
      <c r="C91" s="27" t="s">
        <v>24</v>
      </c>
      <c r="D91" s="34"/>
      <c r="E91" s="34"/>
      <c r="F91" s="25" t="str">
        <f>E15</f>
        <v>Povodí Moravy, s.p.</v>
      </c>
      <c r="G91" s="34"/>
      <c r="H91" s="34"/>
      <c r="I91" s="27" t="s">
        <v>32</v>
      </c>
      <c r="J91" s="30" t="str">
        <f>E21</f>
        <v>VODNÍ DÍLA - TBD a.s.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65" customHeight="1">
      <c r="A92" s="32"/>
      <c r="B92" s="33"/>
      <c r="C92" s="27" t="s">
        <v>30</v>
      </c>
      <c r="D92" s="34"/>
      <c r="E92" s="34"/>
      <c r="F92" s="25" t="str">
        <f>IF(E18="","",E18)</f>
        <v>Vyplň údaj</v>
      </c>
      <c r="G92" s="34"/>
      <c r="H92" s="34"/>
      <c r="I92" s="27" t="s">
        <v>37</v>
      </c>
      <c r="J92" s="30" t="str">
        <f>E24</f>
        <v>VODNÍ DÍLA - TBD a.s.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118</v>
      </c>
      <c r="D94" s="142"/>
      <c r="E94" s="142"/>
      <c r="F94" s="142"/>
      <c r="G94" s="142"/>
      <c r="H94" s="142"/>
      <c r="I94" s="142"/>
      <c r="J94" s="143" t="s">
        <v>119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44" t="s">
        <v>120</v>
      </c>
      <c r="D96" s="34"/>
      <c r="E96" s="34"/>
      <c r="F96" s="34"/>
      <c r="G96" s="34"/>
      <c r="H96" s="34"/>
      <c r="I96" s="34"/>
      <c r="J96" s="82">
        <f>J125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121</v>
      </c>
    </row>
    <row r="97" spans="1:31" s="9" customFormat="1" ht="24.9" customHeight="1">
      <c r="B97" s="145"/>
      <c r="C97" s="146"/>
      <c r="D97" s="147" t="s">
        <v>122</v>
      </c>
      <c r="E97" s="148"/>
      <c r="F97" s="148"/>
      <c r="G97" s="148"/>
      <c r="H97" s="148"/>
      <c r="I97" s="148"/>
      <c r="J97" s="149">
        <f>J126</f>
        <v>0</v>
      </c>
      <c r="K97" s="146"/>
      <c r="L97" s="150"/>
    </row>
    <row r="98" spans="1:31" s="10" customFormat="1" ht="19.95" customHeight="1">
      <c r="B98" s="151"/>
      <c r="C98" s="152"/>
      <c r="D98" s="153" t="s">
        <v>123</v>
      </c>
      <c r="E98" s="154"/>
      <c r="F98" s="154"/>
      <c r="G98" s="154"/>
      <c r="H98" s="154"/>
      <c r="I98" s="154"/>
      <c r="J98" s="155">
        <f>J127</f>
        <v>0</v>
      </c>
      <c r="K98" s="152"/>
      <c r="L98" s="156"/>
    </row>
    <row r="99" spans="1:31" s="10" customFormat="1" ht="19.95" customHeight="1">
      <c r="B99" s="151"/>
      <c r="C99" s="152"/>
      <c r="D99" s="153" t="s">
        <v>542</v>
      </c>
      <c r="E99" s="154"/>
      <c r="F99" s="154"/>
      <c r="G99" s="154"/>
      <c r="H99" s="154"/>
      <c r="I99" s="154"/>
      <c r="J99" s="155">
        <f>J196</f>
        <v>0</v>
      </c>
      <c r="K99" s="152"/>
      <c r="L99" s="156"/>
    </row>
    <row r="100" spans="1:31" s="10" customFormat="1" ht="19.95" customHeight="1">
      <c r="B100" s="151"/>
      <c r="C100" s="152"/>
      <c r="D100" s="153" t="s">
        <v>125</v>
      </c>
      <c r="E100" s="154"/>
      <c r="F100" s="154"/>
      <c r="G100" s="154"/>
      <c r="H100" s="154"/>
      <c r="I100" s="154"/>
      <c r="J100" s="155">
        <f>J213</f>
        <v>0</v>
      </c>
      <c r="K100" s="152"/>
      <c r="L100" s="156"/>
    </row>
    <row r="101" spans="1:31" s="10" customFormat="1" ht="19.95" customHeight="1">
      <c r="B101" s="151"/>
      <c r="C101" s="152"/>
      <c r="D101" s="153" t="s">
        <v>126</v>
      </c>
      <c r="E101" s="154"/>
      <c r="F101" s="154"/>
      <c r="G101" s="154"/>
      <c r="H101" s="154"/>
      <c r="I101" s="154"/>
      <c r="J101" s="155">
        <f>J248</f>
        <v>0</v>
      </c>
      <c r="K101" s="152"/>
      <c r="L101" s="156"/>
    </row>
    <row r="102" spans="1:31" s="10" customFormat="1" ht="19.95" customHeight="1">
      <c r="B102" s="151"/>
      <c r="C102" s="152"/>
      <c r="D102" s="153" t="s">
        <v>127</v>
      </c>
      <c r="E102" s="154"/>
      <c r="F102" s="154"/>
      <c r="G102" s="154"/>
      <c r="H102" s="154"/>
      <c r="I102" s="154"/>
      <c r="J102" s="155">
        <f>J259</f>
        <v>0</v>
      </c>
      <c r="K102" s="152"/>
      <c r="L102" s="156"/>
    </row>
    <row r="103" spans="1:31" s="10" customFormat="1" ht="19.95" customHeight="1">
      <c r="B103" s="151"/>
      <c r="C103" s="152"/>
      <c r="D103" s="153" t="s">
        <v>128</v>
      </c>
      <c r="E103" s="154"/>
      <c r="F103" s="154"/>
      <c r="G103" s="154"/>
      <c r="H103" s="154"/>
      <c r="I103" s="154"/>
      <c r="J103" s="155">
        <f>J266</f>
        <v>0</v>
      </c>
      <c r="K103" s="152"/>
      <c r="L103" s="156"/>
    </row>
    <row r="104" spans="1:31" s="9" customFormat="1" ht="24.9" customHeight="1">
      <c r="B104" s="145"/>
      <c r="C104" s="146"/>
      <c r="D104" s="147" t="s">
        <v>129</v>
      </c>
      <c r="E104" s="148"/>
      <c r="F104" s="148"/>
      <c r="G104" s="148"/>
      <c r="H104" s="148"/>
      <c r="I104" s="148"/>
      <c r="J104" s="149">
        <f>J269</f>
        <v>0</v>
      </c>
      <c r="K104" s="146"/>
      <c r="L104" s="150"/>
    </row>
    <row r="105" spans="1:31" s="10" customFormat="1" ht="19.95" customHeight="1">
      <c r="B105" s="151"/>
      <c r="C105" s="152"/>
      <c r="D105" s="153" t="s">
        <v>130</v>
      </c>
      <c r="E105" s="154"/>
      <c r="F105" s="154"/>
      <c r="G105" s="154"/>
      <c r="H105" s="154"/>
      <c r="I105" s="154"/>
      <c r="J105" s="155">
        <f>J270</f>
        <v>0</v>
      </c>
      <c r="K105" s="152"/>
      <c r="L105" s="156"/>
    </row>
    <row r="106" spans="1:31" s="2" customFormat="1" ht="21.75" customHeight="1">
      <c r="A106" s="32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49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" customHeight="1">
      <c r="A107" s="32"/>
      <c r="B107" s="52"/>
      <c r="C107" s="53"/>
      <c r="D107" s="53"/>
      <c r="E107" s="53"/>
      <c r="F107" s="53"/>
      <c r="G107" s="53"/>
      <c r="H107" s="53"/>
      <c r="I107" s="53"/>
      <c r="J107" s="53"/>
      <c r="K107" s="53"/>
      <c r="L107" s="49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11" spans="1:31" s="2" customFormat="1" ht="6.9" customHeight="1">
      <c r="A111" s="32"/>
      <c r="B111" s="54"/>
      <c r="C111" s="55"/>
      <c r="D111" s="55"/>
      <c r="E111" s="55"/>
      <c r="F111" s="55"/>
      <c r="G111" s="55"/>
      <c r="H111" s="55"/>
      <c r="I111" s="55"/>
      <c r="J111" s="55"/>
      <c r="K111" s="55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24.9" customHeight="1">
      <c r="A112" s="32"/>
      <c r="B112" s="33"/>
      <c r="C112" s="21" t="s">
        <v>131</v>
      </c>
      <c r="D112" s="34"/>
      <c r="E112" s="34"/>
      <c r="F112" s="34"/>
      <c r="G112" s="34"/>
      <c r="H112" s="34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" customHeight="1">
      <c r="A113" s="32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16</v>
      </c>
      <c r="D114" s="34"/>
      <c r="E114" s="34"/>
      <c r="F114" s="34"/>
      <c r="G114" s="34"/>
      <c r="H114" s="34"/>
      <c r="I114" s="34"/>
      <c r="J114" s="34"/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4"/>
      <c r="D115" s="34"/>
      <c r="E115" s="276" t="str">
        <f>E7</f>
        <v>VN Šišma - rekonstrukce a těžba nánosů</v>
      </c>
      <c r="F115" s="277"/>
      <c r="G115" s="277"/>
      <c r="H115" s="277"/>
      <c r="I115" s="34"/>
      <c r="J115" s="34"/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115</v>
      </c>
      <c r="D116" s="34"/>
      <c r="E116" s="34"/>
      <c r="F116" s="34"/>
      <c r="G116" s="34"/>
      <c r="H116" s="34"/>
      <c r="I116" s="34"/>
      <c r="J116" s="34"/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>
      <c r="A117" s="32"/>
      <c r="B117" s="33"/>
      <c r="C117" s="34"/>
      <c r="D117" s="34"/>
      <c r="E117" s="228" t="str">
        <f>E9</f>
        <v>3436_07 - SO 07 Usazovací nádrž</v>
      </c>
      <c r="F117" s="278"/>
      <c r="G117" s="278"/>
      <c r="H117" s="278"/>
      <c r="I117" s="34"/>
      <c r="J117" s="34"/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" customHeight="1">
      <c r="A118" s="32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20</v>
      </c>
      <c r="D119" s="34"/>
      <c r="E119" s="34"/>
      <c r="F119" s="25" t="str">
        <f>F12</f>
        <v>k.ú. Šišma</v>
      </c>
      <c r="G119" s="34"/>
      <c r="H119" s="34"/>
      <c r="I119" s="27" t="s">
        <v>22</v>
      </c>
      <c r="J119" s="64" t="str">
        <f>IF(J12="","",J12)</f>
        <v>3. 10. 2025</v>
      </c>
      <c r="K119" s="34"/>
      <c r="L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" customHeight="1">
      <c r="A120" s="32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49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25.65" customHeight="1">
      <c r="A121" s="32"/>
      <c r="B121" s="33"/>
      <c r="C121" s="27" t="s">
        <v>24</v>
      </c>
      <c r="D121" s="34"/>
      <c r="E121" s="34"/>
      <c r="F121" s="25" t="str">
        <f>E15</f>
        <v>Povodí Moravy, s.p.</v>
      </c>
      <c r="G121" s="34"/>
      <c r="H121" s="34"/>
      <c r="I121" s="27" t="s">
        <v>32</v>
      </c>
      <c r="J121" s="30" t="str">
        <f>E21</f>
        <v>VODNÍ DÍLA - TBD a.s.</v>
      </c>
      <c r="K121" s="34"/>
      <c r="L121" s="49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25.65" customHeight="1">
      <c r="A122" s="32"/>
      <c r="B122" s="33"/>
      <c r="C122" s="27" t="s">
        <v>30</v>
      </c>
      <c r="D122" s="34"/>
      <c r="E122" s="34"/>
      <c r="F122" s="25" t="str">
        <f>IF(E18="","",E18)</f>
        <v>Vyplň údaj</v>
      </c>
      <c r="G122" s="34"/>
      <c r="H122" s="34"/>
      <c r="I122" s="27" t="s">
        <v>37</v>
      </c>
      <c r="J122" s="30" t="str">
        <f>E24</f>
        <v>VODNÍ DÍLA - TBD a.s.</v>
      </c>
      <c r="K122" s="34"/>
      <c r="L122" s="49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49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57"/>
      <c r="B124" s="158"/>
      <c r="C124" s="159" t="s">
        <v>132</v>
      </c>
      <c r="D124" s="160" t="s">
        <v>64</v>
      </c>
      <c r="E124" s="160" t="s">
        <v>60</v>
      </c>
      <c r="F124" s="160" t="s">
        <v>61</v>
      </c>
      <c r="G124" s="160" t="s">
        <v>133</v>
      </c>
      <c r="H124" s="160" t="s">
        <v>134</v>
      </c>
      <c r="I124" s="160" t="s">
        <v>135</v>
      </c>
      <c r="J124" s="160" t="s">
        <v>119</v>
      </c>
      <c r="K124" s="161" t="s">
        <v>136</v>
      </c>
      <c r="L124" s="162"/>
      <c r="M124" s="73" t="s">
        <v>1</v>
      </c>
      <c r="N124" s="74" t="s">
        <v>43</v>
      </c>
      <c r="O124" s="74" t="s">
        <v>137</v>
      </c>
      <c r="P124" s="74" t="s">
        <v>138</v>
      </c>
      <c r="Q124" s="74" t="s">
        <v>139</v>
      </c>
      <c r="R124" s="74" t="s">
        <v>140</v>
      </c>
      <c r="S124" s="74" t="s">
        <v>141</v>
      </c>
      <c r="T124" s="75" t="s">
        <v>142</v>
      </c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</row>
    <row r="125" spans="1:65" s="2" customFormat="1" ht="22.8" customHeight="1">
      <c r="A125" s="32"/>
      <c r="B125" s="33"/>
      <c r="C125" s="80" t="s">
        <v>143</v>
      </c>
      <c r="D125" s="34"/>
      <c r="E125" s="34"/>
      <c r="F125" s="34"/>
      <c r="G125" s="34"/>
      <c r="H125" s="34"/>
      <c r="I125" s="34"/>
      <c r="J125" s="163">
        <f>BK125</f>
        <v>0</v>
      </c>
      <c r="K125" s="34"/>
      <c r="L125" s="37"/>
      <c r="M125" s="76"/>
      <c r="N125" s="164"/>
      <c r="O125" s="77"/>
      <c r="P125" s="165">
        <f>P126+P269</f>
        <v>0</v>
      </c>
      <c r="Q125" s="77"/>
      <c r="R125" s="165">
        <f>R126+R269</f>
        <v>477.0179086</v>
      </c>
      <c r="S125" s="77"/>
      <c r="T125" s="166">
        <f>T126+T269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5" t="s">
        <v>78</v>
      </c>
      <c r="AU125" s="15" t="s">
        <v>121</v>
      </c>
      <c r="BK125" s="167">
        <f>BK126+BK269</f>
        <v>0</v>
      </c>
    </row>
    <row r="126" spans="1:65" s="12" customFormat="1" ht="25.95" customHeight="1">
      <c r="B126" s="168"/>
      <c r="C126" s="169"/>
      <c r="D126" s="170" t="s">
        <v>78</v>
      </c>
      <c r="E126" s="171" t="s">
        <v>144</v>
      </c>
      <c r="F126" s="171" t="s">
        <v>145</v>
      </c>
      <c r="G126" s="169"/>
      <c r="H126" s="169"/>
      <c r="I126" s="172"/>
      <c r="J126" s="173">
        <f>BK126</f>
        <v>0</v>
      </c>
      <c r="K126" s="169"/>
      <c r="L126" s="174"/>
      <c r="M126" s="175"/>
      <c r="N126" s="176"/>
      <c r="O126" s="176"/>
      <c r="P126" s="177">
        <f>P127+P196+P213+P248+P259+P266</f>
        <v>0</v>
      </c>
      <c r="Q126" s="176"/>
      <c r="R126" s="177">
        <f>R127+R196+R213+R248+R259+R266</f>
        <v>476.9733086</v>
      </c>
      <c r="S126" s="176"/>
      <c r="T126" s="178">
        <f>T127+T196+T213+T248+T259+T266</f>
        <v>0</v>
      </c>
      <c r="AR126" s="179" t="s">
        <v>87</v>
      </c>
      <c r="AT126" s="180" t="s">
        <v>78</v>
      </c>
      <c r="AU126" s="180" t="s">
        <v>79</v>
      </c>
      <c r="AY126" s="179" t="s">
        <v>146</v>
      </c>
      <c r="BK126" s="181">
        <f>BK127+BK196+BK213+BK248+BK259+BK266</f>
        <v>0</v>
      </c>
    </row>
    <row r="127" spans="1:65" s="12" customFormat="1" ht="22.8" customHeight="1">
      <c r="B127" s="168"/>
      <c r="C127" s="169"/>
      <c r="D127" s="170" t="s">
        <v>78</v>
      </c>
      <c r="E127" s="182" t="s">
        <v>87</v>
      </c>
      <c r="F127" s="182" t="s">
        <v>147</v>
      </c>
      <c r="G127" s="169"/>
      <c r="H127" s="169"/>
      <c r="I127" s="172"/>
      <c r="J127" s="183">
        <f>BK127</f>
        <v>0</v>
      </c>
      <c r="K127" s="169"/>
      <c r="L127" s="174"/>
      <c r="M127" s="175"/>
      <c r="N127" s="176"/>
      <c r="O127" s="176"/>
      <c r="P127" s="177">
        <f>SUM(P128:P195)</f>
        <v>0</v>
      </c>
      <c r="Q127" s="176"/>
      <c r="R127" s="177">
        <f>SUM(R128:R195)</f>
        <v>1.6000000000000001E-3</v>
      </c>
      <c r="S127" s="176"/>
      <c r="T127" s="178">
        <f>SUM(T128:T195)</f>
        <v>0</v>
      </c>
      <c r="AR127" s="179" t="s">
        <v>87</v>
      </c>
      <c r="AT127" s="180" t="s">
        <v>78</v>
      </c>
      <c r="AU127" s="180" t="s">
        <v>87</v>
      </c>
      <c r="AY127" s="179" t="s">
        <v>146</v>
      </c>
      <c r="BK127" s="181">
        <f>SUM(BK128:BK195)</f>
        <v>0</v>
      </c>
    </row>
    <row r="128" spans="1:65" s="2" customFormat="1" ht="33" customHeight="1">
      <c r="A128" s="32"/>
      <c r="B128" s="33"/>
      <c r="C128" s="184" t="s">
        <v>87</v>
      </c>
      <c r="D128" s="184" t="s">
        <v>148</v>
      </c>
      <c r="E128" s="185" t="s">
        <v>551</v>
      </c>
      <c r="F128" s="186" t="s">
        <v>552</v>
      </c>
      <c r="G128" s="187" t="s">
        <v>161</v>
      </c>
      <c r="H128" s="188">
        <v>195</v>
      </c>
      <c r="I128" s="189"/>
      <c r="J128" s="190">
        <f>ROUND(I128*H128,2)</f>
        <v>0</v>
      </c>
      <c r="K128" s="186" t="s">
        <v>152</v>
      </c>
      <c r="L128" s="37"/>
      <c r="M128" s="191" t="s">
        <v>1</v>
      </c>
      <c r="N128" s="192" t="s">
        <v>44</v>
      </c>
      <c r="O128" s="69"/>
      <c r="P128" s="193">
        <f>O128*H128</f>
        <v>0</v>
      </c>
      <c r="Q128" s="193">
        <v>0</v>
      </c>
      <c r="R128" s="193">
        <f>Q128*H128</f>
        <v>0</v>
      </c>
      <c r="S128" s="193">
        <v>0</v>
      </c>
      <c r="T128" s="194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95" t="s">
        <v>153</v>
      </c>
      <c r="AT128" s="195" t="s">
        <v>148</v>
      </c>
      <c r="AU128" s="195" t="s">
        <v>89</v>
      </c>
      <c r="AY128" s="15" t="s">
        <v>146</v>
      </c>
      <c r="BE128" s="196">
        <f>IF(N128="základní",J128,0)</f>
        <v>0</v>
      </c>
      <c r="BF128" s="196">
        <f>IF(N128="snížená",J128,0)</f>
        <v>0</v>
      </c>
      <c r="BG128" s="196">
        <f>IF(N128="zákl. přenesená",J128,0)</f>
        <v>0</v>
      </c>
      <c r="BH128" s="196">
        <f>IF(N128="sníž. přenesená",J128,0)</f>
        <v>0</v>
      </c>
      <c r="BI128" s="196">
        <f>IF(N128="nulová",J128,0)</f>
        <v>0</v>
      </c>
      <c r="BJ128" s="15" t="s">
        <v>87</v>
      </c>
      <c r="BK128" s="196">
        <f>ROUND(I128*H128,2)</f>
        <v>0</v>
      </c>
      <c r="BL128" s="15" t="s">
        <v>153</v>
      </c>
      <c r="BM128" s="195" t="s">
        <v>1270</v>
      </c>
    </row>
    <row r="129" spans="1:65" s="2" customFormat="1" ht="19.2">
      <c r="A129" s="32"/>
      <c r="B129" s="33"/>
      <c r="C129" s="34"/>
      <c r="D129" s="197" t="s">
        <v>155</v>
      </c>
      <c r="E129" s="34"/>
      <c r="F129" s="198" t="s">
        <v>554</v>
      </c>
      <c r="G129" s="34"/>
      <c r="H129" s="34"/>
      <c r="I129" s="199"/>
      <c r="J129" s="34"/>
      <c r="K129" s="34"/>
      <c r="L129" s="37"/>
      <c r="M129" s="200"/>
      <c r="N129" s="201"/>
      <c r="O129" s="69"/>
      <c r="P129" s="69"/>
      <c r="Q129" s="69"/>
      <c r="R129" s="69"/>
      <c r="S129" s="69"/>
      <c r="T129" s="70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5" t="s">
        <v>155</v>
      </c>
      <c r="AU129" s="15" t="s">
        <v>89</v>
      </c>
    </row>
    <row r="130" spans="1:65" s="13" customFormat="1" ht="20.399999999999999">
      <c r="B130" s="202"/>
      <c r="C130" s="203"/>
      <c r="D130" s="197" t="s">
        <v>157</v>
      </c>
      <c r="E130" s="204" t="s">
        <v>1</v>
      </c>
      <c r="F130" s="205" t="s">
        <v>1271</v>
      </c>
      <c r="G130" s="203"/>
      <c r="H130" s="206">
        <v>195</v>
      </c>
      <c r="I130" s="207"/>
      <c r="J130" s="203"/>
      <c r="K130" s="203"/>
      <c r="L130" s="208"/>
      <c r="M130" s="209"/>
      <c r="N130" s="210"/>
      <c r="O130" s="210"/>
      <c r="P130" s="210"/>
      <c r="Q130" s="210"/>
      <c r="R130" s="210"/>
      <c r="S130" s="210"/>
      <c r="T130" s="211"/>
      <c r="AT130" s="212" t="s">
        <v>157</v>
      </c>
      <c r="AU130" s="212" t="s">
        <v>89</v>
      </c>
      <c r="AV130" s="13" t="s">
        <v>89</v>
      </c>
      <c r="AW130" s="13" t="s">
        <v>36</v>
      </c>
      <c r="AX130" s="13" t="s">
        <v>87</v>
      </c>
      <c r="AY130" s="212" t="s">
        <v>146</v>
      </c>
    </row>
    <row r="131" spans="1:65" s="2" customFormat="1" ht="24.15" customHeight="1">
      <c r="A131" s="32"/>
      <c r="B131" s="33"/>
      <c r="C131" s="184" t="s">
        <v>89</v>
      </c>
      <c r="D131" s="184" t="s">
        <v>148</v>
      </c>
      <c r="E131" s="185" t="s">
        <v>1175</v>
      </c>
      <c r="F131" s="186" t="s">
        <v>1176</v>
      </c>
      <c r="G131" s="187" t="s">
        <v>161</v>
      </c>
      <c r="H131" s="188">
        <v>455</v>
      </c>
      <c r="I131" s="189"/>
      <c r="J131" s="190">
        <f>ROUND(I131*H131,2)</f>
        <v>0</v>
      </c>
      <c r="K131" s="186" t="s">
        <v>152</v>
      </c>
      <c r="L131" s="37"/>
      <c r="M131" s="191" t="s">
        <v>1</v>
      </c>
      <c r="N131" s="192" t="s">
        <v>44</v>
      </c>
      <c r="O131" s="69"/>
      <c r="P131" s="193">
        <f>O131*H131</f>
        <v>0</v>
      </c>
      <c r="Q131" s="193">
        <v>0</v>
      </c>
      <c r="R131" s="193">
        <f>Q131*H131</f>
        <v>0</v>
      </c>
      <c r="S131" s="193">
        <v>0</v>
      </c>
      <c r="T131" s="194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95" t="s">
        <v>153</v>
      </c>
      <c r="AT131" s="195" t="s">
        <v>148</v>
      </c>
      <c r="AU131" s="195" t="s">
        <v>89</v>
      </c>
      <c r="AY131" s="15" t="s">
        <v>146</v>
      </c>
      <c r="BE131" s="196">
        <f>IF(N131="základní",J131,0)</f>
        <v>0</v>
      </c>
      <c r="BF131" s="196">
        <f>IF(N131="snížená",J131,0)</f>
        <v>0</v>
      </c>
      <c r="BG131" s="196">
        <f>IF(N131="zákl. přenesená",J131,0)</f>
        <v>0</v>
      </c>
      <c r="BH131" s="196">
        <f>IF(N131="sníž. přenesená",J131,0)</f>
        <v>0</v>
      </c>
      <c r="BI131" s="196">
        <f>IF(N131="nulová",J131,0)</f>
        <v>0</v>
      </c>
      <c r="BJ131" s="15" t="s">
        <v>87</v>
      </c>
      <c r="BK131" s="196">
        <f>ROUND(I131*H131,2)</f>
        <v>0</v>
      </c>
      <c r="BL131" s="15" t="s">
        <v>153</v>
      </c>
      <c r="BM131" s="195" t="s">
        <v>1272</v>
      </c>
    </row>
    <row r="132" spans="1:65" s="2" customFormat="1" ht="28.8">
      <c r="A132" s="32"/>
      <c r="B132" s="33"/>
      <c r="C132" s="34"/>
      <c r="D132" s="197" t="s">
        <v>155</v>
      </c>
      <c r="E132" s="34"/>
      <c r="F132" s="198" t="s">
        <v>1178</v>
      </c>
      <c r="G132" s="34"/>
      <c r="H132" s="34"/>
      <c r="I132" s="199"/>
      <c r="J132" s="34"/>
      <c r="K132" s="34"/>
      <c r="L132" s="37"/>
      <c r="M132" s="200"/>
      <c r="N132" s="201"/>
      <c r="O132" s="69"/>
      <c r="P132" s="69"/>
      <c r="Q132" s="69"/>
      <c r="R132" s="69"/>
      <c r="S132" s="69"/>
      <c r="T132" s="70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5" t="s">
        <v>155</v>
      </c>
      <c r="AU132" s="15" t="s">
        <v>89</v>
      </c>
    </row>
    <row r="133" spans="1:65" s="13" customFormat="1" ht="20.399999999999999">
      <c r="B133" s="202"/>
      <c r="C133" s="203"/>
      <c r="D133" s="197" t="s">
        <v>157</v>
      </c>
      <c r="E133" s="204" t="s">
        <v>1</v>
      </c>
      <c r="F133" s="205" t="s">
        <v>1273</v>
      </c>
      <c r="G133" s="203"/>
      <c r="H133" s="206">
        <v>455</v>
      </c>
      <c r="I133" s="207"/>
      <c r="J133" s="203"/>
      <c r="K133" s="203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157</v>
      </c>
      <c r="AU133" s="212" t="s">
        <v>89</v>
      </c>
      <c r="AV133" s="13" t="s">
        <v>89</v>
      </c>
      <c r="AW133" s="13" t="s">
        <v>36</v>
      </c>
      <c r="AX133" s="13" t="s">
        <v>87</v>
      </c>
      <c r="AY133" s="212" t="s">
        <v>146</v>
      </c>
    </row>
    <row r="134" spans="1:65" s="2" customFormat="1" ht="37.799999999999997" customHeight="1">
      <c r="A134" s="32"/>
      <c r="B134" s="33"/>
      <c r="C134" s="184" t="s">
        <v>171</v>
      </c>
      <c r="D134" s="184" t="s">
        <v>148</v>
      </c>
      <c r="E134" s="185" t="s">
        <v>184</v>
      </c>
      <c r="F134" s="186" t="s">
        <v>185</v>
      </c>
      <c r="G134" s="187" t="s">
        <v>161</v>
      </c>
      <c r="H134" s="188">
        <v>51.2</v>
      </c>
      <c r="I134" s="189"/>
      <c r="J134" s="190">
        <f>ROUND(I134*H134,2)</f>
        <v>0</v>
      </c>
      <c r="K134" s="186" t="s">
        <v>152</v>
      </c>
      <c r="L134" s="37"/>
      <c r="M134" s="191" t="s">
        <v>1</v>
      </c>
      <c r="N134" s="192" t="s">
        <v>44</v>
      </c>
      <c r="O134" s="69"/>
      <c r="P134" s="193">
        <f>O134*H134</f>
        <v>0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95" t="s">
        <v>153</v>
      </c>
      <c r="AT134" s="195" t="s">
        <v>148</v>
      </c>
      <c r="AU134" s="195" t="s">
        <v>89</v>
      </c>
      <c r="AY134" s="15" t="s">
        <v>146</v>
      </c>
      <c r="BE134" s="196">
        <f>IF(N134="základní",J134,0)</f>
        <v>0</v>
      </c>
      <c r="BF134" s="196">
        <f>IF(N134="snížená",J134,0)</f>
        <v>0</v>
      </c>
      <c r="BG134" s="196">
        <f>IF(N134="zákl. přenesená",J134,0)</f>
        <v>0</v>
      </c>
      <c r="BH134" s="196">
        <f>IF(N134="sníž. přenesená",J134,0)</f>
        <v>0</v>
      </c>
      <c r="BI134" s="196">
        <f>IF(N134="nulová",J134,0)</f>
        <v>0</v>
      </c>
      <c r="BJ134" s="15" t="s">
        <v>87</v>
      </c>
      <c r="BK134" s="196">
        <f>ROUND(I134*H134,2)</f>
        <v>0</v>
      </c>
      <c r="BL134" s="15" t="s">
        <v>153</v>
      </c>
      <c r="BM134" s="195" t="s">
        <v>1274</v>
      </c>
    </row>
    <row r="135" spans="1:65" s="2" customFormat="1" ht="38.4">
      <c r="A135" s="32"/>
      <c r="B135" s="33"/>
      <c r="C135" s="34"/>
      <c r="D135" s="197" t="s">
        <v>155</v>
      </c>
      <c r="E135" s="34"/>
      <c r="F135" s="198" t="s">
        <v>187</v>
      </c>
      <c r="G135" s="34"/>
      <c r="H135" s="34"/>
      <c r="I135" s="199"/>
      <c r="J135" s="34"/>
      <c r="K135" s="34"/>
      <c r="L135" s="37"/>
      <c r="M135" s="200"/>
      <c r="N135" s="201"/>
      <c r="O135" s="69"/>
      <c r="P135" s="69"/>
      <c r="Q135" s="69"/>
      <c r="R135" s="69"/>
      <c r="S135" s="69"/>
      <c r="T135" s="70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5" t="s">
        <v>155</v>
      </c>
      <c r="AU135" s="15" t="s">
        <v>89</v>
      </c>
    </row>
    <row r="136" spans="1:65" s="13" customFormat="1" ht="10.199999999999999">
      <c r="B136" s="202"/>
      <c r="C136" s="203"/>
      <c r="D136" s="197" t="s">
        <v>157</v>
      </c>
      <c r="E136" s="204" t="s">
        <v>1</v>
      </c>
      <c r="F136" s="205" t="s">
        <v>1275</v>
      </c>
      <c r="G136" s="203"/>
      <c r="H136" s="206">
        <v>25.6</v>
      </c>
      <c r="I136" s="207"/>
      <c r="J136" s="203"/>
      <c r="K136" s="203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157</v>
      </c>
      <c r="AU136" s="212" t="s">
        <v>89</v>
      </c>
      <c r="AV136" s="13" t="s">
        <v>89</v>
      </c>
      <c r="AW136" s="13" t="s">
        <v>36</v>
      </c>
      <c r="AX136" s="13" t="s">
        <v>79</v>
      </c>
      <c r="AY136" s="212" t="s">
        <v>146</v>
      </c>
    </row>
    <row r="137" spans="1:65" s="13" customFormat="1" ht="10.199999999999999">
      <c r="B137" s="202"/>
      <c r="C137" s="203"/>
      <c r="D137" s="197" t="s">
        <v>157</v>
      </c>
      <c r="E137" s="204" t="s">
        <v>1</v>
      </c>
      <c r="F137" s="205" t="s">
        <v>1276</v>
      </c>
      <c r="G137" s="203"/>
      <c r="H137" s="206">
        <v>25.6</v>
      </c>
      <c r="I137" s="207"/>
      <c r="J137" s="203"/>
      <c r="K137" s="203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157</v>
      </c>
      <c r="AU137" s="212" t="s">
        <v>89</v>
      </c>
      <c r="AV137" s="13" t="s">
        <v>89</v>
      </c>
      <c r="AW137" s="13" t="s">
        <v>36</v>
      </c>
      <c r="AX137" s="13" t="s">
        <v>79</v>
      </c>
      <c r="AY137" s="212" t="s">
        <v>146</v>
      </c>
    </row>
    <row r="138" spans="1:65" s="2" customFormat="1" ht="24.15" customHeight="1">
      <c r="A138" s="32"/>
      <c r="B138" s="33"/>
      <c r="C138" s="184" t="s">
        <v>153</v>
      </c>
      <c r="D138" s="184" t="s">
        <v>148</v>
      </c>
      <c r="E138" s="185" t="s">
        <v>1187</v>
      </c>
      <c r="F138" s="186" t="s">
        <v>1188</v>
      </c>
      <c r="G138" s="187" t="s">
        <v>161</v>
      </c>
      <c r="H138" s="188">
        <v>455</v>
      </c>
      <c r="I138" s="189"/>
      <c r="J138" s="190">
        <f>ROUND(I138*H138,2)</f>
        <v>0</v>
      </c>
      <c r="K138" s="186" t="s">
        <v>1</v>
      </c>
      <c r="L138" s="37"/>
      <c r="M138" s="191" t="s">
        <v>1</v>
      </c>
      <c r="N138" s="192" t="s">
        <v>44</v>
      </c>
      <c r="O138" s="69"/>
      <c r="P138" s="193">
        <f>O138*H138</f>
        <v>0</v>
      </c>
      <c r="Q138" s="193">
        <v>0</v>
      </c>
      <c r="R138" s="193">
        <f>Q138*H138</f>
        <v>0</v>
      </c>
      <c r="S138" s="193">
        <v>0</v>
      </c>
      <c r="T138" s="194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95" t="s">
        <v>153</v>
      </c>
      <c r="AT138" s="195" t="s">
        <v>148</v>
      </c>
      <c r="AU138" s="195" t="s">
        <v>89</v>
      </c>
      <c r="AY138" s="15" t="s">
        <v>146</v>
      </c>
      <c r="BE138" s="196">
        <f>IF(N138="základní",J138,0)</f>
        <v>0</v>
      </c>
      <c r="BF138" s="196">
        <f>IF(N138="snížená",J138,0)</f>
        <v>0</v>
      </c>
      <c r="BG138" s="196">
        <f>IF(N138="zákl. přenesená",J138,0)</f>
        <v>0</v>
      </c>
      <c r="BH138" s="196">
        <f>IF(N138="sníž. přenesená",J138,0)</f>
        <v>0</v>
      </c>
      <c r="BI138" s="196">
        <f>IF(N138="nulová",J138,0)</f>
        <v>0</v>
      </c>
      <c r="BJ138" s="15" t="s">
        <v>87</v>
      </c>
      <c r="BK138" s="196">
        <f>ROUND(I138*H138,2)</f>
        <v>0</v>
      </c>
      <c r="BL138" s="15" t="s">
        <v>153</v>
      </c>
      <c r="BM138" s="195" t="s">
        <v>1277</v>
      </c>
    </row>
    <row r="139" spans="1:65" s="2" customFormat="1" ht="19.2">
      <c r="A139" s="32"/>
      <c r="B139" s="33"/>
      <c r="C139" s="34"/>
      <c r="D139" s="197" t="s">
        <v>155</v>
      </c>
      <c r="E139" s="34"/>
      <c r="F139" s="198" t="s">
        <v>1188</v>
      </c>
      <c r="G139" s="34"/>
      <c r="H139" s="34"/>
      <c r="I139" s="199"/>
      <c r="J139" s="34"/>
      <c r="K139" s="34"/>
      <c r="L139" s="37"/>
      <c r="M139" s="200"/>
      <c r="N139" s="201"/>
      <c r="O139" s="69"/>
      <c r="P139" s="69"/>
      <c r="Q139" s="69"/>
      <c r="R139" s="69"/>
      <c r="S139" s="69"/>
      <c r="T139" s="70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T139" s="15" t="s">
        <v>155</v>
      </c>
      <c r="AU139" s="15" t="s">
        <v>89</v>
      </c>
    </row>
    <row r="140" spans="1:65" s="2" customFormat="1" ht="115.2">
      <c r="A140" s="32"/>
      <c r="B140" s="33"/>
      <c r="C140" s="34"/>
      <c r="D140" s="197" t="s">
        <v>230</v>
      </c>
      <c r="E140" s="34"/>
      <c r="F140" s="223" t="s">
        <v>1190</v>
      </c>
      <c r="G140" s="34"/>
      <c r="H140" s="34"/>
      <c r="I140" s="199"/>
      <c r="J140" s="34"/>
      <c r="K140" s="34"/>
      <c r="L140" s="37"/>
      <c r="M140" s="200"/>
      <c r="N140" s="201"/>
      <c r="O140" s="69"/>
      <c r="P140" s="69"/>
      <c r="Q140" s="69"/>
      <c r="R140" s="69"/>
      <c r="S140" s="69"/>
      <c r="T140" s="70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5" t="s">
        <v>230</v>
      </c>
      <c r="AU140" s="15" t="s">
        <v>89</v>
      </c>
    </row>
    <row r="141" spans="1:65" s="13" customFormat="1" ht="10.199999999999999">
      <c r="B141" s="202"/>
      <c r="C141" s="203"/>
      <c r="D141" s="197" t="s">
        <v>157</v>
      </c>
      <c r="E141" s="204" t="s">
        <v>1</v>
      </c>
      <c r="F141" s="205" t="s">
        <v>1278</v>
      </c>
      <c r="G141" s="203"/>
      <c r="H141" s="206">
        <v>455</v>
      </c>
      <c r="I141" s="207"/>
      <c r="J141" s="203"/>
      <c r="K141" s="203"/>
      <c r="L141" s="208"/>
      <c r="M141" s="209"/>
      <c r="N141" s="210"/>
      <c r="O141" s="210"/>
      <c r="P141" s="210"/>
      <c r="Q141" s="210"/>
      <c r="R141" s="210"/>
      <c r="S141" s="210"/>
      <c r="T141" s="211"/>
      <c r="AT141" s="212" t="s">
        <v>157</v>
      </c>
      <c r="AU141" s="212" t="s">
        <v>89</v>
      </c>
      <c r="AV141" s="13" t="s">
        <v>89</v>
      </c>
      <c r="AW141" s="13" t="s">
        <v>36</v>
      </c>
      <c r="AX141" s="13" t="s">
        <v>87</v>
      </c>
      <c r="AY141" s="212" t="s">
        <v>146</v>
      </c>
    </row>
    <row r="142" spans="1:65" s="2" customFormat="1" ht="37.799999999999997" customHeight="1">
      <c r="A142" s="32"/>
      <c r="B142" s="33"/>
      <c r="C142" s="184" t="s">
        <v>183</v>
      </c>
      <c r="D142" s="184" t="s">
        <v>148</v>
      </c>
      <c r="E142" s="185" t="s">
        <v>198</v>
      </c>
      <c r="F142" s="186" t="s">
        <v>199</v>
      </c>
      <c r="G142" s="187" t="s">
        <v>161</v>
      </c>
      <c r="H142" s="188">
        <v>169.4</v>
      </c>
      <c r="I142" s="189"/>
      <c r="J142" s="190">
        <f>ROUND(I142*H142,2)</f>
        <v>0</v>
      </c>
      <c r="K142" s="186" t="s">
        <v>152</v>
      </c>
      <c r="L142" s="37"/>
      <c r="M142" s="191" t="s">
        <v>1</v>
      </c>
      <c r="N142" s="192" t="s">
        <v>44</v>
      </c>
      <c r="O142" s="69"/>
      <c r="P142" s="193">
        <f>O142*H142</f>
        <v>0</v>
      </c>
      <c r="Q142" s="193">
        <v>0</v>
      </c>
      <c r="R142" s="193">
        <f>Q142*H142</f>
        <v>0</v>
      </c>
      <c r="S142" s="193">
        <v>0</v>
      </c>
      <c r="T142" s="194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95" t="s">
        <v>153</v>
      </c>
      <c r="AT142" s="195" t="s">
        <v>148</v>
      </c>
      <c r="AU142" s="195" t="s">
        <v>89</v>
      </c>
      <c r="AY142" s="15" t="s">
        <v>146</v>
      </c>
      <c r="BE142" s="196">
        <f>IF(N142="základní",J142,0)</f>
        <v>0</v>
      </c>
      <c r="BF142" s="196">
        <f>IF(N142="snížená",J142,0)</f>
        <v>0</v>
      </c>
      <c r="BG142" s="196">
        <f>IF(N142="zákl. přenesená",J142,0)</f>
        <v>0</v>
      </c>
      <c r="BH142" s="196">
        <f>IF(N142="sníž. přenesená",J142,0)</f>
        <v>0</v>
      </c>
      <c r="BI142" s="196">
        <f>IF(N142="nulová",J142,0)</f>
        <v>0</v>
      </c>
      <c r="BJ142" s="15" t="s">
        <v>87</v>
      </c>
      <c r="BK142" s="196">
        <f>ROUND(I142*H142,2)</f>
        <v>0</v>
      </c>
      <c r="BL142" s="15" t="s">
        <v>153</v>
      </c>
      <c r="BM142" s="195" t="s">
        <v>1279</v>
      </c>
    </row>
    <row r="143" spans="1:65" s="2" customFormat="1" ht="38.4">
      <c r="A143" s="32"/>
      <c r="B143" s="33"/>
      <c r="C143" s="34"/>
      <c r="D143" s="197" t="s">
        <v>155</v>
      </c>
      <c r="E143" s="34"/>
      <c r="F143" s="198" t="s">
        <v>201</v>
      </c>
      <c r="G143" s="34"/>
      <c r="H143" s="34"/>
      <c r="I143" s="199"/>
      <c r="J143" s="34"/>
      <c r="K143" s="34"/>
      <c r="L143" s="37"/>
      <c r="M143" s="200"/>
      <c r="N143" s="201"/>
      <c r="O143" s="69"/>
      <c r="P143" s="69"/>
      <c r="Q143" s="69"/>
      <c r="R143" s="69"/>
      <c r="S143" s="69"/>
      <c r="T143" s="70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T143" s="15" t="s">
        <v>155</v>
      </c>
      <c r="AU143" s="15" t="s">
        <v>89</v>
      </c>
    </row>
    <row r="144" spans="1:65" s="13" customFormat="1" ht="10.199999999999999">
      <c r="B144" s="202"/>
      <c r="C144" s="203"/>
      <c r="D144" s="197" t="s">
        <v>157</v>
      </c>
      <c r="E144" s="204" t="s">
        <v>1</v>
      </c>
      <c r="F144" s="205" t="s">
        <v>1280</v>
      </c>
      <c r="G144" s="203"/>
      <c r="H144" s="206">
        <v>169.4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157</v>
      </c>
      <c r="AU144" s="212" t="s">
        <v>89</v>
      </c>
      <c r="AV144" s="13" t="s">
        <v>89</v>
      </c>
      <c r="AW144" s="13" t="s">
        <v>36</v>
      </c>
      <c r="AX144" s="13" t="s">
        <v>87</v>
      </c>
      <c r="AY144" s="212" t="s">
        <v>146</v>
      </c>
    </row>
    <row r="145" spans="1:65" s="2" customFormat="1" ht="24.15" customHeight="1">
      <c r="A145" s="32"/>
      <c r="B145" s="33"/>
      <c r="C145" s="184" t="s">
        <v>197</v>
      </c>
      <c r="D145" s="184" t="s">
        <v>148</v>
      </c>
      <c r="E145" s="185" t="s">
        <v>205</v>
      </c>
      <c r="F145" s="186" t="s">
        <v>206</v>
      </c>
      <c r="G145" s="187" t="s">
        <v>161</v>
      </c>
      <c r="H145" s="188">
        <v>25.6</v>
      </c>
      <c r="I145" s="189"/>
      <c r="J145" s="190">
        <f>ROUND(I145*H145,2)</f>
        <v>0</v>
      </c>
      <c r="K145" s="186" t="s">
        <v>152</v>
      </c>
      <c r="L145" s="37"/>
      <c r="M145" s="191" t="s">
        <v>1</v>
      </c>
      <c r="N145" s="192" t="s">
        <v>44</v>
      </c>
      <c r="O145" s="69"/>
      <c r="P145" s="193">
        <f>O145*H145</f>
        <v>0</v>
      </c>
      <c r="Q145" s="193">
        <v>0</v>
      </c>
      <c r="R145" s="193">
        <f>Q145*H145</f>
        <v>0</v>
      </c>
      <c r="S145" s="193">
        <v>0</v>
      </c>
      <c r="T145" s="194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95" t="s">
        <v>153</v>
      </c>
      <c r="AT145" s="195" t="s">
        <v>148</v>
      </c>
      <c r="AU145" s="195" t="s">
        <v>89</v>
      </c>
      <c r="AY145" s="15" t="s">
        <v>146</v>
      </c>
      <c r="BE145" s="196">
        <f>IF(N145="základní",J145,0)</f>
        <v>0</v>
      </c>
      <c r="BF145" s="196">
        <f>IF(N145="snížená",J145,0)</f>
        <v>0</v>
      </c>
      <c r="BG145" s="196">
        <f>IF(N145="zákl. přenesená",J145,0)</f>
        <v>0</v>
      </c>
      <c r="BH145" s="196">
        <f>IF(N145="sníž. přenesená",J145,0)</f>
        <v>0</v>
      </c>
      <c r="BI145" s="196">
        <f>IF(N145="nulová",J145,0)</f>
        <v>0</v>
      </c>
      <c r="BJ145" s="15" t="s">
        <v>87</v>
      </c>
      <c r="BK145" s="196">
        <f>ROUND(I145*H145,2)</f>
        <v>0</v>
      </c>
      <c r="BL145" s="15" t="s">
        <v>153</v>
      </c>
      <c r="BM145" s="195" t="s">
        <v>1281</v>
      </c>
    </row>
    <row r="146" spans="1:65" s="2" customFormat="1" ht="28.8">
      <c r="A146" s="32"/>
      <c r="B146" s="33"/>
      <c r="C146" s="34"/>
      <c r="D146" s="197" t="s">
        <v>155</v>
      </c>
      <c r="E146" s="34"/>
      <c r="F146" s="198" t="s">
        <v>208</v>
      </c>
      <c r="G146" s="34"/>
      <c r="H146" s="34"/>
      <c r="I146" s="199"/>
      <c r="J146" s="34"/>
      <c r="K146" s="34"/>
      <c r="L146" s="37"/>
      <c r="M146" s="200"/>
      <c r="N146" s="201"/>
      <c r="O146" s="69"/>
      <c r="P146" s="69"/>
      <c r="Q146" s="69"/>
      <c r="R146" s="69"/>
      <c r="S146" s="69"/>
      <c r="T146" s="70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T146" s="15" t="s">
        <v>155</v>
      </c>
      <c r="AU146" s="15" t="s">
        <v>89</v>
      </c>
    </row>
    <row r="147" spans="1:65" s="13" customFormat="1" ht="10.199999999999999">
      <c r="B147" s="202"/>
      <c r="C147" s="203"/>
      <c r="D147" s="197" t="s">
        <v>157</v>
      </c>
      <c r="E147" s="204" t="s">
        <v>1</v>
      </c>
      <c r="F147" s="205" t="s">
        <v>1282</v>
      </c>
      <c r="G147" s="203"/>
      <c r="H147" s="206">
        <v>25.6</v>
      </c>
      <c r="I147" s="207"/>
      <c r="J147" s="203"/>
      <c r="K147" s="203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157</v>
      </c>
      <c r="AU147" s="212" t="s">
        <v>89</v>
      </c>
      <c r="AV147" s="13" t="s">
        <v>89</v>
      </c>
      <c r="AW147" s="13" t="s">
        <v>36</v>
      </c>
      <c r="AX147" s="13" t="s">
        <v>79</v>
      </c>
      <c r="AY147" s="212" t="s">
        <v>146</v>
      </c>
    </row>
    <row r="148" spans="1:65" s="2" customFormat="1" ht="37.799999999999997" customHeight="1">
      <c r="A148" s="32"/>
      <c r="B148" s="33"/>
      <c r="C148" s="184" t="s">
        <v>204</v>
      </c>
      <c r="D148" s="184" t="s">
        <v>148</v>
      </c>
      <c r="E148" s="185" t="s">
        <v>217</v>
      </c>
      <c r="F148" s="186" t="s">
        <v>218</v>
      </c>
      <c r="G148" s="187" t="s">
        <v>161</v>
      </c>
      <c r="H148" s="188">
        <v>134.4</v>
      </c>
      <c r="I148" s="189"/>
      <c r="J148" s="190">
        <f>ROUND(I148*H148,2)</f>
        <v>0</v>
      </c>
      <c r="K148" s="186" t="s">
        <v>152</v>
      </c>
      <c r="L148" s="37"/>
      <c r="M148" s="191" t="s">
        <v>1</v>
      </c>
      <c r="N148" s="192" t="s">
        <v>44</v>
      </c>
      <c r="O148" s="69"/>
      <c r="P148" s="193">
        <f>O148*H148</f>
        <v>0</v>
      </c>
      <c r="Q148" s="193">
        <v>0</v>
      </c>
      <c r="R148" s="193">
        <f>Q148*H148</f>
        <v>0</v>
      </c>
      <c r="S148" s="193">
        <v>0</v>
      </c>
      <c r="T148" s="194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95" t="s">
        <v>153</v>
      </c>
      <c r="AT148" s="195" t="s">
        <v>148</v>
      </c>
      <c r="AU148" s="195" t="s">
        <v>89</v>
      </c>
      <c r="AY148" s="15" t="s">
        <v>146</v>
      </c>
      <c r="BE148" s="196">
        <f>IF(N148="základní",J148,0)</f>
        <v>0</v>
      </c>
      <c r="BF148" s="196">
        <f>IF(N148="snížená",J148,0)</f>
        <v>0</v>
      </c>
      <c r="BG148" s="196">
        <f>IF(N148="zákl. přenesená",J148,0)</f>
        <v>0</v>
      </c>
      <c r="BH148" s="196">
        <f>IF(N148="sníž. přenesená",J148,0)</f>
        <v>0</v>
      </c>
      <c r="BI148" s="196">
        <f>IF(N148="nulová",J148,0)</f>
        <v>0</v>
      </c>
      <c r="BJ148" s="15" t="s">
        <v>87</v>
      </c>
      <c r="BK148" s="196">
        <f>ROUND(I148*H148,2)</f>
        <v>0</v>
      </c>
      <c r="BL148" s="15" t="s">
        <v>153</v>
      </c>
      <c r="BM148" s="195" t="s">
        <v>1283</v>
      </c>
    </row>
    <row r="149" spans="1:65" s="2" customFormat="1" ht="38.4">
      <c r="A149" s="32"/>
      <c r="B149" s="33"/>
      <c r="C149" s="34"/>
      <c r="D149" s="197" t="s">
        <v>155</v>
      </c>
      <c r="E149" s="34"/>
      <c r="F149" s="198" t="s">
        <v>220</v>
      </c>
      <c r="G149" s="34"/>
      <c r="H149" s="34"/>
      <c r="I149" s="199"/>
      <c r="J149" s="34"/>
      <c r="K149" s="34"/>
      <c r="L149" s="37"/>
      <c r="M149" s="200"/>
      <c r="N149" s="201"/>
      <c r="O149" s="69"/>
      <c r="P149" s="69"/>
      <c r="Q149" s="69"/>
      <c r="R149" s="69"/>
      <c r="S149" s="69"/>
      <c r="T149" s="70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5" t="s">
        <v>155</v>
      </c>
      <c r="AU149" s="15" t="s">
        <v>89</v>
      </c>
    </row>
    <row r="150" spans="1:65" s="13" customFormat="1" ht="10.199999999999999">
      <c r="B150" s="202"/>
      <c r="C150" s="203"/>
      <c r="D150" s="197" t="s">
        <v>157</v>
      </c>
      <c r="E150" s="204" t="s">
        <v>1</v>
      </c>
      <c r="F150" s="205" t="s">
        <v>1284</v>
      </c>
      <c r="G150" s="203"/>
      <c r="H150" s="206">
        <v>134.4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157</v>
      </c>
      <c r="AU150" s="212" t="s">
        <v>89</v>
      </c>
      <c r="AV150" s="13" t="s">
        <v>89</v>
      </c>
      <c r="AW150" s="13" t="s">
        <v>36</v>
      </c>
      <c r="AX150" s="13" t="s">
        <v>87</v>
      </c>
      <c r="AY150" s="212" t="s">
        <v>146</v>
      </c>
    </row>
    <row r="151" spans="1:65" s="2" customFormat="1" ht="24.15" customHeight="1">
      <c r="A151" s="32"/>
      <c r="B151" s="33"/>
      <c r="C151" s="213" t="s">
        <v>216</v>
      </c>
      <c r="D151" s="213" t="s">
        <v>226</v>
      </c>
      <c r="E151" s="214" t="s">
        <v>227</v>
      </c>
      <c r="F151" s="215" t="s">
        <v>1285</v>
      </c>
      <c r="G151" s="216" t="s">
        <v>161</v>
      </c>
      <c r="H151" s="217">
        <v>134.4</v>
      </c>
      <c r="I151" s="218"/>
      <c r="J151" s="219">
        <f>ROUND(I151*H151,2)</f>
        <v>0</v>
      </c>
      <c r="K151" s="215" t="s">
        <v>1</v>
      </c>
      <c r="L151" s="220"/>
      <c r="M151" s="221" t="s">
        <v>1</v>
      </c>
      <c r="N151" s="222" t="s">
        <v>44</v>
      </c>
      <c r="O151" s="69"/>
      <c r="P151" s="193">
        <f>O151*H151</f>
        <v>0</v>
      </c>
      <c r="Q151" s="193">
        <v>0</v>
      </c>
      <c r="R151" s="193">
        <f>Q151*H151</f>
        <v>0</v>
      </c>
      <c r="S151" s="193">
        <v>0</v>
      </c>
      <c r="T151" s="194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95" t="s">
        <v>216</v>
      </c>
      <c r="AT151" s="195" t="s">
        <v>226</v>
      </c>
      <c r="AU151" s="195" t="s">
        <v>89</v>
      </c>
      <c r="AY151" s="15" t="s">
        <v>146</v>
      </c>
      <c r="BE151" s="196">
        <f>IF(N151="základní",J151,0)</f>
        <v>0</v>
      </c>
      <c r="BF151" s="196">
        <f>IF(N151="snížená",J151,0)</f>
        <v>0</v>
      </c>
      <c r="BG151" s="196">
        <f>IF(N151="zákl. přenesená",J151,0)</f>
        <v>0</v>
      </c>
      <c r="BH151" s="196">
        <f>IF(N151="sníž. přenesená",J151,0)</f>
        <v>0</v>
      </c>
      <c r="BI151" s="196">
        <f>IF(N151="nulová",J151,0)</f>
        <v>0</v>
      </c>
      <c r="BJ151" s="15" t="s">
        <v>87</v>
      </c>
      <c r="BK151" s="196">
        <f>ROUND(I151*H151,2)</f>
        <v>0</v>
      </c>
      <c r="BL151" s="15" t="s">
        <v>153</v>
      </c>
      <c r="BM151" s="195" t="s">
        <v>1286</v>
      </c>
    </row>
    <row r="152" spans="1:65" s="2" customFormat="1" ht="19.2">
      <c r="A152" s="32"/>
      <c r="B152" s="33"/>
      <c r="C152" s="34"/>
      <c r="D152" s="197" t="s">
        <v>155</v>
      </c>
      <c r="E152" s="34"/>
      <c r="F152" s="198" t="s">
        <v>1285</v>
      </c>
      <c r="G152" s="34"/>
      <c r="H152" s="34"/>
      <c r="I152" s="199"/>
      <c r="J152" s="34"/>
      <c r="K152" s="34"/>
      <c r="L152" s="37"/>
      <c r="M152" s="200"/>
      <c r="N152" s="201"/>
      <c r="O152" s="69"/>
      <c r="P152" s="69"/>
      <c r="Q152" s="69"/>
      <c r="R152" s="69"/>
      <c r="S152" s="69"/>
      <c r="T152" s="70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5" t="s">
        <v>155</v>
      </c>
      <c r="AU152" s="15" t="s">
        <v>89</v>
      </c>
    </row>
    <row r="153" spans="1:65" s="2" customFormat="1" ht="38.4">
      <c r="A153" s="32"/>
      <c r="B153" s="33"/>
      <c r="C153" s="34"/>
      <c r="D153" s="197" t="s">
        <v>230</v>
      </c>
      <c r="E153" s="34"/>
      <c r="F153" s="223" t="s">
        <v>231</v>
      </c>
      <c r="G153" s="34"/>
      <c r="H153" s="34"/>
      <c r="I153" s="199"/>
      <c r="J153" s="34"/>
      <c r="K153" s="34"/>
      <c r="L153" s="37"/>
      <c r="M153" s="200"/>
      <c r="N153" s="201"/>
      <c r="O153" s="69"/>
      <c r="P153" s="69"/>
      <c r="Q153" s="69"/>
      <c r="R153" s="69"/>
      <c r="S153" s="69"/>
      <c r="T153" s="70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T153" s="15" t="s">
        <v>230</v>
      </c>
      <c r="AU153" s="15" t="s">
        <v>89</v>
      </c>
    </row>
    <row r="154" spans="1:65" s="2" customFormat="1" ht="24.15" customHeight="1">
      <c r="A154" s="32"/>
      <c r="B154" s="33"/>
      <c r="C154" s="184" t="s">
        <v>225</v>
      </c>
      <c r="D154" s="184" t="s">
        <v>148</v>
      </c>
      <c r="E154" s="185" t="s">
        <v>233</v>
      </c>
      <c r="F154" s="186" t="s">
        <v>234</v>
      </c>
      <c r="G154" s="187" t="s">
        <v>161</v>
      </c>
      <c r="H154" s="188">
        <v>0.6</v>
      </c>
      <c r="I154" s="189"/>
      <c r="J154" s="190">
        <f>ROUND(I154*H154,2)</f>
        <v>0</v>
      </c>
      <c r="K154" s="186" t="s">
        <v>152</v>
      </c>
      <c r="L154" s="37"/>
      <c r="M154" s="191" t="s">
        <v>1</v>
      </c>
      <c r="N154" s="192" t="s">
        <v>44</v>
      </c>
      <c r="O154" s="69"/>
      <c r="P154" s="193">
        <f>O154*H154</f>
        <v>0</v>
      </c>
      <c r="Q154" s="193">
        <v>0</v>
      </c>
      <c r="R154" s="193">
        <f>Q154*H154</f>
        <v>0</v>
      </c>
      <c r="S154" s="193">
        <v>0</v>
      </c>
      <c r="T154" s="194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95" t="s">
        <v>153</v>
      </c>
      <c r="AT154" s="195" t="s">
        <v>148</v>
      </c>
      <c r="AU154" s="195" t="s">
        <v>89</v>
      </c>
      <c r="AY154" s="15" t="s">
        <v>146</v>
      </c>
      <c r="BE154" s="196">
        <f>IF(N154="základní",J154,0)</f>
        <v>0</v>
      </c>
      <c r="BF154" s="196">
        <f>IF(N154="snížená",J154,0)</f>
        <v>0</v>
      </c>
      <c r="BG154" s="196">
        <f>IF(N154="zákl. přenesená",J154,0)</f>
        <v>0</v>
      </c>
      <c r="BH154" s="196">
        <f>IF(N154="sníž. přenesená",J154,0)</f>
        <v>0</v>
      </c>
      <c r="BI154" s="196">
        <f>IF(N154="nulová",J154,0)</f>
        <v>0</v>
      </c>
      <c r="BJ154" s="15" t="s">
        <v>87</v>
      </c>
      <c r="BK154" s="196">
        <f>ROUND(I154*H154,2)</f>
        <v>0</v>
      </c>
      <c r="BL154" s="15" t="s">
        <v>153</v>
      </c>
      <c r="BM154" s="195" t="s">
        <v>1287</v>
      </c>
    </row>
    <row r="155" spans="1:65" s="2" customFormat="1" ht="28.8">
      <c r="A155" s="32"/>
      <c r="B155" s="33"/>
      <c r="C155" s="34"/>
      <c r="D155" s="197" t="s">
        <v>155</v>
      </c>
      <c r="E155" s="34"/>
      <c r="F155" s="198" t="s">
        <v>236</v>
      </c>
      <c r="G155" s="34"/>
      <c r="H155" s="34"/>
      <c r="I155" s="199"/>
      <c r="J155" s="34"/>
      <c r="K155" s="34"/>
      <c r="L155" s="37"/>
      <c r="M155" s="200"/>
      <c r="N155" s="201"/>
      <c r="O155" s="69"/>
      <c r="P155" s="69"/>
      <c r="Q155" s="69"/>
      <c r="R155" s="69"/>
      <c r="S155" s="69"/>
      <c r="T155" s="70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T155" s="15" t="s">
        <v>155</v>
      </c>
      <c r="AU155" s="15" t="s">
        <v>89</v>
      </c>
    </row>
    <row r="156" spans="1:65" s="13" customFormat="1" ht="10.199999999999999">
      <c r="B156" s="202"/>
      <c r="C156" s="203"/>
      <c r="D156" s="197" t="s">
        <v>157</v>
      </c>
      <c r="E156" s="204" t="s">
        <v>1</v>
      </c>
      <c r="F156" s="205" t="s">
        <v>1288</v>
      </c>
      <c r="G156" s="203"/>
      <c r="H156" s="206">
        <v>0.6</v>
      </c>
      <c r="I156" s="207"/>
      <c r="J156" s="203"/>
      <c r="K156" s="203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157</v>
      </c>
      <c r="AU156" s="212" t="s">
        <v>89</v>
      </c>
      <c r="AV156" s="13" t="s">
        <v>89</v>
      </c>
      <c r="AW156" s="13" t="s">
        <v>36</v>
      </c>
      <c r="AX156" s="13" t="s">
        <v>87</v>
      </c>
      <c r="AY156" s="212" t="s">
        <v>146</v>
      </c>
    </row>
    <row r="157" spans="1:65" s="2" customFormat="1" ht="33" customHeight="1">
      <c r="A157" s="32"/>
      <c r="B157" s="33"/>
      <c r="C157" s="184" t="s">
        <v>232</v>
      </c>
      <c r="D157" s="184" t="s">
        <v>148</v>
      </c>
      <c r="E157" s="185" t="s">
        <v>239</v>
      </c>
      <c r="F157" s="186" t="s">
        <v>240</v>
      </c>
      <c r="G157" s="187" t="s">
        <v>241</v>
      </c>
      <c r="H157" s="188">
        <v>254.1</v>
      </c>
      <c r="I157" s="189"/>
      <c r="J157" s="190">
        <f>ROUND(I157*H157,2)</f>
        <v>0</v>
      </c>
      <c r="K157" s="186" t="s">
        <v>152</v>
      </c>
      <c r="L157" s="37"/>
      <c r="M157" s="191" t="s">
        <v>1</v>
      </c>
      <c r="N157" s="192" t="s">
        <v>44</v>
      </c>
      <c r="O157" s="69"/>
      <c r="P157" s="193">
        <f>O157*H157</f>
        <v>0</v>
      </c>
      <c r="Q157" s="193">
        <v>0</v>
      </c>
      <c r="R157" s="193">
        <f>Q157*H157</f>
        <v>0</v>
      </c>
      <c r="S157" s="193">
        <v>0</v>
      </c>
      <c r="T157" s="194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95" t="s">
        <v>153</v>
      </c>
      <c r="AT157" s="195" t="s">
        <v>148</v>
      </c>
      <c r="AU157" s="195" t="s">
        <v>89</v>
      </c>
      <c r="AY157" s="15" t="s">
        <v>146</v>
      </c>
      <c r="BE157" s="196">
        <f>IF(N157="základní",J157,0)</f>
        <v>0</v>
      </c>
      <c r="BF157" s="196">
        <f>IF(N157="snížená",J157,0)</f>
        <v>0</v>
      </c>
      <c r="BG157" s="196">
        <f>IF(N157="zákl. přenesená",J157,0)</f>
        <v>0</v>
      </c>
      <c r="BH157" s="196">
        <f>IF(N157="sníž. přenesená",J157,0)</f>
        <v>0</v>
      </c>
      <c r="BI157" s="196">
        <f>IF(N157="nulová",J157,0)</f>
        <v>0</v>
      </c>
      <c r="BJ157" s="15" t="s">
        <v>87</v>
      </c>
      <c r="BK157" s="196">
        <f>ROUND(I157*H157,2)</f>
        <v>0</v>
      </c>
      <c r="BL157" s="15" t="s">
        <v>153</v>
      </c>
      <c r="BM157" s="195" t="s">
        <v>1289</v>
      </c>
    </row>
    <row r="158" spans="1:65" s="2" customFormat="1" ht="28.8">
      <c r="A158" s="32"/>
      <c r="B158" s="33"/>
      <c r="C158" s="34"/>
      <c r="D158" s="197" t="s">
        <v>155</v>
      </c>
      <c r="E158" s="34"/>
      <c r="F158" s="198" t="s">
        <v>243</v>
      </c>
      <c r="G158" s="34"/>
      <c r="H158" s="34"/>
      <c r="I158" s="199"/>
      <c r="J158" s="34"/>
      <c r="K158" s="34"/>
      <c r="L158" s="37"/>
      <c r="M158" s="200"/>
      <c r="N158" s="201"/>
      <c r="O158" s="69"/>
      <c r="P158" s="69"/>
      <c r="Q158" s="69"/>
      <c r="R158" s="69"/>
      <c r="S158" s="69"/>
      <c r="T158" s="70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T158" s="15" t="s">
        <v>155</v>
      </c>
      <c r="AU158" s="15" t="s">
        <v>89</v>
      </c>
    </row>
    <row r="159" spans="1:65" s="13" customFormat="1" ht="10.199999999999999">
      <c r="B159" s="202"/>
      <c r="C159" s="203"/>
      <c r="D159" s="197" t="s">
        <v>157</v>
      </c>
      <c r="E159" s="204" t="s">
        <v>1</v>
      </c>
      <c r="F159" s="205" t="s">
        <v>1290</v>
      </c>
      <c r="G159" s="203"/>
      <c r="H159" s="206">
        <v>254.1</v>
      </c>
      <c r="I159" s="207"/>
      <c r="J159" s="203"/>
      <c r="K159" s="203"/>
      <c r="L159" s="208"/>
      <c r="M159" s="209"/>
      <c r="N159" s="210"/>
      <c r="O159" s="210"/>
      <c r="P159" s="210"/>
      <c r="Q159" s="210"/>
      <c r="R159" s="210"/>
      <c r="S159" s="210"/>
      <c r="T159" s="211"/>
      <c r="AT159" s="212" t="s">
        <v>157</v>
      </c>
      <c r="AU159" s="212" t="s">
        <v>89</v>
      </c>
      <c r="AV159" s="13" t="s">
        <v>89</v>
      </c>
      <c r="AW159" s="13" t="s">
        <v>36</v>
      </c>
      <c r="AX159" s="13" t="s">
        <v>87</v>
      </c>
      <c r="AY159" s="212" t="s">
        <v>146</v>
      </c>
    </row>
    <row r="160" spans="1:65" s="2" customFormat="1" ht="24.15" customHeight="1">
      <c r="A160" s="32"/>
      <c r="B160" s="33"/>
      <c r="C160" s="184" t="s">
        <v>238</v>
      </c>
      <c r="D160" s="184" t="s">
        <v>148</v>
      </c>
      <c r="E160" s="185" t="s">
        <v>246</v>
      </c>
      <c r="F160" s="186" t="s">
        <v>247</v>
      </c>
      <c r="G160" s="187" t="s">
        <v>161</v>
      </c>
      <c r="H160" s="188">
        <v>25</v>
      </c>
      <c r="I160" s="189"/>
      <c r="J160" s="190">
        <f>ROUND(I160*H160,2)</f>
        <v>0</v>
      </c>
      <c r="K160" s="186" t="s">
        <v>152</v>
      </c>
      <c r="L160" s="37"/>
      <c r="M160" s="191" t="s">
        <v>1</v>
      </c>
      <c r="N160" s="192" t="s">
        <v>44</v>
      </c>
      <c r="O160" s="69"/>
      <c r="P160" s="193">
        <f>O160*H160</f>
        <v>0</v>
      </c>
      <c r="Q160" s="193">
        <v>0</v>
      </c>
      <c r="R160" s="193">
        <f>Q160*H160</f>
        <v>0</v>
      </c>
      <c r="S160" s="193">
        <v>0</v>
      </c>
      <c r="T160" s="194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95" t="s">
        <v>153</v>
      </c>
      <c r="AT160" s="195" t="s">
        <v>148</v>
      </c>
      <c r="AU160" s="195" t="s">
        <v>89</v>
      </c>
      <c r="AY160" s="15" t="s">
        <v>146</v>
      </c>
      <c r="BE160" s="196">
        <f>IF(N160="základní",J160,0)</f>
        <v>0</v>
      </c>
      <c r="BF160" s="196">
        <f>IF(N160="snížená",J160,0)</f>
        <v>0</v>
      </c>
      <c r="BG160" s="196">
        <f>IF(N160="zákl. přenesená",J160,0)</f>
        <v>0</v>
      </c>
      <c r="BH160" s="196">
        <f>IF(N160="sníž. přenesená",J160,0)</f>
        <v>0</v>
      </c>
      <c r="BI160" s="196">
        <f>IF(N160="nulová",J160,0)</f>
        <v>0</v>
      </c>
      <c r="BJ160" s="15" t="s">
        <v>87</v>
      </c>
      <c r="BK160" s="196">
        <f>ROUND(I160*H160,2)</f>
        <v>0</v>
      </c>
      <c r="BL160" s="15" t="s">
        <v>153</v>
      </c>
      <c r="BM160" s="195" t="s">
        <v>1291</v>
      </c>
    </row>
    <row r="161" spans="1:65" s="2" customFormat="1" ht="28.8">
      <c r="A161" s="32"/>
      <c r="B161" s="33"/>
      <c r="C161" s="34"/>
      <c r="D161" s="197" t="s">
        <v>155</v>
      </c>
      <c r="E161" s="34"/>
      <c r="F161" s="198" t="s">
        <v>249</v>
      </c>
      <c r="G161" s="34"/>
      <c r="H161" s="34"/>
      <c r="I161" s="199"/>
      <c r="J161" s="34"/>
      <c r="K161" s="34"/>
      <c r="L161" s="37"/>
      <c r="M161" s="200"/>
      <c r="N161" s="201"/>
      <c r="O161" s="69"/>
      <c r="P161" s="69"/>
      <c r="Q161" s="69"/>
      <c r="R161" s="69"/>
      <c r="S161" s="69"/>
      <c r="T161" s="70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T161" s="15" t="s">
        <v>155</v>
      </c>
      <c r="AU161" s="15" t="s">
        <v>89</v>
      </c>
    </row>
    <row r="162" spans="1:65" s="13" customFormat="1" ht="10.199999999999999">
      <c r="B162" s="202"/>
      <c r="C162" s="203"/>
      <c r="D162" s="197" t="s">
        <v>157</v>
      </c>
      <c r="E162" s="204" t="s">
        <v>1</v>
      </c>
      <c r="F162" s="205" t="s">
        <v>1292</v>
      </c>
      <c r="G162" s="203"/>
      <c r="H162" s="206">
        <v>25</v>
      </c>
      <c r="I162" s="207"/>
      <c r="J162" s="203"/>
      <c r="K162" s="203"/>
      <c r="L162" s="208"/>
      <c r="M162" s="209"/>
      <c r="N162" s="210"/>
      <c r="O162" s="210"/>
      <c r="P162" s="210"/>
      <c r="Q162" s="210"/>
      <c r="R162" s="210"/>
      <c r="S162" s="210"/>
      <c r="T162" s="211"/>
      <c r="AT162" s="212" t="s">
        <v>157</v>
      </c>
      <c r="AU162" s="212" t="s">
        <v>89</v>
      </c>
      <c r="AV162" s="13" t="s">
        <v>89</v>
      </c>
      <c r="AW162" s="13" t="s">
        <v>36</v>
      </c>
      <c r="AX162" s="13" t="s">
        <v>79</v>
      </c>
      <c r="AY162" s="212" t="s">
        <v>146</v>
      </c>
    </row>
    <row r="163" spans="1:65" s="2" customFormat="1" ht="24.15" customHeight="1">
      <c r="A163" s="32"/>
      <c r="B163" s="33"/>
      <c r="C163" s="184" t="s">
        <v>8</v>
      </c>
      <c r="D163" s="184" t="s">
        <v>148</v>
      </c>
      <c r="E163" s="185" t="s">
        <v>1293</v>
      </c>
      <c r="F163" s="186" t="s">
        <v>1294</v>
      </c>
      <c r="G163" s="187" t="s">
        <v>151</v>
      </c>
      <c r="H163" s="188">
        <v>20</v>
      </c>
      <c r="I163" s="189"/>
      <c r="J163" s="190">
        <f>ROUND(I163*H163,2)</f>
        <v>0</v>
      </c>
      <c r="K163" s="186" t="s">
        <v>152</v>
      </c>
      <c r="L163" s="37"/>
      <c r="M163" s="191" t="s">
        <v>1</v>
      </c>
      <c r="N163" s="192" t="s">
        <v>44</v>
      </c>
      <c r="O163" s="69"/>
      <c r="P163" s="193">
        <f>O163*H163</f>
        <v>0</v>
      </c>
      <c r="Q163" s="193">
        <v>0</v>
      </c>
      <c r="R163" s="193">
        <f>Q163*H163</f>
        <v>0</v>
      </c>
      <c r="S163" s="193">
        <v>0</v>
      </c>
      <c r="T163" s="194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95" t="s">
        <v>153</v>
      </c>
      <c r="AT163" s="195" t="s">
        <v>148</v>
      </c>
      <c r="AU163" s="195" t="s">
        <v>89</v>
      </c>
      <c r="AY163" s="15" t="s">
        <v>146</v>
      </c>
      <c r="BE163" s="196">
        <f>IF(N163="základní",J163,0)</f>
        <v>0</v>
      </c>
      <c r="BF163" s="196">
        <f>IF(N163="snížená",J163,0)</f>
        <v>0</v>
      </c>
      <c r="BG163" s="196">
        <f>IF(N163="zákl. přenesená",J163,0)</f>
        <v>0</v>
      </c>
      <c r="BH163" s="196">
        <f>IF(N163="sníž. přenesená",J163,0)</f>
        <v>0</v>
      </c>
      <c r="BI163" s="196">
        <f>IF(N163="nulová",J163,0)</f>
        <v>0</v>
      </c>
      <c r="BJ163" s="15" t="s">
        <v>87</v>
      </c>
      <c r="BK163" s="196">
        <f>ROUND(I163*H163,2)</f>
        <v>0</v>
      </c>
      <c r="BL163" s="15" t="s">
        <v>153</v>
      </c>
      <c r="BM163" s="195" t="s">
        <v>1295</v>
      </c>
    </row>
    <row r="164" spans="1:65" s="2" customFormat="1" ht="28.8">
      <c r="A164" s="32"/>
      <c r="B164" s="33"/>
      <c r="C164" s="34"/>
      <c r="D164" s="197" t="s">
        <v>155</v>
      </c>
      <c r="E164" s="34"/>
      <c r="F164" s="198" t="s">
        <v>1296</v>
      </c>
      <c r="G164" s="34"/>
      <c r="H164" s="34"/>
      <c r="I164" s="199"/>
      <c r="J164" s="34"/>
      <c r="K164" s="34"/>
      <c r="L164" s="37"/>
      <c r="M164" s="200"/>
      <c r="N164" s="201"/>
      <c r="O164" s="69"/>
      <c r="P164" s="69"/>
      <c r="Q164" s="69"/>
      <c r="R164" s="69"/>
      <c r="S164" s="69"/>
      <c r="T164" s="70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T164" s="15" t="s">
        <v>155</v>
      </c>
      <c r="AU164" s="15" t="s">
        <v>89</v>
      </c>
    </row>
    <row r="165" spans="1:65" s="13" customFormat="1" ht="10.199999999999999">
      <c r="B165" s="202"/>
      <c r="C165" s="203"/>
      <c r="D165" s="197" t="s">
        <v>157</v>
      </c>
      <c r="E165" s="204" t="s">
        <v>1</v>
      </c>
      <c r="F165" s="205" t="s">
        <v>1297</v>
      </c>
      <c r="G165" s="203"/>
      <c r="H165" s="206">
        <v>20</v>
      </c>
      <c r="I165" s="207"/>
      <c r="J165" s="203"/>
      <c r="K165" s="203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157</v>
      </c>
      <c r="AU165" s="212" t="s">
        <v>89</v>
      </c>
      <c r="AV165" s="13" t="s">
        <v>89</v>
      </c>
      <c r="AW165" s="13" t="s">
        <v>36</v>
      </c>
      <c r="AX165" s="13" t="s">
        <v>87</v>
      </c>
      <c r="AY165" s="212" t="s">
        <v>146</v>
      </c>
    </row>
    <row r="166" spans="1:65" s="2" customFormat="1" ht="24.15" customHeight="1">
      <c r="A166" s="32"/>
      <c r="B166" s="33"/>
      <c r="C166" s="184" t="s">
        <v>253</v>
      </c>
      <c r="D166" s="184" t="s">
        <v>148</v>
      </c>
      <c r="E166" s="185" t="s">
        <v>272</v>
      </c>
      <c r="F166" s="186" t="s">
        <v>273</v>
      </c>
      <c r="G166" s="187" t="s">
        <v>151</v>
      </c>
      <c r="H166" s="188">
        <v>20</v>
      </c>
      <c r="I166" s="189"/>
      <c r="J166" s="190">
        <f>ROUND(I166*H166,2)</f>
        <v>0</v>
      </c>
      <c r="K166" s="186" t="s">
        <v>152</v>
      </c>
      <c r="L166" s="37"/>
      <c r="M166" s="191" t="s">
        <v>1</v>
      </c>
      <c r="N166" s="192" t="s">
        <v>44</v>
      </c>
      <c r="O166" s="69"/>
      <c r="P166" s="193">
        <f>O166*H166</f>
        <v>0</v>
      </c>
      <c r="Q166" s="193">
        <v>0</v>
      </c>
      <c r="R166" s="193">
        <f>Q166*H166</f>
        <v>0</v>
      </c>
      <c r="S166" s="193">
        <v>0</v>
      </c>
      <c r="T166" s="194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95" t="s">
        <v>153</v>
      </c>
      <c r="AT166" s="195" t="s">
        <v>148</v>
      </c>
      <c r="AU166" s="195" t="s">
        <v>89</v>
      </c>
      <c r="AY166" s="15" t="s">
        <v>146</v>
      </c>
      <c r="BE166" s="196">
        <f>IF(N166="základní",J166,0)</f>
        <v>0</v>
      </c>
      <c r="BF166" s="196">
        <f>IF(N166="snížená",J166,0)</f>
        <v>0</v>
      </c>
      <c r="BG166" s="196">
        <f>IF(N166="zákl. přenesená",J166,0)</f>
        <v>0</v>
      </c>
      <c r="BH166" s="196">
        <f>IF(N166="sníž. přenesená",J166,0)</f>
        <v>0</v>
      </c>
      <c r="BI166" s="196">
        <f>IF(N166="nulová",J166,0)</f>
        <v>0</v>
      </c>
      <c r="BJ166" s="15" t="s">
        <v>87</v>
      </c>
      <c r="BK166" s="196">
        <f>ROUND(I166*H166,2)</f>
        <v>0</v>
      </c>
      <c r="BL166" s="15" t="s">
        <v>153</v>
      </c>
      <c r="BM166" s="195" t="s">
        <v>1298</v>
      </c>
    </row>
    <row r="167" spans="1:65" s="2" customFormat="1" ht="28.8">
      <c r="A167" s="32"/>
      <c r="B167" s="33"/>
      <c r="C167" s="34"/>
      <c r="D167" s="197" t="s">
        <v>155</v>
      </c>
      <c r="E167" s="34"/>
      <c r="F167" s="198" t="s">
        <v>275</v>
      </c>
      <c r="G167" s="34"/>
      <c r="H167" s="34"/>
      <c r="I167" s="199"/>
      <c r="J167" s="34"/>
      <c r="K167" s="34"/>
      <c r="L167" s="37"/>
      <c r="M167" s="200"/>
      <c r="N167" s="201"/>
      <c r="O167" s="69"/>
      <c r="P167" s="69"/>
      <c r="Q167" s="69"/>
      <c r="R167" s="69"/>
      <c r="S167" s="69"/>
      <c r="T167" s="70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T167" s="15" t="s">
        <v>155</v>
      </c>
      <c r="AU167" s="15" t="s">
        <v>89</v>
      </c>
    </row>
    <row r="168" spans="1:65" s="13" customFormat="1" ht="10.199999999999999">
      <c r="B168" s="202"/>
      <c r="C168" s="203"/>
      <c r="D168" s="197" t="s">
        <v>157</v>
      </c>
      <c r="E168" s="204" t="s">
        <v>1</v>
      </c>
      <c r="F168" s="205" t="s">
        <v>1297</v>
      </c>
      <c r="G168" s="203"/>
      <c r="H168" s="206">
        <v>20</v>
      </c>
      <c r="I168" s="207"/>
      <c r="J168" s="203"/>
      <c r="K168" s="203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157</v>
      </c>
      <c r="AU168" s="212" t="s">
        <v>89</v>
      </c>
      <c r="AV168" s="13" t="s">
        <v>89</v>
      </c>
      <c r="AW168" s="13" t="s">
        <v>36</v>
      </c>
      <c r="AX168" s="13" t="s">
        <v>87</v>
      </c>
      <c r="AY168" s="212" t="s">
        <v>146</v>
      </c>
    </row>
    <row r="169" spans="1:65" s="2" customFormat="1" ht="24.15" customHeight="1">
      <c r="A169" s="32"/>
      <c r="B169" s="33"/>
      <c r="C169" s="184" t="s">
        <v>260</v>
      </c>
      <c r="D169" s="184" t="s">
        <v>148</v>
      </c>
      <c r="E169" s="185" t="s">
        <v>946</v>
      </c>
      <c r="F169" s="186" t="s">
        <v>947</v>
      </c>
      <c r="G169" s="187" t="s">
        <v>151</v>
      </c>
      <c r="H169" s="188">
        <v>60</v>
      </c>
      <c r="I169" s="189"/>
      <c r="J169" s="190">
        <f>ROUND(I169*H169,2)</f>
        <v>0</v>
      </c>
      <c r="K169" s="186" t="s">
        <v>152</v>
      </c>
      <c r="L169" s="37"/>
      <c r="M169" s="191" t="s">
        <v>1</v>
      </c>
      <c r="N169" s="192" t="s">
        <v>44</v>
      </c>
      <c r="O169" s="69"/>
      <c r="P169" s="193">
        <f>O169*H169</f>
        <v>0</v>
      </c>
      <c r="Q169" s="193">
        <v>0</v>
      </c>
      <c r="R169" s="193">
        <f>Q169*H169</f>
        <v>0</v>
      </c>
      <c r="S169" s="193">
        <v>0</v>
      </c>
      <c r="T169" s="194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95" t="s">
        <v>153</v>
      </c>
      <c r="AT169" s="195" t="s">
        <v>148</v>
      </c>
      <c r="AU169" s="195" t="s">
        <v>89</v>
      </c>
      <c r="AY169" s="15" t="s">
        <v>146</v>
      </c>
      <c r="BE169" s="196">
        <f>IF(N169="základní",J169,0)</f>
        <v>0</v>
      </c>
      <c r="BF169" s="196">
        <f>IF(N169="snížená",J169,0)</f>
        <v>0</v>
      </c>
      <c r="BG169" s="196">
        <f>IF(N169="zákl. přenesená",J169,0)</f>
        <v>0</v>
      </c>
      <c r="BH169" s="196">
        <f>IF(N169="sníž. přenesená",J169,0)</f>
        <v>0</v>
      </c>
      <c r="BI169" s="196">
        <f>IF(N169="nulová",J169,0)</f>
        <v>0</v>
      </c>
      <c r="BJ169" s="15" t="s">
        <v>87</v>
      </c>
      <c r="BK169" s="196">
        <f>ROUND(I169*H169,2)</f>
        <v>0</v>
      </c>
      <c r="BL169" s="15" t="s">
        <v>153</v>
      </c>
      <c r="BM169" s="195" t="s">
        <v>1299</v>
      </c>
    </row>
    <row r="170" spans="1:65" s="2" customFormat="1" ht="19.2">
      <c r="A170" s="32"/>
      <c r="B170" s="33"/>
      <c r="C170" s="34"/>
      <c r="D170" s="197" t="s">
        <v>155</v>
      </c>
      <c r="E170" s="34"/>
      <c r="F170" s="198" t="s">
        <v>949</v>
      </c>
      <c r="G170" s="34"/>
      <c r="H170" s="34"/>
      <c r="I170" s="199"/>
      <c r="J170" s="34"/>
      <c r="K170" s="34"/>
      <c r="L170" s="37"/>
      <c r="M170" s="200"/>
      <c r="N170" s="201"/>
      <c r="O170" s="69"/>
      <c r="P170" s="69"/>
      <c r="Q170" s="69"/>
      <c r="R170" s="69"/>
      <c r="S170" s="69"/>
      <c r="T170" s="70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T170" s="15" t="s">
        <v>155</v>
      </c>
      <c r="AU170" s="15" t="s">
        <v>89</v>
      </c>
    </row>
    <row r="171" spans="1:65" s="13" customFormat="1" ht="10.199999999999999">
      <c r="B171" s="202"/>
      <c r="C171" s="203"/>
      <c r="D171" s="197" t="s">
        <v>157</v>
      </c>
      <c r="E171" s="204" t="s">
        <v>1</v>
      </c>
      <c r="F171" s="205" t="s">
        <v>1300</v>
      </c>
      <c r="G171" s="203"/>
      <c r="H171" s="206">
        <v>60</v>
      </c>
      <c r="I171" s="207"/>
      <c r="J171" s="203"/>
      <c r="K171" s="203"/>
      <c r="L171" s="208"/>
      <c r="M171" s="209"/>
      <c r="N171" s="210"/>
      <c r="O171" s="210"/>
      <c r="P171" s="210"/>
      <c r="Q171" s="210"/>
      <c r="R171" s="210"/>
      <c r="S171" s="210"/>
      <c r="T171" s="211"/>
      <c r="AT171" s="212" t="s">
        <v>157</v>
      </c>
      <c r="AU171" s="212" t="s">
        <v>89</v>
      </c>
      <c r="AV171" s="13" t="s">
        <v>89</v>
      </c>
      <c r="AW171" s="13" t="s">
        <v>36</v>
      </c>
      <c r="AX171" s="13" t="s">
        <v>87</v>
      </c>
      <c r="AY171" s="212" t="s">
        <v>146</v>
      </c>
    </row>
    <row r="172" spans="1:65" s="2" customFormat="1" ht="16.5" customHeight="1">
      <c r="A172" s="32"/>
      <c r="B172" s="33"/>
      <c r="C172" s="213" t="s">
        <v>265</v>
      </c>
      <c r="D172" s="213" t="s">
        <v>226</v>
      </c>
      <c r="E172" s="214" t="s">
        <v>283</v>
      </c>
      <c r="F172" s="215" t="s">
        <v>284</v>
      </c>
      <c r="G172" s="216" t="s">
        <v>285</v>
      </c>
      <c r="H172" s="217">
        <v>1.6</v>
      </c>
      <c r="I172" s="218"/>
      <c r="J172" s="219">
        <f>ROUND(I172*H172,2)</f>
        <v>0</v>
      </c>
      <c r="K172" s="215" t="s">
        <v>152</v>
      </c>
      <c r="L172" s="220"/>
      <c r="M172" s="221" t="s">
        <v>1</v>
      </c>
      <c r="N172" s="222" t="s">
        <v>44</v>
      </c>
      <c r="O172" s="69"/>
      <c r="P172" s="193">
        <f>O172*H172</f>
        <v>0</v>
      </c>
      <c r="Q172" s="193">
        <v>1E-3</v>
      </c>
      <c r="R172" s="193">
        <f>Q172*H172</f>
        <v>1.6000000000000001E-3</v>
      </c>
      <c r="S172" s="193">
        <v>0</v>
      </c>
      <c r="T172" s="194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95" t="s">
        <v>216</v>
      </c>
      <c r="AT172" s="195" t="s">
        <v>226</v>
      </c>
      <c r="AU172" s="195" t="s">
        <v>89</v>
      </c>
      <c r="AY172" s="15" t="s">
        <v>146</v>
      </c>
      <c r="BE172" s="196">
        <f>IF(N172="základní",J172,0)</f>
        <v>0</v>
      </c>
      <c r="BF172" s="196">
        <f>IF(N172="snížená",J172,0)</f>
        <v>0</v>
      </c>
      <c r="BG172" s="196">
        <f>IF(N172="zákl. přenesená",J172,0)</f>
        <v>0</v>
      </c>
      <c r="BH172" s="196">
        <f>IF(N172="sníž. přenesená",J172,0)</f>
        <v>0</v>
      </c>
      <c r="BI172" s="196">
        <f>IF(N172="nulová",J172,0)</f>
        <v>0</v>
      </c>
      <c r="BJ172" s="15" t="s">
        <v>87</v>
      </c>
      <c r="BK172" s="196">
        <f>ROUND(I172*H172,2)</f>
        <v>0</v>
      </c>
      <c r="BL172" s="15" t="s">
        <v>153</v>
      </c>
      <c r="BM172" s="195" t="s">
        <v>1301</v>
      </c>
    </row>
    <row r="173" spans="1:65" s="2" customFormat="1" ht="10.199999999999999">
      <c r="A173" s="32"/>
      <c r="B173" s="33"/>
      <c r="C173" s="34"/>
      <c r="D173" s="197" t="s">
        <v>155</v>
      </c>
      <c r="E173" s="34"/>
      <c r="F173" s="198" t="s">
        <v>284</v>
      </c>
      <c r="G173" s="34"/>
      <c r="H173" s="34"/>
      <c r="I173" s="199"/>
      <c r="J173" s="34"/>
      <c r="K173" s="34"/>
      <c r="L173" s="37"/>
      <c r="M173" s="200"/>
      <c r="N173" s="201"/>
      <c r="O173" s="69"/>
      <c r="P173" s="69"/>
      <c r="Q173" s="69"/>
      <c r="R173" s="69"/>
      <c r="S173" s="69"/>
      <c r="T173" s="70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T173" s="15" t="s">
        <v>155</v>
      </c>
      <c r="AU173" s="15" t="s">
        <v>89</v>
      </c>
    </row>
    <row r="174" spans="1:65" s="13" customFormat="1" ht="10.199999999999999">
      <c r="B174" s="202"/>
      <c r="C174" s="203"/>
      <c r="D174" s="197" t="s">
        <v>157</v>
      </c>
      <c r="E174" s="204" t="s">
        <v>1</v>
      </c>
      <c r="F174" s="205" t="s">
        <v>1302</v>
      </c>
      <c r="G174" s="203"/>
      <c r="H174" s="206">
        <v>80</v>
      </c>
      <c r="I174" s="207"/>
      <c r="J174" s="203"/>
      <c r="K174" s="203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157</v>
      </c>
      <c r="AU174" s="212" t="s">
        <v>89</v>
      </c>
      <c r="AV174" s="13" t="s">
        <v>89</v>
      </c>
      <c r="AW174" s="13" t="s">
        <v>36</v>
      </c>
      <c r="AX174" s="13" t="s">
        <v>87</v>
      </c>
      <c r="AY174" s="212" t="s">
        <v>146</v>
      </c>
    </row>
    <row r="175" spans="1:65" s="13" customFormat="1" ht="10.199999999999999">
      <c r="B175" s="202"/>
      <c r="C175" s="203"/>
      <c r="D175" s="197" t="s">
        <v>157</v>
      </c>
      <c r="E175" s="203"/>
      <c r="F175" s="205" t="s">
        <v>1303</v>
      </c>
      <c r="G175" s="203"/>
      <c r="H175" s="206">
        <v>1.6</v>
      </c>
      <c r="I175" s="207"/>
      <c r="J175" s="203"/>
      <c r="K175" s="203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157</v>
      </c>
      <c r="AU175" s="212" t="s">
        <v>89</v>
      </c>
      <c r="AV175" s="13" t="s">
        <v>89</v>
      </c>
      <c r="AW175" s="13" t="s">
        <v>4</v>
      </c>
      <c r="AX175" s="13" t="s">
        <v>87</v>
      </c>
      <c r="AY175" s="212" t="s">
        <v>146</v>
      </c>
    </row>
    <row r="176" spans="1:65" s="2" customFormat="1" ht="24.15" customHeight="1">
      <c r="A176" s="32"/>
      <c r="B176" s="33"/>
      <c r="C176" s="184" t="s">
        <v>271</v>
      </c>
      <c r="D176" s="184" t="s">
        <v>148</v>
      </c>
      <c r="E176" s="185" t="s">
        <v>290</v>
      </c>
      <c r="F176" s="186" t="s">
        <v>291</v>
      </c>
      <c r="G176" s="187" t="s">
        <v>151</v>
      </c>
      <c r="H176" s="188">
        <v>534.20000000000005</v>
      </c>
      <c r="I176" s="189"/>
      <c r="J176" s="190">
        <f>ROUND(I176*H176,2)</f>
        <v>0</v>
      </c>
      <c r="K176" s="186" t="s">
        <v>152</v>
      </c>
      <c r="L176" s="37"/>
      <c r="M176" s="191" t="s">
        <v>1</v>
      </c>
      <c r="N176" s="192" t="s">
        <v>44</v>
      </c>
      <c r="O176" s="69"/>
      <c r="P176" s="193">
        <f>O176*H176</f>
        <v>0</v>
      </c>
      <c r="Q176" s="193">
        <v>0</v>
      </c>
      <c r="R176" s="193">
        <f>Q176*H176</f>
        <v>0</v>
      </c>
      <c r="S176" s="193">
        <v>0</v>
      </c>
      <c r="T176" s="194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95" t="s">
        <v>153</v>
      </c>
      <c r="AT176" s="195" t="s">
        <v>148</v>
      </c>
      <c r="AU176" s="195" t="s">
        <v>89</v>
      </c>
      <c r="AY176" s="15" t="s">
        <v>146</v>
      </c>
      <c r="BE176" s="196">
        <f>IF(N176="základní",J176,0)</f>
        <v>0</v>
      </c>
      <c r="BF176" s="196">
        <f>IF(N176="snížená",J176,0)</f>
        <v>0</v>
      </c>
      <c r="BG176" s="196">
        <f>IF(N176="zákl. přenesená",J176,0)</f>
        <v>0</v>
      </c>
      <c r="BH176" s="196">
        <f>IF(N176="sníž. přenesená",J176,0)</f>
        <v>0</v>
      </c>
      <c r="BI176" s="196">
        <f>IF(N176="nulová",J176,0)</f>
        <v>0</v>
      </c>
      <c r="BJ176" s="15" t="s">
        <v>87</v>
      </c>
      <c r="BK176" s="196">
        <f>ROUND(I176*H176,2)</f>
        <v>0</v>
      </c>
      <c r="BL176" s="15" t="s">
        <v>153</v>
      </c>
      <c r="BM176" s="195" t="s">
        <v>1304</v>
      </c>
    </row>
    <row r="177" spans="1:65" s="2" customFormat="1" ht="19.2">
      <c r="A177" s="32"/>
      <c r="B177" s="33"/>
      <c r="C177" s="34"/>
      <c r="D177" s="197" t="s">
        <v>155</v>
      </c>
      <c r="E177" s="34"/>
      <c r="F177" s="198" t="s">
        <v>293</v>
      </c>
      <c r="G177" s="34"/>
      <c r="H177" s="34"/>
      <c r="I177" s="199"/>
      <c r="J177" s="34"/>
      <c r="K177" s="34"/>
      <c r="L177" s="37"/>
      <c r="M177" s="200"/>
      <c r="N177" s="201"/>
      <c r="O177" s="69"/>
      <c r="P177" s="69"/>
      <c r="Q177" s="69"/>
      <c r="R177" s="69"/>
      <c r="S177" s="69"/>
      <c r="T177" s="70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T177" s="15" t="s">
        <v>155</v>
      </c>
      <c r="AU177" s="15" t="s">
        <v>89</v>
      </c>
    </row>
    <row r="178" spans="1:65" s="13" customFormat="1" ht="10.199999999999999">
      <c r="B178" s="202"/>
      <c r="C178" s="203"/>
      <c r="D178" s="197" t="s">
        <v>157</v>
      </c>
      <c r="E178" s="204" t="s">
        <v>1</v>
      </c>
      <c r="F178" s="205" t="s">
        <v>1305</v>
      </c>
      <c r="G178" s="203"/>
      <c r="H178" s="206">
        <v>290</v>
      </c>
      <c r="I178" s="207"/>
      <c r="J178" s="203"/>
      <c r="K178" s="203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157</v>
      </c>
      <c r="AU178" s="212" t="s">
        <v>89</v>
      </c>
      <c r="AV178" s="13" t="s">
        <v>89</v>
      </c>
      <c r="AW178" s="13" t="s">
        <v>36</v>
      </c>
      <c r="AX178" s="13" t="s">
        <v>79</v>
      </c>
      <c r="AY178" s="212" t="s">
        <v>146</v>
      </c>
    </row>
    <row r="179" spans="1:65" s="13" customFormat="1" ht="10.199999999999999">
      <c r="B179" s="202"/>
      <c r="C179" s="203"/>
      <c r="D179" s="197" t="s">
        <v>157</v>
      </c>
      <c r="E179" s="204" t="s">
        <v>1</v>
      </c>
      <c r="F179" s="205" t="s">
        <v>1306</v>
      </c>
      <c r="G179" s="203"/>
      <c r="H179" s="206">
        <v>20</v>
      </c>
      <c r="I179" s="207"/>
      <c r="J179" s="203"/>
      <c r="K179" s="203"/>
      <c r="L179" s="208"/>
      <c r="M179" s="209"/>
      <c r="N179" s="210"/>
      <c r="O179" s="210"/>
      <c r="P179" s="210"/>
      <c r="Q179" s="210"/>
      <c r="R179" s="210"/>
      <c r="S179" s="210"/>
      <c r="T179" s="211"/>
      <c r="AT179" s="212" t="s">
        <v>157</v>
      </c>
      <c r="AU179" s="212" t="s">
        <v>89</v>
      </c>
      <c r="AV179" s="13" t="s">
        <v>89</v>
      </c>
      <c r="AW179" s="13" t="s">
        <v>36</v>
      </c>
      <c r="AX179" s="13" t="s">
        <v>79</v>
      </c>
      <c r="AY179" s="212" t="s">
        <v>146</v>
      </c>
    </row>
    <row r="180" spans="1:65" s="13" customFormat="1" ht="10.199999999999999">
      <c r="B180" s="202"/>
      <c r="C180" s="203"/>
      <c r="D180" s="197" t="s">
        <v>157</v>
      </c>
      <c r="E180" s="204" t="s">
        <v>1</v>
      </c>
      <c r="F180" s="205" t="s">
        <v>1307</v>
      </c>
      <c r="G180" s="203"/>
      <c r="H180" s="206">
        <v>160</v>
      </c>
      <c r="I180" s="207"/>
      <c r="J180" s="203"/>
      <c r="K180" s="203"/>
      <c r="L180" s="208"/>
      <c r="M180" s="209"/>
      <c r="N180" s="210"/>
      <c r="O180" s="210"/>
      <c r="P180" s="210"/>
      <c r="Q180" s="210"/>
      <c r="R180" s="210"/>
      <c r="S180" s="210"/>
      <c r="T180" s="211"/>
      <c r="AT180" s="212" t="s">
        <v>157</v>
      </c>
      <c r="AU180" s="212" t="s">
        <v>89</v>
      </c>
      <c r="AV180" s="13" t="s">
        <v>89</v>
      </c>
      <c r="AW180" s="13" t="s">
        <v>36</v>
      </c>
      <c r="AX180" s="13" t="s">
        <v>79</v>
      </c>
      <c r="AY180" s="212" t="s">
        <v>146</v>
      </c>
    </row>
    <row r="181" spans="1:65" s="13" customFormat="1" ht="10.199999999999999">
      <c r="B181" s="202"/>
      <c r="C181" s="203"/>
      <c r="D181" s="197" t="s">
        <v>157</v>
      </c>
      <c r="E181" s="204" t="s">
        <v>1</v>
      </c>
      <c r="F181" s="205" t="s">
        <v>1308</v>
      </c>
      <c r="G181" s="203"/>
      <c r="H181" s="206">
        <v>64.2</v>
      </c>
      <c r="I181" s="207"/>
      <c r="J181" s="203"/>
      <c r="K181" s="203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157</v>
      </c>
      <c r="AU181" s="212" t="s">
        <v>89</v>
      </c>
      <c r="AV181" s="13" t="s">
        <v>89</v>
      </c>
      <c r="AW181" s="13" t="s">
        <v>36</v>
      </c>
      <c r="AX181" s="13" t="s">
        <v>79</v>
      </c>
      <c r="AY181" s="212" t="s">
        <v>146</v>
      </c>
    </row>
    <row r="182" spans="1:65" s="2" customFormat="1" ht="24.15" customHeight="1">
      <c r="A182" s="32"/>
      <c r="B182" s="33"/>
      <c r="C182" s="184" t="s">
        <v>276</v>
      </c>
      <c r="D182" s="184" t="s">
        <v>148</v>
      </c>
      <c r="E182" s="185" t="s">
        <v>298</v>
      </c>
      <c r="F182" s="186" t="s">
        <v>299</v>
      </c>
      <c r="G182" s="187" t="s">
        <v>151</v>
      </c>
      <c r="H182" s="188">
        <v>340</v>
      </c>
      <c r="I182" s="189"/>
      <c r="J182" s="190">
        <f>ROUND(I182*H182,2)</f>
        <v>0</v>
      </c>
      <c r="K182" s="186" t="s">
        <v>152</v>
      </c>
      <c r="L182" s="37"/>
      <c r="M182" s="191" t="s">
        <v>1</v>
      </c>
      <c r="N182" s="192" t="s">
        <v>44</v>
      </c>
      <c r="O182" s="69"/>
      <c r="P182" s="193">
        <f>O182*H182</f>
        <v>0</v>
      </c>
      <c r="Q182" s="193">
        <v>0</v>
      </c>
      <c r="R182" s="193">
        <f>Q182*H182</f>
        <v>0</v>
      </c>
      <c r="S182" s="193">
        <v>0</v>
      </c>
      <c r="T182" s="194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95" t="s">
        <v>153</v>
      </c>
      <c r="AT182" s="195" t="s">
        <v>148</v>
      </c>
      <c r="AU182" s="195" t="s">
        <v>89</v>
      </c>
      <c r="AY182" s="15" t="s">
        <v>146</v>
      </c>
      <c r="BE182" s="196">
        <f>IF(N182="základní",J182,0)</f>
        <v>0</v>
      </c>
      <c r="BF182" s="196">
        <f>IF(N182="snížená",J182,0)</f>
        <v>0</v>
      </c>
      <c r="BG182" s="196">
        <f>IF(N182="zákl. přenesená",J182,0)</f>
        <v>0</v>
      </c>
      <c r="BH182" s="196">
        <f>IF(N182="sníž. přenesená",J182,0)</f>
        <v>0</v>
      </c>
      <c r="BI182" s="196">
        <f>IF(N182="nulová",J182,0)</f>
        <v>0</v>
      </c>
      <c r="BJ182" s="15" t="s">
        <v>87</v>
      </c>
      <c r="BK182" s="196">
        <f>ROUND(I182*H182,2)</f>
        <v>0</v>
      </c>
      <c r="BL182" s="15" t="s">
        <v>153</v>
      </c>
      <c r="BM182" s="195" t="s">
        <v>1309</v>
      </c>
    </row>
    <row r="183" spans="1:65" s="2" customFormat="1" ht="28.8">
      <c r="A183" s="32"/>
      <c r="B183" s="33"/>
      <c r="C183" s="34"/>
      <c r="D183" s="197" t="s">
        <v>155</v>
      </c>
      <c r="E183" s="34"/>
      <c r="F183" s="198" t="s">
        <v>301</v>
      </c>
      <c r="G183" s="34"/>
      <c r="H183" s="34"/>
      <c r="I183" s="199"/>
      <c r="J183" s="34"/>
      <c r="K183" s="34"/>
      <c r="L183" s="37"/>
      <c r="M183" s="200"/>
      <c r="N183" s="201"/>
      <c r="O183" s="69"/>
      <c r="P183" s="69"/>
      <c r="Q183" s="69"/>
      <c r="R183" s="69"/>
      <c r="S183" s="69"/>
      <c r="T183" s="70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T183" s="15" t="s">
        <v>155</v>
      </c>
      <c r="AU183" s="15" t="s">
        <v>89</v>
      </c>
    </row>
    <row r="184" spans="1:65" s="13" customFormat="1" ht="10.199999999999999">
      <c r="B184" s="202"/>
      <c r="C184" s="203"/>
      <c r="D184" s="197" t="s">
        <v>157</v>
      </c>
      <c r="E184" s="204" t="s">
        <v>1</v>
      </c>
      <c r="F184" s="205" t="s">
        <v>1310</v>
      </c>
      <c r="G184" s="203"/>
      <c r="H184" s="206">
        <v>340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157</v>
      </c>
      <c r="AU184" s="212" t="s">
        <v>89</v>
      </c>
      <c r="AV184" s="13" t="s">
        <v>89</v>
      </c>
      <c r="AW184" s="13" t="s">
        <v>36</v>
      </c>
      <c r="AX184" s="13" t="s">
        <v>79</v>
      </c>
      <c r="AY184" s="212" t="s">
        <v>146</v>
      </c>
    </row>
    <row r="185" spans="1:65" s="2" customFormat="1" ht="16.5" customHeight="1">
      <c r="A185" s="32"/>
      <c r="B185" s="33"/>
      <c r="C185" s="184" t="s">
        <v>282</v>
      </c>
      <c r="D185" s="184" t="s">
        <v>148</v>
      </c>
      <c r="E185" s="185" t="s">
        <v>303</v>
      </c>
      <c r="F185" s="186" t="s">
        <v>304</v>
      </c>
      <c r="G185" s="187" t="s">
        <v>151</v>
      </c>
      <c r="H185" s="188">
        <v>140</v>
      </c>
      <c r="I185" s="189"/>
      <c r="J185" s="190">
        <f>ROUND(I185*H185,2)</f>
        <v>0</v>
      </c>
      <c r="K185" s="186" t="s">
        <v>152</v>
      </c>
      <c r="L185" s="37"/>
      <c r="M185" s="191" t="s">
        <v>1</v>
      </c>
      <c r="N185" s="192" t="s">
        <v>44</v>
      </c>
      <c r="O185" s="69"/>
      <c r="P185" s="193">
        <f>O185*H185</f>
        <v>0</v>
      </c>
      <c r="Q185" s="193">
        <v>0</v>
      </c>
      <c r="R185" s="193">
        <f>Q185*H185</f>
        <v>0</v>
      </c>
      <c r="S185" s="193">
        <v>0</v>
      </c>
      <c r="T185" s="194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95" t="s">
        <v>153</v>
      </c>
      <c r="AT185" s="195" t="s">
        <v>148</v>
      </c>
      <c r="AU185" s="195" t="s">
        <v>89</v>
      </c>
      <c r="AY185" s="15" t="s">
        <v>146</v>
      </c>
      <c r="BE185" s="196">
        <f>IF(N185="základní",J185,0)</f>
        <v>0</v>
      </c>
      <c r="BF185" s="196">
        <f>IF(N185="snížená",J185,0)</f>
        <v>0</v>
      </c>
      <c r="BG185" s="196">
        <f>IF(N185="zákl. přenesená",J185,0)</f>
        <v>0</v>
      </c>
      <c r="BH185" s="196">
        <f>IF(N185="sníž. přenesená",J185,0)</f>
        <v>0</v>
      </c>
      <c r="BI185" s="196">
        <f>IF(N185="nulová",J185,0)</f>
        <v>0</v>
      </c>
      <c r="BJ185" s="15" t="s">
        <v>87</v>
      </c>
      <c r="BK185" s="196">
        <f>ROUND(I185*H185,2)</f>
        <v>0</v>
      </c>
      <c r="BL185" s="15" t="s">
        <v>153</v>
      </c>
      <c r="BM185" s="195" t="s">
        <v>1311</v>
      </c>
    </row>
    <row r="186" spans="1:65" s="2" customFormat="1" ht="28.8">
      <c r="A186" s="32"/>
      <c r="B186" s="33"/>
      <c r="C186" s="34"/>
      <c r="D186" s="197" t="s">
        <v>155</v>
      </c>
      <c r="E186" s="34"/>
      <c r="F186" s="198" t="s">
        <v>306</v>
      </c>
      <c r="G186" s="34"/>
      <c r="H186" s="34"/>
      <c r="I186" s="199"/>
      <c r="J186" s="34"/>
      <c r="K186" s="34"/>
      <c r="L186" s="37"/>
      <c r="M186" s="200"/>
      <c r="N186" s="201"/>
      <c r="O186" s="69"/>
      <c r="P186" s="69"/>
      <c r="Q186" s="69"/>
      <c r="R186" s="69"/>
      <c r="S186" s="69"/>
      <c r="T186" s="70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T186" s="15" t="s">
        <v>155</v>
      </c>
      <c r="AU186" s="15" t="s">
        <v>89</v>
      </c>
    </row>
    <row r="187" spans="1:65" s="13" customFormat="1" ht="10.199999999999999">
      <c r="B187" s="202"/>
      <c r="C187" s="203"/>
      <c r="D187" s="197" t="s">
        <v>157</v>
      </c>
      <c r="E187" s="204" t="s">
        <v>1</v>
      </c>
      <c r="F187" s="205" t="s">
        <v>1300</v>
      </c>
      <c r="G187" s="203"/>
      <c r="H187" s="206">
        <v>60</v>
      </c>
      <c r="I187" s="207"/>
      <c r="J187" s="203"/>
      <c r="K187" s="203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157</v>
      </c>
      <c r="AU187" s="212" t="s">
        <v>89</v>
      </c>
      <c r="AV187" s="13" t="s">
        <v>89</v>
      </c>
      <c r="AW187" s="13" t="s">
        <v>36</v>
      </c>
      <c r="AX187" s="13" t="s">
        <v>79</v>
      </c>
      <c r="AY187" s="212" t="s">
        <v>146</v>
      </c>
    </row>
    <row r="188" spans="1:65" s="13" customFormat="1" ht="10.199999999999999">
      <c r="B188" s="202"/>
      <c r="C188" s="203"/>
      <c r="D188" s="197" t="s">
        <v>157</v>
      </c>
      <c r="E188" s="204" t="s">
        <v>1</v>
      </c>
      <c r="F188" s="205" t="s">
        <v>1312</v>
      </c>
      <c r="G188" s="203"/>
      <c r="H188" s="206">
        <v>80</v>
      </c>
      <c r="I188" s="207"/>
      <c r="J188" s="203"/>
      <c r="K188" s="203"/>
      <c r="L188" s="208"/>
      <c r="M188" s="209"/>
      <c r="N188" s="210"/>
      <c r="O188" s="210"/>
      <c r="P188" s="210"/>
      <c r="Q188" s="210"/>
      <c r="R188" s="210"/>
      <c r="S188" s="210"/>
      <c r="T188" s="211"/>
      <c r="AT188" s="212" t="s">
        <v>157</v>
      </c>
      <c r="AU188" s="212" t="s">
        <v>89</v>
      </c>
      <c r="AV188" s="13" t="s">
        <v>89</v>
      </c>
      <c r="AW188" s="13" t="s">
        <v>36</v>
      </c>
      <c r="AX188" s="13" t="s">
        <v>79</v>
      </c>
      <c r="AY188" s="212" t="s">
        <v>146</v>
      </c>
    </row>
    <row r="189" spans="1:65" s="2" customFormat="1" ht="24.15" customHeight="1">
      <c r="A189" s="32"/>
      <c r="B189" s="33"/>
      <c r="C189" s="184" t="s">
        <v>289</v>
      </c>
      <c r="D189" s="184" t="s">
        <v>148</v>
      </c>
      <c r="E189" s="185" t="s">
        <v>961</v>
      </c>
      <c r="F189" s="186" t="s">
        <v>962</v>
      </c>
      <c r="G189" s="187" t="s">
        <v>151</v>
      </c>
      <c r="H189" s="188">
        <v>60</v>
      </c>
      <c r="I189" s="189"/>
      <c r="J189" s="190">
        <f>ROUND(I189*H189,2)</f>
        <v>0</v>
      </c>
      <c r="K189" s="186" t="s">
        <v>152</v>
      </c>
      <c r="L189" s="37"/>
      <c r="M189" s="191" t="s">
        <v>1</v>
      </c>
      <c r="N189" s="192" t="s">
        <v>44</v>
      </c>
      <c r="O189" s="69"/>
      <c r="P189" s="193">
        <f>O189*H189</f>
        <v>0</v>
      </c>
      <c r="Q189" s="193">
        <v>0</v>
      </c>
      <c r="R189" s="193">
        <f>Q189*H189</f>
        <v>0</v>
      </c>
      <c r="S189" s="193">
        <v>0</v>
      </c>
      <c r="T189" s="194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95" t="s">
        <v>153</v>
      </c>
      <c r="AT189" s="195" t="s">
        <v>148</v>
      </c>
      <c r="AU189" s="195" t="s">
        <v>89</v>
      </c>
      <c r="AY189" s="15" t="s">
        <v>146</v>
      </c>
      <c r="BE189" s="196">
        <f>IF(N189="základní",J189,0)</f>
        <v>0</v>
      </c>
      <c r="BF189" s="196">
        <f>IF(N189="snížená",J189,0)</f>
        <v>0</v>
      </c>
      <c r="BG189" s="196">
        <f>IF(N189="zákl. přenesená",J189,0)</f>
        <v>0</v>
      </c>
      <c r="BH189" s="196">
        <f>IF(N189="sníž. přenesená",J189,0)</f>
        <v>0</v>
      </c>
      <c r="BI189" s="196">
        <f>IF(N189="nulová",J189,0)</f>
        <v>0</v>
      </c>
      <c r="BJ189" s="15" t="s">
        <v>87</v>
      </c>
      <c r="BK189" s="196">
        <f>ROUND(I189*H189,2)</f>
        <v>0</v>
      </c>
      <c r="BL189" s="15" t="s">
        <v>153</v>
      </c>
      <c r="BM189" s="195" t="s">
        <v>1313</v>
      </c>
    </row>
    <row r="190" spans="1:65" s="2" customFormat="1" ht="19.2">
      <c r="A190" s="32"/>
      <c r="B190" s="33"/>
      <c r="C190" s="34"/>
      <c r="D190" s="197" t="s">
        <v>155</v>
      </c>
      <c r="E190" s="34"/>
      <c r="F190" s="198" t="s">
        <v>964</v>
      </c>
      <c r="G190" s="34"/>
      <c r="H190" s="34"/>
      <c r="I190" s="199"/>
      <c r="J190" s="34"/>
      <c r="K190" s="34"/>
      <c r="L190" s="37"/>
      <c r="M190" s="200"/>
      <c r="N190" s="201"/>
      <c r="O190" s="69"/>
      <c r="P190" s="69"/>
      <c r="Q190" s="69"/>
      <c r="R190" s="69"/>
      <c r="S190" s="69"/>
      <c r="T190" s="70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T190" s="15" t="s">
        <v>155</v>
      </c>
      <c r="AU190" s="15" t="s">
        <v>89</v>
      </c>
    </row>
    <row r="191" spans="1:65" s="13" customFormat="1" ht="10.199999999999999">
      <c r="B191" s="202"/>
      <c r="C191" s="203"/>
      <c r="D191" s="197" t="s">
        <v>157</v>
      </c>
      <c r="E191" s="204" t="s">
        <v>1</v>
      </c>
      <c r="F191" s="205" t="s">
        <v>1300</v>
      </c>
      <c r="G191" s="203"/>
      <c r="H191" s="206">
        <v>60</v>
      </c>
      <c r="I191" s="207"/>
      <c r="J191" s="203"/>
      <c r="K191" s="203"/>
      <c r="L191" s="208"/>
      <c r="M191" s="209"/>
      <c r="N191" s="210"/>
      <c r="O191" s="210"/>
      <c r="P191" s="210"/>
      <c r="Q191" s="210"/>
      <c r="R191" s="210"/>
      <c r="S191" s="210"/>
      <c r="T191" s="211"/>
      <c r="AT191" s="212" t="s">
        <v>157</v>
      </c>
      <c r="AU191" s="212" t="s">
        <v>89</v>
      </c>
      <c r="AV191" s="13" t="s">
        <v>89</v>
      </c>
      <c r="AW191" s="13" t="s">
        <v>36</v>
      </c>
      <c r="AX191" s="13" t="s">
        <v>87</v>
      </c>
      <c r="AY191" s="212" t="s">
        <v>146</v>
      </c>
    </row>
    <row r="192" spans="1:65" s="2" customFormat="1" ht="16.5" customHeight="1">
      <c r="A192" s="32"/>
      <c r="B192" s="33"/>
      <c r="C192" s="213" t="s">
        <v>297</v>
      </c>
      <c r="D192" s="213" t="s">
        <v>226</v>
      </c>
      <c r="E192" s="214" t="s">
        <v>314</v>
      </c>
      <c r="F192" s="215" t="s">
        <v>315</v>
      </c>
      <c r="G192" s="216" t="s">
        <v>161</v>
      </c>
      <c r="H192" s="217">
        <v>8</v>
      </c>
      <c r="I192" s="218"/>
      <c r="J192" s="219">
        <f>ROUND(I192*H192,2)</f>
        <v>0</v>
      </c>
      <c r="K192" s="215" t="s">
        <v>1</v>
      </c>
      <c r="L192" s="220"/>
      <c r="M192" s="221" t="s">
        <v>1</v>
      </c>
      <c r="N192" s="222" t="s">
        <v>44</v>
      </c>
      <c r="O192" s="69"/>
      <c r="P192" s="193">
        <f>O192*H192</f>
        <v>0</v>
      </c>
      <c r="Q192" s="193">
        <v>0</v>
      </c>
      <c r="R192" s="193">
        <f>Q192*H192</f>
        <v>0</v>
      </c>
      <c r="S192" s="193">
        <v>0</v>
      </c>
      <c r="T192" s="194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95" t="s">
        <v>216</v>
      </c>
      <c r="AT192" s="195" t="s">
        <v>226</v>
      </c>
      <c r="AU192" s="195" t="s">
        <v>89</v>
      </c>
      <c r="AY192" s="15" t="s">
        <v>146</v>
      </c>
      <c r="BE192" s="196">
        <f>IF(N192="základní",J192,0)</f>
        <v>0</v>
      </c>
      <c r="BF192" s="196">
        <f>IF(N192="snížená",J192,0)</f>
        <v>0</v>
      </c>
      <c r="BG192" s="196">
        <f>IF(N192="zákl. přenesená",J192,0)</f>
        <v>0</v>
      </c>
      <c r="BH192" s="196">
        <f>IF(N192="sníž. přenesená",J192,0)</f>
        <v>0</v>
      </c>
      <c r="BI192" s="196">
        <f>IF(N192="nulová",J192,0)</f>
        <v>0</v>
      </c>
      <c r="BJ192" s="15" t="s">
        <v>87</v>
      </c>
      <c r="BK192" s="196">
        <f>ROUND(I192*H192,2)</f>
        <v>0</v>
      </c>
      <c r="BL192" s="15" t="s">
        <v>153</v>
      </c>
      <c r="BM192" s="195" t="s">
        <v>1314</v>
      </c>
    </row>
    <row r="193" spans="1:65" s="2" customFormat="1" ht="10.199999999999999">
      <c r="A193" s="32"/>
      <c r="B193" s="33"/>
      <c r="C193" s="34"/>
      <c r="D193" s="197" t="s">
        <v>155</v>
      </c>
      <c r="E193" s="34"/>
      <c r="F193" s="198" t="s">
        <v>315</v>
      </c>
      <c r="G193" s="34"/>
      <c r="H193" s="34"/>
      <c r="I193" s="199"/>
      <c r="J193" s="34"/>
      <c r="K193" s="34"/>
      <c r="L193" s="37"/>
      <c r="M193" s="200"/>
      <c r="N193" s="201"/>
      <c r="O193" s="69"/>
      <c r="P193" s="69"/>
      <c r="Q193" s="69"/>
      <c r="R193" s="69"/>
      <c r="S193" s="69"/>
      <c r="T193" s="70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T193" s="15" t="s">
        <v>155</v>
      </c>
      <c r="AU193" s="15" t="s">
        <v>89</v>
      </c>
    </row>
    <row r="194" spans="1:65" s="2" customFormat="1" ht="19.2">
      <c r="A194" s="32"/>
      <c r="B194" s="33"/>
      <c r="C194" s="34"/>
      <c r="D194" s="197" t="s">
        <v>230</v>
      </c>
      <c r="E194" s="34"/>
      <c r="F194" s="223" t="s">
        <v>317</v>
      </c>
      <c r="G194" s="34"/>
      <c r="H194" s="34"/>
      <c r="I194" s="199"/>
      <c r="J194" s="34"/>
      <c r="K194" s="34"/>
      <c r="L194" s="37"/>
      <c r="M194" s="200"/>
      <c r="N194" s="201"/>
      <c r="O194" s="69"/>
      <c r="P194" s="69"/>
      <c r="Q194" s="69"/>
      <c r="R194" s="69"/>
      <c r="S194" s="69"/>
      <c r="T194" s="70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T194" s="15" t="s">
        <v>230</v>
      </c>
      <c r="AU194" s="15" t="s">
        <v>89</v>
      </c>
    </row>
    <row r="195" spans="1:65" s="13" customFormat="1" ht="10.199999999999999">
      <c r="B195" s="202"/>
      <c r="C195" s="203"/>
      <c r="D195" s="197" t="s">
        <v>157</v>
      </c>
      <c r="E195" s="204" t="s">
        <v>1</v>
      </c>
      <c r="F195" s="205" t="s">
        <v>1315</v>
      </c>
      <c r="G195" s="203"/>
      <c r="H195" s="206">
        <v>8</v>
      </c>
      <c r="I195" s="207"/>
      <c r="J195" s="203"/>
      <c r="K195" s="203"/>
      <c r="L195" s="208"/>
      <c r="M195" s="209"/>
      <c r="N195" s="210"/>
      <c r="O195" s="210"/>
      <c r="P195" s="210"/>
      <c r="Q195" s="210"/>
      <c r="R195" s="210"/>
      <c r="S195" s="210"/>
      <c r="T195" s="211"/>
      <c r="AT195" s="212" t="s">
        <v>157</v>
      </c>
      <c r="AU195" s="212" t="s">
        <v>89</v>
      </c>
      <c r="AV195" s="13" t="s">
        <v>89</v>
      </c>
      <c r="AW195" s="13" t="s">
        <v>36</v>
      </c>
      <c r="AX195" s="13" t="s">
        <v>87</v>
      </c>
      <c r="AY195" s="212" t="s">
        <v>146</v>
      </c>
    </row>
    <row r="196" spans="1:65" s="12" customFormat="1" ht="22.8" customHeight="1">
      <c r="B196" s="168"/>
      <c r="C196" s="169"/>
      <c r="D196" s="170" t="s">
        <v>78</v>
      </c>
      <c r="E196" s="182" t="s">
        <v>171</v>
      </c>
      <c r="F196" s="182" t="s">
        <v>602</v>
      </c>
      <c r="G196" s="169"/>
      <c r="H196" s="169"/>
      <c r="I196" s="172"/>
      <c r="J196" s="183">
        <f>BK196</f>
        <v>0</v>
      </c>
      <c r="K196" s="169"/>
      <c r="L196" s="174"/>
      <c r="M196" s="175"/>
      <c r="N196" s="176"/>
      <c r="O196" s="176"/>
      <c r="P196" s="177">
        <f>SUM(P197:P212)</f>
        <v>0</v>
      </c>
      <c r="Q196" s="176"/>
      <c r="R196" s="177">
        <f>SUM(R197:R212)</f>
        <v>0.69345071999999996</v>
      </c>
      <c r="S196" s="176"/>
      <c r="T196" s="178">
        <f>SUM(T197:T212)</f>
        <v>0</v>
      </c>
      <c r="AR196" s="179" t="s">
        <v>87</v>
      </c>
      <c r="AT196" s="180" t="s">
        <v>78</v>
      </c>
      <c r="AU196" s="180" t="s">
        <v>87</v>
      </c>
      <c r="AY196" s="179" t="s">
        <v>146</v>
      </c>
      <c r="BK196" s="181">
        <f>SUM(BK197:BK212)</f>
        <v>0</v>
      </c>
    </row>
    <row r="197" spans="1:65" s="2" customFormat="1" ht="24.15" customHeight="1">
      <c r="A197" s="32"/>
      <c r="B197" s="33"/>
      <c r="C197" s="184" t="s">
        <v>7</v>
      </c>
      <c r="D197" s="184" t="s">
        <v>148</v>
      </c>
      <c r="E197" s="185" t="s">
        <v>603</v>
      </c>
      <c r="F197" s="186" t="s">
        <v>604</v>
      </c>
      <c r="G197" s="187" t="s">
        <v>161</v>
      </c>
      <c r="H197" s="188">
        <v>7.7</v>
      </c>
      <c r="I197" s="189"/>
      <c r="J197" s="190">
        <f>ROUND(I197*H197,2)</f>
        <v>0</v>
      </c>
      <c r="K197" s="186" t="s">
        <v>152</v>
      </c>
      <c r="L197" s="37"/>
      <c r="M197" s="191" t="s">
        <v>1</v>
      </c>
      <c r="N197" s="192" t="s">
        <v>44</v>
      </c>
      <c r="O197" s="69"/>
      <c r="P197" s="193">
        <f>O197*H197</f>
        <v>0</v>
      </c>
      <c r="Q197" s="193">
        <v>0</v>
      </c>
      <c r="R197" s="193">
        <f>Q197*H197</f>
        <v>0</v>
      </c>
      <c r="S197" s="193">
        <v>0</v>
      </c>
      <c r="T197" s="194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95" t="s">
        <v>153</v>
      </c>
      <c r="AT197" s="195" t="s">
        <v>148</v>
      </c>
      <c r="AU197" s="195" t="s">
        <v>89</v>
      </c>
      <c r="AY197" s="15" t="s">
        <v>146</v>
      </c>
      <c r="BE197" s="196">
        <f>IF(N197="základní",J197,0)</f>
        <v>0</v>
      </c>
      <c r="BF197" s="196">
        <f>IF(N197="snížená",J197,0)</f>
        <v>0</v>
      </c>
      <c r="BG197" s="196">
        <f>IF(N197="zákl. přenesená",J197,0)</f>
        <v>0</v>
      </c>
      <c r="BH197" s="196">
        <f>IF(N197="sníž. přenesená",J197,0)</f>
        <v>0</v>
      </c>
      <c r="BI197" s="196">
        <f>IF(N197="nulová",J197,0)</f>
        <v>0</v>
      </c>
      <c r="BJ197" s="15" t="s">
        <v>87</v>
      </c>
      <c r="BK197" s="196">
        <f>ROUND(I197*H197,2)</f>
        <v>0</v>
      </c>
      <c r="BL197" s="15" t="s">
        <v>153</v>
      </c>
      <c r="BM197" s="195" t="s">
        <v>1316</v>
      </c>
    </row>
    <row r="198" spans="1:65" s="2" customFormat="1" ht="48">
      <c r="A198" s="32"/>
      <c r="B198" s="33"/>
      <c r="C198" s="34"/>
      <c r="D198" s="197" t="s">
        <v>155</v>
      </c>
      <c r="E198" s="34"/>
      <c r="F198" s="198" t="s">
        <v>606</v>
      </c>
      <c r="G198" s="34"/>
      <c r="H198" s="34"/>
      <c r="I198" s="199"/>
      <c r="J198" s="34"/>
      <c r="K198" s="34"/>
      <c r="L198" s="37"/>
      <c r="M198" s="200"/>
      <c r="N198" s="201"/>
      <c r="O198" s="69"/>
      <c r="P198" s="69"/>
      <c r="Q198" s="69"/>
      <c r="R198" s="69"/>
      <c r="S198" s="69"/>
      <c r="T198" s="70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T198" s="15" t="s">
        <v>155</v>
      </c>
      <c r="AU198" s="15" t="s">
        <v>89</v>
      </c>
    </row>
    <row r="199" spans="1:65" s="13" customFormat="1" ht="10.199999999999999">
      <c r="B199" s="202"/>
      <c r="C199" s="203"/>
      <c r="D199" s="197" t="s">
        <v>157</v>
      </c>
      <c r="E199" s="204" t="s">
        <v>1</v>
      </c>
      <c r="F199" s="205" t="s">
        <v>1317</v>
      </c>
      <c r="G199" s="203"/>
      <c r="H199" s="206">
        <v>2.37</v>
      </c>
      <c r="I199" s="207"/>
      <c r="J199" s="203"/>
      <c r="K199" s="203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157</v>
      </c>
      <c r="AU199" s="212" t="s">
        <v>89</v>
      </c>
      <c r="AV199" s="13" t="s">
        <v>89</v>
      </c>
      <c r="AW199" s="13" t="s">
        <v>36</v>
      </c>
      <c r="AX199" s="13" t="s">
        <v>79</v>
      </c>
      <c r="AY199" s="212" t="s">
        <v>146</v>
      </c>
    </row>
    <row r="200" spans="1:65" s="13" customFormat="1" ht="10.199999999999999">
      <c r="B200" s="202"/>
      <c r="C200" s="203"/>
      <c r="D200" s="197" t="s">
        <v>157</v>
      </c>
      <c r="E200" s="204" t="s">
        <v>1</v>
      </c>
      <c r="F200" s="205" t="s">
        <v>1318</v>
      </c>
      <c r="G200" s="203"/>
      <c r="H200" s="206">
        <v>5.33</v>
      </c>
      <c r="I200" s="207"/>
      <c r="J200" s="203"/>
      <c r="K200" s="203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157</v>
      </c>
      <c r="AU200" s="212" t="s">
        <v>89</v>
      </c>
      <c r="AV200" s="13" t="s">
        <v>89</v>
      </c>
      <c r="AW200" s="13" t="s">
        <v>36</v>
      </c>
      <c r="AX200" s="13" t="s">
        <v>79</v>
      </c>
      <c r="AY200" s="212" t="s">
        <v>146</v>
      </c>
    </row>
    <row r="201" spans="1:65" s="2" customFormat="1" ht="21.75" customHeight="1">
      <c r="A201" s="32"/>
      <c r="B201" s="33"/>
      <c r="C201" s="184" t="s">
        <v>308</v>
      </c>
      <c r="D201" s="184" t="s">
        <v>148</v>
      </c>
      <c r="E201" s="185" t="s">
        <v>613</v>
      </c>
      <c r="F201" s="186" t="s">
        <v>614</v>
      </c>
      <c r="G201" s="187" t="s">
        <v>151</v>
      </c>
      <c r="H201" s="188">
        <v>26.48</v>
      </c>
      <c r="I201" s="189"/>
      <c r="J201" s="190">
        <f>ROUND(I201*H201,2)</f>
        <v>0</v>
      </c>
      <c r="K201" s="186" t="s">
        <v>152</v>
      </c>
      <c r="L201" s="37"/>
      <c r="M201" s="191" t="s">
        <v>1</v>
      </c>
      <c r="N201" s="192" t="s">
        <v>44</v>
      </c>
      <c r="O201" s="69"/>
      <c r="P201" s="193">
        <f>O201*H201</f>
        <v>0</v>
      </c>
      <c r="Q201" s="193">
        <v>8.6499999999999997E-3</v>
      </c>
      <c r="R201" s="193">
        <f>Q201*H201</f>
        <v>0.22905200000000001</v>
      </c>
      <c r="S201" s="193">
        <v>0</v>
      </c>
      <c r="T201" s="194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95" t="s">
        <v>153</v>
      </c>
      <c r="AT201" s="195" t="s">
        <v>148</v>
      </c>
      <c r="AU201" s="195" t="s">
        <v>89</v>
      </c>
      <c r="AY201" s="15" t="s">
        <v>146</v>
      </c>
      <c r="BE201" s="196">
        <f>IF(N201="základní",J201,0)</f>
        <v>0</v>
      </c>
      <c r="BF201" s="196">
        <f>IF(N201="snížená",J201,0)</f>
        <v>0</v>
      </c>
      <c r="BG201" s="196">
        <f>IF(N201="zákl. přenesená",J201,0)</f>
        <v>0</v>
      </c>
      <c r="BH201" s="196">
        <f>IF(N201="sníž. přenesená",J201,0)</f>
        <v>0</v>
      </c>
      <c r="BI201" s="196">
        <f>IF(N201="nulová",J201,0)</f>
        <v>0</v>
      </c>
      <c r="BJ201" s="15" t="s">
        <v>87</v>
      </c>
      <c r="BK201" s="196">
        <f>ROUND(I201*H201,2)</f>
        <v>0</v>
      </c>
      <c r="BL201" s="15" t="s">
        <v>153</v>
      </c>
      <c r="BM201" s="195" t="s">
        <v>1319</v>
      </c>
    </row>
    <row r="202" spans="1:65" s="2" customFormat="1" ht="48">
      <c r="A202" s="32"/>
      <c r="B202" s="33"/>
      <c r="C202" s="34"/>
      <c r="D202" s="197" t="s">
        <v>155</v>
      </c>
      <c r="E202" s="34"/>
      <c r="F202" s="198" t="s">
        <v>616</v>
      </c>
      <c r="G202" s="34"/>
      <c r="H202" s="34"/>
      <c r="I202" s="199"/>
      <c r="J202" s="34"/>
      <c r="K202" s="34"/>
      <c r="L202" s="37"/>
      <c r="M202" s="200"/>
      <c r="N202" s="201"/>
      <c r="O202" s="69"/>
      <c r="P202" s="69"/>
      <c r="Q202" s="69"/>
      <c r="R202" s="69"/>
      <c r="S202" s="69"/>
      <c r="T202" s="70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T202" s="15" t="s">
        <v>155</v>
      </c>
      <c r="AU202" s="15" t="s">
        <v>89</v>
      </c>
    </row>
    <row r="203" spans="1:65" s="13" customFormat="1" ht="10.199999999999999">
      <c r="B203" s="202"/>
      <c r="C203" s="203"/>
      <c r="D203" s="197" t="s">
        <v>157</v>
      </c>
      <c r="E203" s="204" t="s">
        <v>1</v>
      </c>
      <c r="F203" s="205" t="s">
        <v>1320</v>
      </c>
      <c r="G203" s="203"/>
      <c r="H203" s="206">
        <v>11.72</v>
      </c>
      <c r="I203" s="207"/>
      <c r="J203" s="203"/>
      <c r="K203" s="203"/>
      <c r="L203" s="208"/>
      <c r="M203" s="209"/>
      <c r="N203" s="210"/>
      <c r="O203" s="210"/>
      <c r="P203" s="210"/>
      <c r="Q203" s="210"/>
      <c r="R203" s="210"/>
      <c r="S203" s="210"/>
      <c r="T203" s="211"/>
      <c r="AT203" s="212" t="s">
        <v>157</v>
      </c>
      <c r="AU203" s="212" t="s">
        <v>89</v>
      </c>
      <c r="AV203" s="13" t="s">
        <v>89</v>
      </c>
      <c r="AW203" s="13" t="s">
        <v>36</v>
      </c>
      <c r="AX203" s="13" t="s">
        <v>79</v>
      </c>
      <c r="AY203" s="212" t="s">
        <v>146</v>
      </c>
    </row>
    <row r="204" spans="1:65" s="13" customFormat="1" ht="10.199999999999999">
      <c r="B204" s="202"/>
      <c r="C204" s="203"/>
      <c r="D204" s="197" t="s">
        <v>157</v>
      </c>
      <c r="E204" s="204" t="s">
        <v>1</v>
      </c>
      <c r="F204" s="205" t="s">
        <v>1321</v>
      </c>
      <c r="G204" s="203"/>
      <c r="H204" s="206">
        <v>14.76</v>
      </c>
      <c r="I204" s="207"/>
      <c r="J204" s="203"/>
      <c r="K204" s="203"/>
      <c r="L204" s="208"/>
      <c r="M204" s="209"/>
      <c r="N204" s="210"/>
      <c r="O204" s="210"/>
      <c r="P204" s="210"/>
      <c r="Q204" s="210"/>
      <c r="R204" s="210"/>
      <c r="S204" s="210"/>
      <c r="T204" s="211"/>
      <c r="AT204" s="212" t="s">
        <v>157</v>
      </c>
      <c r="AU204" s="212" t="s">
        <v>89</v>
      </c>
      <c r="AV204" s="13" t="s">
        <v>89</v>
      </c>
      <c r="AW204" s="13" t="s">
        <v>36</v>
      </c>
      <c r="AX204" s="13" t="s">
        <v>79</v>
      </c>
      <c r="AY204" s="212" t="s">
        <v>146</v>
      </c>
    </row>
    <row r="205" spans="1:65" s="2" customFormat="1" ht="21.75" customHeight="1">
      <c r="A205" s="32"/>
      <c r="B205" s="33"/>
      <c r="C205" s="184" t="s">
        <v>313</v>
      </c>
      <c r="D205" s="184" t="s">
        <v>148</v>
      </c>
      <c r="E205" s="185" t="s">
        <v>627</v>
      </c>
      <c r="F205" s="186" t="s">
        <v>628</v>
      </c>
      <c r="G205" s="187" t="s">
        <v>151</v>
      </c>
      <c r="H205" s="188">
        <v>26.48</v>
      </c>
      <c r="I205" s="189"/>
      <c r="J205" s="190">
        <f>ROUND(I205*H205,2)</f>
        <v>0</v>
      </c>
      <c r="K205" s="186" t="s">
        <v>152</v>
      </c>
      <c r="L205" s="37"/>
      <c r="M205" s="191" t="s">
        <v>1</v>
      </c>
      <c r="N205" s="192" t="s">
        <v>44</v>
      </c>
      <c r="O205" s="69"/>
      <c r="P205" s="193">
        <f>O205*H205</f>
        <v>0</v>
      </c>
      <c r="Q205" s="193">
        <v>0</v>
      </c>
      <c r="R205" s="193">
        <f>Q205*H205</f>
        <v>0</v>
      </c>
      <c r="S205" s="193">
        <v>0</v>
      </c>
      <c r="T205" s="194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95" t="s">
        <v>153</v>
      </c>
      <c r="AT205" s="195" t="s">
        <v>148</v>
      </c>
      <c r="AU205" s="195" t="s">
        <v>89</v>
      </c>
      <c r="AY205" s="15" t="s">
        <v>146</v>
      </c>
      <c r="BE205" s="196">
        <f>IF(N205="základní",J205,0)</f>
        <v>0</v>
      </c>
      <c r="BF205" s="196">
        <f>IF(N205="snížená",J205,0)</f>
        <v>0</v>
      </c>
      <c r="BG205" s="196">
        <f>IF(N205="zákl. přenesená",J205,0)</f>
        <v>0</v>
      </c>
      <c r="BH205" s="196">
        <f>IF(N205="sníž. přenesená",J205,0)</f>
        <v>0</v>
      </c>
      <c r="BI205" s="196">
        <f>IF(N205="nulová",J205,0)</f>
        <v>0</v>
      </c>
      <c r="BJ205" s="15" t="s">
        <v>87</v>
      </c>
      <c r="BK205" s="196">
        <f>ROUND(I205*H205,2)</f>
        <v>0</v>
      </c>
      <c r="BL205" s="15" t="s">
        <v>153</v>
      </c>
      <c r="BM205" s="195" t="s">
        <v>1322</v>
      </c>
    </row>
    <row r="206" spans="1:65" s="2" customFormat="1" ht="48">
      <c r="A206" s="32"/>
      <c r="B206" s="33"/>
      <c r="C206" s="34"/>
      <c r="D206" s="197" t="s">
        <v>155</v>
      </c>
      <c r="E206" s="34"/>
      <c r="F206" s="198" t="s">
        <v>630</v>
      </c>
      <c r="G206" s="34"/>
      <c r="H206" s="34"/>
      <c r="I206" s="199"/>
      <c r="J206" s="34"/>
      <c r="K206" s="34"/>
      <c r="L206" s="37"/>
      <c r="M206" s="200"/>
      <c r="N206" s="201"/>
      <c r="O206" s="69"/>
      <c r="P206" s="69"/>
      <c r="Q206" s="69"/>
      <c r="R206" s="69"/>
      <c r="S206" s="69"/>
      <c r="T206" s="70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T206" s="15" t="s">
        <v>155</v>
      </c>
      <c r="AU206" s="15" t="s">
        <v>89</v>
      </c>
    </row>
    <row r="207" spans="1:65" s="13" customFormat="1" ht="10.199999999999999">
      <c r="B207" s="202"/>
      <c r="C207" s="203"/>
      <c r="D207" s="197" t="s">
        <v>157</v>
      </c>
      <c r="E207" s="204" t="s">
        <v>1</v>
      </c>
      <c r="F207" s="205" t="s">
        <v>1320</v>
      </c>
      <c r="G207" s="203"/>
      <c r="H207" s="206">
        <v>11.72</v>
      </c>
      <c r="I207" s="207"/>
      <c r="J207" s="203"/>
      <c r="K207" s="203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157</v>
      </c>
      <c r="AU207" s="212" t="s">
        <v>89</v>
      </c>
      <c r="AV207" s="13" t="s">
        <v>89</v>
      </c>
      <c r="AW207" s="13" t="s">
        <v>36</v>
      </c>
      <c r="AX207" s="13" t="s">
        <v>79</v>
      </c>
      <c r="AY207" s="212" t="s">
        <v>146</v>
      </c>
    </row>
    <row r="208" spans="1:65" s="13" customFormat="1" ht="10.199999999999999">
      <c r="B208" s="202"/>
      <c r="C208" s="203"/>
      <c r="D208" s="197" t="s">
        <v>157</v>
      </c>
      <c r="E208" s="204" t="s">
        <v>1</v>
      </c>
      <c r="F208" s="205" t="s">
        <v>1321</v>
      </c>
      <c r="G208" s="203"/>
      <c r="H208" s="206">
        <v>14.76</v>
      </c>
      <c r="I208" s="207"/>
      <c r="J208" s="203"/>
      <c r="K208" s="203"/>
      <c r="L208" s="208"/>
      <c r="M208" s="209"/>
      <c r="N208" s="210"/>
      <c r="O208" s="210"/>
      <c r="P208" s="210"/>
      <c r="Q208" s="210"/>
      <c r="R208" s="210"/>
      <c r="S208" s="210"/>
      <c r="T208" s="211"/>
      <c r="AT208" s="212" t="s">
        <v>157</v>
      </c>
      <c r="AU208" s="212" t="s">
        <v>89</v>
      </c>
      <c r="AV208" s="13" t="s">
        <v>89</v>
      </c>
      <c r="AW208" s="13" t="s">
        <v>36</v>
      </c>
      <c r="AX208" s="13" t="s">
        <v>79</v>
      </c>
      <c r="AY208" s="212" t="s">
        <v>146</v>
      </c>
    </row>
    <row r="209" spans="1:65" s="2" customFormat="1" ht="24.15" customHeight="1">
      <c r="A209" s="32"/>
      <c r="B209" s="33"/>
      <c r="C209" s="184" t="s">
        <v>320</v>
      </c>
      <c r="D209" s="184" t="s">
        <v>148</v>
      </c>
      <c r="E209" s="185" t="s">
        <v>634</v>
      </c>
      <c r="F209" s="186" t="s">
        <v>635</v>
      </c>
      <c r="G209" s="187" t="s">
        <v>241</v>
      </c>
      <c r="H209" s="188">
        <v>0.42399999999999999</v>
      </c>
      <c r="I209" s="189"/>
      <c r="J209" s="190">
        <f>ROUND(I209*H209,2)</f>
        <v>0</v>
      </c>
      <c r="K209" s="186" t="s">
        <v>152</v>
      </c>
      <c r="L209" s="37"/>
      <c r="M209" s="191" t="s">
        <v>1</v>
      </c>
      <c r="N209" s="192" t="s">
        <v>44</v>
      </c>
      <c r="O209" s="69"/>
      <c r="P209" s="193">
        <f>O209*H209</f>
        <v>0</v>
      </c>
      <c r="Q209" s="193">
        <v>1.09528</v>
      </c>
      <c r="R209" s="193">
        <f>Q209*H209</f>
        <v>0.46439871999999999</v>
      </c>
      <c r="S209" s="193">
        <v>0</v>
      </c>
      <c r="T209" s="194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95" t="s">
        <v>153</v>
      </c>
      <c r="AT209" s="195" t="s">
        <v>148</v>
      </c>
      <c r="AU209" s="195" t="s">
        <v>89</v>
      </c>
      <c r="AY209" s="15" t="s">
        <v>146</v>
      </c>
      <c r="BE209" s="196">
        <f>IF(N209="základní",J209,0)</f>
        <v>0</v>
      </c>
      <c r="BF209" s="196">
        <f>IF(N209="snížená",J209,0)</f>
        <v>0</v>
      </c>
      <c r="BG209" s="196">
        <f>IF(N209="zákl. přenesená",J209,0)</f>
        <v>0</v>
      </c>
      <c r="BH209" s="196">
        <f>IF(N209="sníž. přenesená",J209,0)</f>
        <v>0</v>
      </c>
      <c r="BI209" s="196">
        <f>IF(N209="nulová",J209,0)</f>
        <v>0</v>
      </c>
      <c r="BJ209" s="15" t="s">
        <v>87</v>
      </c>
      <c r="BK209" s="196">
        <f>ROUND(I209*H209,2)</f>
        <v>0</v>
      </c>
      <c r="BL209" s="15" t="s">
        <v>153</v>
      </c>
      <c r="BM209" s="195" t="s">
        <v>1323</v>
      </c>
    </row>
    <row r="210" spans="1:65" s="2" customFormat="1" ht="48">
      <c r="A210" s="32"/>
      <c r="B210" s="33"/>
      <c r="C210" s="34"/>
      <c r="D210" s="197" t="s">
        <v>155</v>
      </c>
      <c r="E210" s="34"/>
      <c r="F210" s="198" t="s">
        <v>637</v>
      </c>
      <c r="G210" s="34"/>
      <c r="H210" s="34"/>
      <c r="I210" s="199"/>
      <c r="J210" s="34"/>
      <c r="K210" s="34"/>
      <c r="L210" s="37"/>
      <c r="M210" s="200"/>
      <c r="N210" s="201"/>
      <c r="O210" s="69"/>
      <c r="P210" s="69"/>
      <c r="Q210" s="69"/>
      <c r="R210" s="69"/>
      <c r="S210" s="69"/>
      <c r="T210" s="70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T210" s="15" t="s">
        <v>155</v>
      </c>
      <c r="AU210" s="15" t="s">
        <v>89</v>
      </c>
    </row>
    <row r="211" spans="1:65" s="13" customFormat="1" ht="10.199999999999999">
      <c r="B211" s="202"/>
      <c r="C211" s="203"/>
      <c r="D211" s="197" t="s">
        <v>157</v>
      </c>
      <c r="E211" s="204" t="s">
        <v>1</v>
      </c>
      <c r="F211" s="205" t="s">
        <v>1324</v>
      </c>
      <c r="G211" s="203"/>
      <c r="H211" s="206">
        <v>0.23699999999999999</v>
      </c>
      <c r="I211" s="207"/>
      <c r="J211" s="203"/>
      <c r="K211" s="203"/>
      <c r="L211" s="208"/>
      <c r="M211" s="209"/>
      <c r="N211" s="210"/>
      <c r="O211" s="210"/>
      <c r="P211" s="210"/>
      <c r="Q211" s="210"/>
      <c r="R211" s="210"/>
      <c r="S211" s="210"/>
      <c r="T211" s="211"/>
      <c r="AT211" s="212" t="s">
        <v>157</v>
      </c>
      <c r="AU211" s="212" t="s">
        <v>89</v>
      </c>
      <c r="AV211" s="13" t="s">
        <v>89</v>
      </c>
      <c r="AW211" s="13" t="s">
        <v>36</v>
      </c>
      <c r="AX211" s="13" t="s">
        <v>79</v>
      </c>
      <c r="AY211" s="212" t="s">
        <v>146</v>
      </c>
    </row>
    <row r="212" spans="1:65" s="13" customFormat="1" ht="10.199999999999999">
      <c r="B212" s="202"/>
      <c r="C212" s="203"/>
      <c r="D212" s="197" t="s">
        <v>157</v>
      </c>
      <c r="E212" s="204" t="s">
        <v>1</v>
      </c>
      <c r="F212" s="205" t="s">
        <v>1325</v>
      </c>
      <c r="G212" s="203"/>
      <c r="H212" s="206">
        <v>0.187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157</v>
      </c>
      <c r="AU212" s="212" t="s">
        <v>89</v>
      </c>
      <c r="AV212" s="13" t="s">
        <v>89</v>
      </c>
      <c r="AW212" s="13" t="s">
        <v>36</v>
      </c>
      <c r="AX212" s="13" t="s">
        <v>79</v>
      </c>
      <c r="AY212" s="212" t="s">
        <v>146</v>
      </c>
    </row>
    <row r="213" spans="1:65" s="12" customFormat="1" ht="22.8" customHeight="1">
      <c r="B213" s="168"/>
      <c r="C213" s="169"/>
      <c r="D213" s="170" t="s">
        <v>78</v>
      </c>
      <c r="E213" s="182" t="s">
        <v>153</v>
      </c>
      <c r="F213" s="182" t="s">
        <v>332</v>
      </c>
      <c r="G213" s="169"/>
      <c r="H213" s="169"/>
      <c r="I213" s="172"/>
      <c r="J213" s="183">
        <f>BK213</f>
        <v>0</v>
      </c>
      <c r="K213" s="169"/>
      <c r="L213" s="174"/>
      <c r="M213" s="175"/>
      <c r="N213" s="176"/>
      <c r="O213" s="176"/>
      <c r="P213" s="177">
        <f>SUM(P214:P247)</f>
        <v>0</v>
      </c>
      <c r="Q213" s="176"/>
      <c r="R213" s="177">
        <f>SUM(R214:R247)</f>
        <v>472.52900688</v>
      </c>
      <c r="S213" s="176"/>
      <c r="T213" s="178">
        <f>SUM(T214:T247)</f>
        <v>0</v>
      </c>
      <c r="AR213" s="179" t="s">
        <v>87</v>
      </c>
      <c r="AT213" s="180" t="s">
        <v>78</v>
      </c>
      <c r="AU213" s="180" t="s">
        <v>87</v>
      </c>
      <c r="AY213" s="179" t="s">
        <v>146</v>
      </c>
      <c r="BK213" s="181">
        <f>SUM(BK214:BK247)</f>
        <v>0</v>
      </c>
    </row>
    <row r="214" spans="1:65" s="2" customFormat="1" ht="24.15" customHeight="1">
      <c r="A214" s="32"/>
      <c r="B214" s="33"/>
      <c r="C214" s="184" t="s">
        <v>326</v>
      </c>
      <c r="D214" s="184" t="s">
        <v>148</v>
      </c>
      <c r="E214" s="185" t="s">
        <v>664</v>
      </c>
      <c r="F214" s="186" t="s">
        <v>665</v>
      </c>
      <c r="G214" s="187" t="s">
        <v>161</v>
      </c>
      <c r="H214" s="188">
        <v>0.76800000000000002</v>
      </c>
      <c r="I214" s="189"/>
      <c r="J214" s="190">
        <f>ROUND(I214*H214,2)</f>
        <v>0</v>
      </c>
      <c r="K214" s="186" t="s">
        <v>152</v>
      </c>
      <c r="L214" s="37"/>
      <c r="M214" s="191" t="s">
        <v>1</v>
      </c>
      <c r="N214" s="192" t="s">
        <v>44</v>
      </c>
      <c r="O214" s="69"/>
      <c r="P214" s="193">
        <f>O214*H214</f>
        <v>0</v>
      </c>
      <c r="Q214" s="193">
        <v>2.83331</v>
      </c>
      <c r="R214" s="193">
        <f>Q214*H214</f>
        <v>2.1759820800000003</v>
      </c>
      <c r="S214" s="193">
        <v>0</v>
      </c>
      <c r="T214" s="194">
        <f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95" t="s">
        <v>153</v>
      </c>
      <c r="AT214" s="195" t="s">
        <v>148</v>
      </c>
      <c r="AU214" s="195" t="s">
        <v>89</v>
      </c>
      <c r="AY214" s="15" t="s">
        <v>146</v>
      </c>
      <c r="BE214" s="196">
        <f>IF(N214="základní",J214,0)</f>
        <v>0</v>
      </c>
      <c r="BF214" s="196">
        <f>IF(N214="snížená",J214,0)</f>
        <v>0</v>
      </c>
      <c r="BG214" s="196">
        <f>IF(N214="zákl. přenesená",J214,0)</f>
        <v>0</v>
      </c>
      <c r="BH214" s="196">
        <f>IF(N214="sníž. přenesená",J214,0)</f>
        <v>0</v>
      </c>
      <c r="BI214" s="196">
        <f>IF(N214="nulová",J214,0)</f>
        <v>0</v>
      </c>
      <c r="BJ214" s="15" t="s">
        <v>87</v>
      </c>
      <c r="BK214" s="196">
        <f>ROUND(I214*H214,2)</f>
        <v>0</v>
      </c>
      <c r="BL214" s="15" t="s">
        <v>153</v>
      </c>
      <c r="BM214" s="195" t="s">
        <v>1326</v>
      </c>
    </row>
    <row r="215" spans="1:65" s="2" customFormat="1" ht="28.8">
      <c r="A215" s="32"/>
      <c r="B215" s="33"/>
      <c r="C215" s="34"/>
      <c r="D215" s="197" t="s">
        <v>155</v>
      </c>
      <c r="E215" s="34"/>
      <c r="F215" s="198" t="s">
        <v>667</v>
      </c>
      <c r="G215" s="34"/>
      <c r="H215" s="34"/>
      <c r="I215" s="199"/>
      <c r="J215" s="34"/>
      <c r="K215" s="34"/>
      <c r="L215" s="37"/>
      <c r="M215" s="200"/>
      <c r="N215" s="201"/>
      <c r="O215" s="69"/>
      <c r="P215" s="69"/>
      <c r="Q215" s="69"/>
      <c r="R215" s="69"/>
      <c r="S215" s="69"/>
      <c r="T215" s="70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T215" s="15" t="s">
        <v>155</v>
      </c>
      <c r="AU215" s="15" t="s">
        <v>89</v>
      </c>
    </row>
    <row r="216" spans="1:65" s="13" customFormat="1" ht="10.199999999999999">
      <c r="B216" s="202"/>
      <c r="C216" s="203"/>
      <c r="D216" s="197" t="s">
        <v>157</v>
      </c>
      <c r="E216" s="204" t="s">
        <v>1</v>
      </c>
      <c r="F216" s="205" t="s">
        <v>1327</v>
      </c>
      <c r="G216" s="203"/>
      <c r="H216" s="206">
        <v>0.76800000000000002</v>
      </c>
      <c r="I216" s="207"/>
      <c r="J216" s="203"/>
      <c r="K216" s="203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157</v>
      </c>
      <c r="AU216" s="212" t="s">
        <v>89</v>
      </c>
      <c r="AV216" s="13" t="s">
        <v>89</v>
      </c>
      <c r="AW216" s="13" t="s">
        <v>36</v>
      </c>
      <c r="AX216" s="13" t="s">
        <v>87</v>
      </c>
      <c r="AY216" s="212" t="s">
        <v>146</v>
      </c>
    </row>
    <row r="217" spans="1:65" s="2" customFormat="1" ht="24.15" customHeight="1">
      <c r="A217" s="32"/>
      <c r="B217" s="33"/>
      <c r="C217" s="184" t="s">
        <v>333</v>
      </c>
      <c r="D217" s="184" t="s">
        <v>148</v>
      </c>
      <c r="E217" s="185" t="s">
        <v>669</v>
      </c>
      <c r="F217" s="186" t="s">
        <v>670</v>
      </c>
      <c r="G217" s="187" t="s">
        <v>161</v>
      </c>
      <c r="H217" s="188">
        <v>5.1440000000000001</v>
      </c>
      <c r="I217" s="189"/>
      <c r="J217" s="190">
        <f>ROUND(I217*H217,2)</f>
        <v>0</v>
      </c>
      <c r="K217" s="186" t="s">
        <v>152</v>
      </c>
      <c r="L217" s="37"/>
      <c r="M217" s="191" t="s">
        <v>1</v>
      </c>
      <c r="N217" s="192" t="s">
        <v>44</v>
      </c>
      <c r="O217" s="69"/>
      <c r="P217" s="193">
        <f>O217*H217</f>
        <v>0</v>
      </c>
      <c r="Q217" s="193">
        <v>0</v>
      </c>
      <c r="R217" s="193">
        <f>Q217*H217</f>
        <v>0</v>
      </c>
      <c r="S217" s="193">
        <v>0</v>
      </c>
      <c r="T217" s="194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95" t="s">
        <v>153</v>
      </c>
      <c r="AT217" s="195" t="s">
        <v>148</v>
      </c>
      <c r="AU217" s="195" t="s">
        <v>89</v>
      </c>
      <c r="AY217" s="15" t="s">
        <v>146</v>
      </c>
      <c r="BE217" s="196">
        <f>IF(N217="základní",J217,0)</f>
        <v>0</v>
      </c>
      <c r="BF217" s="196">
        <f>IF(N217="snížená",J217,0)</f>
        <v>0</v>
      </c>
      <c r="BG217" s="196">
        <f>IF(N217="zákl. přenesená",J217,0)</f>
        <v>0</v>
      </c>
      <c r="BH217" s="196">
        <f>IF(N217="sníž. přenesená",J217,0)</f>
        <v>0</v>
      </c>
      <c r="BI217" s="196">
        <f>IF(N217="nulová",J217,0)</f>
        <v>0</v>
      </c>
      <c r="BJ217" s="15" t="s">
        <v>87</v>
      </c>
      <c r="BK217" s="196">
        <f>ROUND(I217*H217,2)</f>
        <v>0</v>
      </c>
      <c r="BL217" s="15" t="s">
        <v>153</v>
      </c>
      <c r="BM217" s="195" t="s">
        <v>1328</v>
      </c>
    </row>
    <row r="218" spans="1:65" s="2" customFormat="1" ht="28.8">
      <c r="A218" s="32"/>
      <c r="B218" s="33"/>
      <c r="C218" s="34"/>
      <c r="D218" s="197" t="s">
        <v>155</v>
      </c>
      <c r="E218" s="34"/>
      <c r="F218" s="198" t="s">
        <v>672</v>
      </c>
      <c r="G218" s="34"/>
      <c r="H218" s="34"/>
      <c r="I218" s="199"/>
      <c r="J218" s="34"/>
      <c r="K218" s="34"/>
      <c r="L218" s="37"/>
      <c r="M218" s="200"/>
      <c r="N218" s="201"/>
      <c r="O218" s="69"/>
      <c r="P218" s="69"/>
      <c r="Q218" s="69"/>
      <c r="R218" s="69"/>
      <c r="S218" s="69"/>
      <c r="T218" s="70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T218" s="15" t="s">
        <v>155</v>
      </c>
      <c r="AU218" s="15" t="s">
        <v>89</v>
      </c>
    </row>
    <row r="219" spans="1:65" s="13" customFormat="1" ht="10.199999999999999">
      <c r="B219" s="202"/>
      <c r="C219" s="203"/>
      <c r="D219" s="197" t="s">
        <v>157</v>
      </c>
      <c r="E219" s="204" t="s">
        <v>1</v>
      </c>
      <c r="F219" s="205" t="s">
        <v>1329</v>
      </c>
      <c r="G219" s="203"/>
      <c r="H219" s="206">
        <v>2.68</v>
      </c>
      <c r="I219" s="207"/>
      <c r="J219" s="203"/>
      <c r="K219" s="203"/>
      <c r="L219" s="208"/>
      <c r="M219" s="209"/>
      <c r="N219" s="210"/>
      <c r="O219" s="210"/>
      <c r="P219" s="210"/>
      <c r="Q219" s="210"/>
      <c r="R219" s="210"/>
      <c r="S219" s="210"/>
      <c r="T219" s="211"/>
      <c r="AT219" s="212" t="s">
        <v>157</v>
      </c>
      <c r="AU219" s="212" t="s">
        <v>89</v>
      </c>
      <c r="AV219" s="13" t="s">
        <v>89</v>
      </c>
      <c r="AW219" s="13" t="s">
        <v>36</v>
      </c>
      <c r="AX219" s="13" t="s">
        <v>79</v>
      </c>
      <c r="AY219" s="212" t="s">
        <v>146</v>
      </c>
    </row>
    <row r="220" spans="1:65" s="13" customFormat="1" ht="10.199999999999999">
      <c r="B220" s="202"/>
      <c r="C220" s="203"/>
      <c r="D220" s="197" t="s">
        <v>157</v>
      </c>
      <c r="E220" s="204" t="s">
        <v>1</v>
      </c>
      <c r="F220" s="205" t="s">
        <v>1330</v>
      </c>
      <c r="G220" s="203"/>
      <c r="H220" s="206">
        <v>2.464</v>
      </c>
      <c r="I220" s="207"/>
      <c r="J220" s="203"/>
      <c r="K220" s="203"/>
      <c r="L220" s="208"/>
      <c r="M220" s="209"/>
      <c r="N220" s="210"/>
      <c r="O220" s="210"/>
      <c r="P220" s="210"/>
      <c r="Q220" s="210"/>
      <c r="R220" s="210"/>
      <c r="S220" s="210"/>
      <c r="T220" s="211"/>
      <c r="AT220" s="212" t="s">
        <v>157</v>
      </c>
      <c r="AU220" s="212" t="s">
        <v>89</v>
      </c>
      <c r="AV220" s="13" t="s">
        <v>89</v>
      </c>
      <c r="AW220" s="13" t="s">
        <v>36</v>
      </c>
      <c r="AX220" s="13" t="s">
        <v>79</v>
      </c>
      <c r="AY220" s="212" t="s">
        <v>146</v>
      </c>
    </row>
    <row r="221" spans="1:65" s="2" customFormat="1" ht="24.15" customHeight="1">
      <c r="A221" s="32"/>
      <c r="B221" s="33"/>
      <c r="C221" s="184" t="s">
        <v>339</v>
      </c>
      <c r="D221" s="184" t="s">
        <v>148</v>
      </c>
      <c r="E221" s="185" t="s">
        <v>376</v>
      </c>
      <c r="F221" s="186" t="s">
        <v>377</v>
      </c>
      <c r="G221" s="187" t="s">
        <v>161</v>
      </c>
      <c r="H221" s="188">
        <v>19.760000000000002</v>
      </c>
      <c r="I221" s="189"/>
      <c r="J221" s="190">
        <f>ROUND(I221*H221,2)</f>
        <v>0</v>
      </c>
      <c r="K221" s="186" t="s">
        <v>152</v>
      </c>
      <c r="L221" s="37"/>
      <c r="M221" s="191" t="s">
        <v>1</v>
      </c>
      <c r="N221" s="192" t="s">
        <v>44</v>
      </c>
      <c r="O221" s="69"/>
      <c r="P221" s="193">
        <f>O221*H221</f>
        <v>0</v>
      </c>
      <c r="Q221" s="193">
        <v>2.25</v>
      </c>
      <c r="R221" s="193">
        <f>Q221*H221</f>
        <v>44.46</v>
      </c>
      <c r="S221" s="193">
        <v>0</v>
      </c>
      <c r="T221" s="194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95" t="s">
        <v>153</v>
      </c>
      <c r="AT221" s="195" t="s">
        <v>148</v>
      </c>
      <c r="AU221" s="195" t="s">
        <v>89</v>
      </c>
      <c r="AY221" s="15" t="s">
        <v>146</v>
      </c>
      <c r="BE221" s="196">
        <f>IF(N221="základní",J221,0)</f>
        <v>0</v>
      </c>
      <c r="BF221" s="196">
        <f>IF(N221="snížená",J221,0)</f>
        <v>0</v>
      </c>
      <c r="BG221" s="196">
        <f>IF(N221="zákl. přenesená",J221,0)</f>
        <v>0</v>
      </c>
      <c r="BH221" s="196">
        <f>IF(N221="sníž. přenesená",J221,0)</f>
        <v>0</v>
      </c>
      <c r="BI221" s="196">
        <f>IF(N221="nulová",J221,0)</f>
        <v>0</v>
      </c>
      <c r="BJ221" s="15" t="s">
        <v>87</v>
      </c>
      <c r="BK221" s="196">
        <f>ROUND(I221*H221,2)</f>
        <v>0</v>
      </c>
      <c r="BL221" s="15" t="s">
        <v>153</v>
      </c>
      <c r="BM221" s="195" t="s">
        <v>1331</v>
      </c>
    </row>
    <row r="222" spans="1:65" s="2" customFormat="1" ht="19.2">
      <c r="A222" s="32"/>
      <c r="B222" s="33"/>
      <c r="C222" s="34"/>
      <c r="D222" s="197" t="s">
        <v>155</v>
      </c>
      <c r="E222" s="34"/>
      <c r="F222" s="198" t="s">
        <v>379</v>
      </c>
      <c r="G222" s="34"/>
      <c r="H222" s="34"/>
      <c r="I222" s="199"/>
      <c r="J222" s="34"/>
      <c r="K222" s="34"/>
      <c r="L222" s="37"/>
      <c r="M222" s="200"/>
      <c r="N222" s="201"/>
      <c r="O222" s="69"/>
      <c r="P222" s="69"/>
      <c r="Q222" s="69"/>
      <c r="R222" s="69"/>
      <c r="S222" s="69"/>
      <c r="T222" s="70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T222" s="15" t="s">
        <v>155</v>
      </c>
      <c r="AU222" s="15" t="s">
        <v>89</v>
      </c>
    </row>
    <row r="223" spans="1:65" s="13" customFormat="1" ht="10.199999999999999">
      <c r="B223" s="202"/>
      <c r="C223" s="203"/>
      <c r="D223" s="197" t="s">
        <v>157</v>
      </c>
      <c r="E223" s="204" t="s">
        <v>1</v>
      </c>
      <c r="F223" s="205" t="s">
        <v>1332</v>
      </c>
      <c r="G223" s="203"/>
      <c r="H223" s="206">
        <v>10.8</v>
      </c>
      <c r="I223" s="207"/>
      <c r="J223" s="203"/>
      <c r="K223" s="203"/>
      <c r="L223" s="208"/>
      <c r="M223" s="209"/>
      <c r="N223" s="210"/>
      <c r="O223" s="210"/>
      <c r="P223" s="210"/>
      <c r="Q223" s="210"/>
      <c r="R223" s="210"/>
      <c r="S223" s="210"/>
      <c r="T223" s="211"/>
      <c r="AT223" s="212" t="s">
        <v>157</v>
      </c>
      <c r="AU223" s="212" t="s">
        <v>89</v>
      </c>
      <c r="AV223" s="13" t="s">
        <v>89</v>
      </c>
      <c r="AW223" s="13" t="s">
        <v>36</v>
      </c>
      <c r="AX223" s="13" t="s">
        <v>79</v>
      </c>
      <c r="AY223" s="212" t="s">
        <v>146</v>
      </c>
    </row>
    <row r="224" spans="1:65" s="13" customFormat="1" ht="10.199999999999999">
      <c r="B224" s="202"/>
      <c r="C224" s="203"/>
      <c r="D224" s="197" t="s">
        <v>157</v>
      </c>
      <c r="E224" s="204" t="s">
        <v>1</v>
      </c>
      <c r="F224" s="205" t="s">
        <v>1333</v>
      </c>
      <c r="G224" s="203"/>
      <c r="H224" s="206">
        <v>8.9600000000000009</v>
      </c>
      <c r="I224" s="207"/>
      <c r="J224" s="203"/>
      <c r="K224" s="203"/>
      <c r="L224" s="208"/>
      <c r="M224" s="209"/>
      <c r="N224" s="210"/>
      <c r="O224" s="210"/>
      <c r="P224" s="210"/>
      <c r="Q224" s="210"/>
      <c r="R224" s="210"/>
      <c r="S224" s="210"/>
      <c r="T224" s="211"/>
      <c r="AT224" s="212" t="s">
        <v>157</v>
      </c>
      <c r="AU224" s="212" t="s">
        <v>89</v>
      </c>
      <c r="AV224" s="13" t="s">
        <v>89</v>
      </c>
      <c r="AW224" s="13" t="s">
        <v>36</v>
      </c>
      <c r="AX224" s="13" t="s">
        <v>79</v>
      </c>
      <c r="AY224" s="212" t="s">
        <v>146</v>
      </c>
    </row>
    <row r="225" spans="1:65" s="2" customFormat="1" ht="24.15" customHeight="1">
      <c r="A225" s="32"/>
      <c r="B225" s="33"/>
      <c r="C225" s="184" t="s">
        <v>345</v>
      </c>
      <c r="D225" s="184" t="s">
        <v>148</v>
      </c>
      <c r="E225" s="185" t="s">
        <v>1334</v>
      </c>
      <c r="F225" s="186" t="s">
        <v>391</v>
      </c>
      <c r="G225" s="187" t="s">
        <v>161</v>
      </c>
      <c r="H225" s="188">
        <v>108.8</v>
      </c>
      <c r="I225" s="189"/>
      <c r="J225" s="190">
        <f>ROUND(I225*H225,2)</f>
        <v>0</v>
      </c>
      <c r="K225" s="186" t="s">
        <v>1</v>
      </c>
      <c r="L225" s="37"/>
      <c r="M225" s="191" t="s">
        <v>1</v>
      </c>
      <c r="N225" s="192" t="s">
        <v>44</v>
      </c>
      <c r="O225" s="69"/>
      <c r="P225" s="193">
        <f>O225*H225</f>
        <v>0</v>
      </c>
      <c r="Q225" s="193">
        <v>2.4340799999999998</v>
      </c>
      <c r="R225" s="193">
        <f>Q225*H225</f>
        <v>264.82790399999999</v>
      </c>
      <c r="S225" s="193">
        <v>0</v>
      </c>
      <c r="T225" s="194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95" t="s">
        <v>153</v>
      </c>
      <c r="AT225" s="195" t="s">
        <v>148</v>
      </c>
      <c r="AU225" s="195" t="s">
        <v>89</v>
      </c>
      <c r="AY225" s="15" t="s">
        <v>146</v>
      </c>
      <c r="BE225" s="196">
        <f>IF(N225="základní",J225,0)</f>
        <v>0</v>
      </c>
      <c r="BF225" s="196">
        <f>IF(N225="snížená",J225,0)</f>
        <v>0</v>
      </c>
      <c r="BG225" s="196">
        <f>IF(N225="zákl. přenesená",J225,0)</f>
        <v>0</v>
      </c>
      <c r="BH225" s="196">
        <f>IF(N225="sníž. přenesená",J225,0)</f>
        <v>0</v>
      </c>
      <c r="BI225" s="196">
        <f>IF(N225="nulová",J225,0)</f>
        <v>0</v>
      </c>
      <c r="BJ225" s="15" t="s">
        <v>87</v>
      </c>
      <c r="BK225" s="196">
        <f>ROUND(I225*H225,2)</f>
        <v>0</v>
      </c>
      <c r="BL225" s="15" t="s">
        <v>153</v>
      </c>
      <c r="BM225" s="195" t="s">
        <v>1335</v>
      </c>
    </row>
    <row r="226" spans="1:65" s="2" customFormat="1" ht="28.8">
      <c r="A226" s="32"/>
      <c r="B226" s="33"/>
      <c r="C226" s="34"/>
      <c r="D226" s="197" t="s">
        <v>155</v>
      </c>
      <c r="E226" s="34"/>
      <c r="F226" s="198" t="s">
        <v>393</v>
      </c>
      <c r="G226" s="34"/>
      <c r="H226" s="34"/>
      <c r="I226" s="199"/>
      <c r="J226" s="34"/>
      <c r="K226" s="34"/>
      <c r="L226" s="37"/>
      <c r="M226" s="200"/>
      <c r="N226" s="201"/>
      <c r="O226" s="69"/>
      <c r="P226" s="69"/>
      <c r="Q226" s="69"/>
      <c r="R226" s="69"/>
      <c r="S226" s="69"/>
      <c r="T226" s="70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T226" s="15" t="s">
        <v>155</v>
      </c>
      <c r="AU226" s="15" t="s">
        <v>89</v>
      </c>
    </row>
    <row r="227" spans="1:65" s="2" customFormat="1" ht="19.2">
      <c r="A227" s="32"/>
      <c r="B227" s="33"/>
      <c r="C227" s="34"/>
      <c r="D227" s="197" t="s">
        <v>230</v>
      </c>
      <c r="E227" s="34"/>
      <c r="F227" s="223" t="s">
        <v>1253</v>
      </c>
      <c r="G227" s="34"/>
      <c r="H227" s="34"/>
      <c r="I227" s="199"/>
      <c r="J227" s="34"/>
      <c r="K227" s="34"/>
      <c r="L227" s="37"/>
      <c r="M227" s="200"/>
      <c r="N227" s="201"/>
      <c r="O227" s="69"/>
      <c r="P227" s="69"/>
      <c r="Q227" s="69"/>
      <c r="R227" s="69"/>
      <c r="S227" s="69"/>
      <c r="T227" s="70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T227" s="15" t="s">
        <v>230</v>
      </c>
      <c r="AU227" s="15" t="s">
        <v>89</v>
      </c>
    </row>
    <row r="228" spans="1:65" s="13" customFormat="1" ht="10.199999999999999">
      <c r="B228" s="202"/>
      <c r="C228" s="203"/>
      <c r="D228" s="197" t="s">
        <v>157</v>
      </c>
      <c r="E228" s="204" t="s">
        <v>1</v>
      </c>
      <c r="F228" s="205" t="s">
        <v>1336</v>
      </c>
      <c r="G228" s="203"/>
      <c r="H228" s="206">
        <v>61.2</v>
      </c>
      <c r="I228" s="207"/>
      <c r="J228" s="203"/>
      <c r="K228" s="203"/>
      <c r="L228" s="208"/>
      <c r="M228" s="209"/>
      <c r="N228" s="210"/>
      <c r="O228" s="210"/>
      <c r="P228" s="210"/>
      <c r="Q228" s="210"/>
      <c r="R228" s="210"/>
      <c r="S228" s="210"/>
      <c r="T228" s="211"/>
      <c r="AT228" s="212" t="s">
        <v>157</v>
      </c>
      <c r="AU228" s="212" t="s">
        <v>89</v>
      </c>
      <c r="AV228" s="13" t="s">
        <v>89</v>
      </c>
      <c r="AW228" s="13" t="s">
        <v>36</v>
      </c>
      <c r="AX228" s="13" t="s">
        <v>79</v>
      </c>
      <c r="AY228" s="212" t="s">
        <v>146</v>
      </c>
    </row>
    <row r="229" spans="1:65" s="13" customFormat="1" ht="10.199999999999999">
      <c r="B229" s="202"/>
      <c r="C229" s="203"/>
      <c r="D229" s="197" t="s">
        <v>157</v>
      </c>
      <c r="E229" s="204" t="s">
        <v>1</v>
      </c>
      <c r="F229" s="205" t="s">
        <v>1337</v>
      </c>
      <c r="G229" s="203"/>
      <c r="H229" s="206">
        <v>47.6</v>
      </c>
      <c r="I229" s="207"/>
      <c r="J229" s="203"/>
      <c r="K229" s="203"/>
      <c r="L229" s="208"/>
      <c r="M229" s="209"/>
      <c r="N229" s="210"/>
      <c r="O229" s="210"/>
      <c r="P229" s="210"/>
      <c r="Q229" s="210"/>
      <c r="R229" s="210"/>
      <c r="S229" s="210"/>
      <c r="T229" s="211"/>
      <c r="AT229" s="212" t="s">
        <v>157</v>
      </c>
      <c r="AU229" s="212" t="s">
        <v>89</v>
      </c>
      <c r="AV229" s="13" t="s">
        <v>89</v>
      </c>
      <c r="AW229" s="13" t="s">
        <v>36</v>
      </c>
      <c r="AX229" s="13" t="s">
        <v>79</v>
      </c>
      <c r="AY229" s="212" t="s">
        <v>146</v>
      </c>
    </row>
    <row r="230" spans="1:65" s="2" customFormat="1" ht="24.15" customHeight="1">
      <c r="A230" s="32"/>
      <c r="B230" s="33"/>
      <c r="C230" s="184" t="s">
        <v>351</v>
      </c>
      <c r="D230" s="184" t="s">
        <v>148</v>
      </c>
      <c r="E230" s="185" t="s">
        <v>1338</v>
      </c>
      <c r="F230" s="186" t="s">
        <v>1339</v>
      </c>
      <c r="G230" s="187" t="s">
        <v>161</v>
      </c>
      <c r="H230" s="188">
        <v>63.1</v>
      </c>
      <c r="I230" s="189"/>
      <c r="J230" s="190">
        <f>ROUND(I230*H230,2)</f>
        <v>0</v>
      </c>
      <c r="K230" s="186" t="s">
        <v>152</v>
      </c>
      <c r="L230" s="37"/>
      <c r="M230" s="191" t="s">
        <v>1</v>
      </c>
      <c r="N230" s="192" t="s">
        <v>44</v>
      </c>
      <c r="O230" s="69"/>
      <c r="P230" s="193">
        <f>O230*H230</f>
        <v>0</v>
      </c>
      <c r="Q230" s="193">
        <v>2.4340799999999998</v>
      </c>
      <c r="R230" s="193">
        <f>Q230*H230</f>
        <v>153.59044799999998</v>
      </c>
      <c r="S230" s="193">
        <v>0</v>
      </c>
      <c r="T230" s="194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95" t="s">
        <v>153</v>
      </c>
      <c r="AT230" s="195" t="s">
        <v>148</v>
      </c>
      <c r="AU230" s="195" t="s">
        <v>89</v>
      </c>
      <c r="AY230" s="15" t="s">
        <v>146</v>
      </c>
      <c r="BE230" s="196">
        <f>IF(N230="základní",J230,0)</f>
        <v>0</v>
      </c>
      <c r="BF230" s="196">
        <f>IF(N230="snížená",J230,0)</f>
        <v>0</v>
      </c>
      <c r="BG230" s="196">
        <f>IF(N230="zákl. přenesená",J230,0)</f>
        <v>0</v>
      </c>
      <c r="BH230" s="196">
        <f>IF(N230="sníž. přenesená",J230,0)</f>
        <v>0</v>
      </c>
      <c r="BI230" s="196">
        <f>IF(N230="nulová",J230,0)</f>
        <v>0</v>
      </c>
      <c r="BJ230" s="15" t="s">
        <v>87</v>
      </c>
      <c r="BK230" s="196">
        <f>ROUND(I230*H230,2)</f>
        <v>0</v>
      </c>
      <c r="BL230" s="15" t="s">
        <v>153</v>
      </c>
      <c r="BM230" s="195" t="s">
        <v>1340</v>
      </c>
    </row>
    <row r="231" spans="1:65" s="2" customFormat="1" ht="28.8">
      <c r="A231" s="32"/>
      <c r="B231" s="33"/>
      <c r="C231" s="34"/>
      <c r="D231" s="197" t="s">
        <v>155</v>
      </c>
      <c r="E231" s="34"/>
      <c r="F231" s="198" t="s">
        <v>1341</v>
      </c>
      <c r="G231" s="34"/>
      <c r="H231" s="34"/>
      <c r="I231" s="199"/>
      <c r="J231" s="34"/>
      <c r="K231" s="34"/>
      <c r="L231" s="37"/>
      <c r="M231" s="200"/>
      <c r="N231" s="201"/>
      <c r="O231" s="69"/>
      <c r="P231" s="69"/>
      <c r="Q231" s="69"/>
      <c r="R231" s="69"/>
      <c r="S231" s="69"/>
      <c r="T231" s="70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T231" s="15" t="s">
        <v>155</v>
      </c>
      <c r="AU231" s="15" t="s">
        <v>89</v>
      </c>
    </row>
    <row r="232" spans="1:65" s="13" customFormat="1" ht="20.399999999999999">
      <c r="B232" s="202"/>
      <c r="C232" s="203"/>
      <c r="D232" s="197" t="s">
        <v>157</v>
      </c>
      <c r="E232" s="204" t="s">
        <v>1</v>
      </c>
      <c r="F232" s="205" t="s">
        <v>1342</v>
      </c>
      <c r="G232" s="203"/>
      <c r="H232" s="206">
        <v>63.1</v>
      </c>
      <c r="I232" s="207"/>
      <c r="J232" s="203"/>
      <c r="K232" s="203"/>
      <c r="L232" s="208"/>
      <c r="M232" s="209"/>
      <c r="N232" s="210"/>
      <c r="O232" s="210"/>
      <c r="P232" s="210"/>
      <c r="Q232" s="210"/>
      <c r="R232" s="210"/>
      <c r="S232" s="210"/>
      <c r="T232" s="211"/>
      <c r="AT232" s="212" t="s">
        <v>157</v>
      </c>
      <c r="AU232" s="212" t="s">
        <v>89</v>
      </c>
      <c r="AV232" s="13" t="s">
        <v>89</v>
      </c>
      <c r="AW232" s="13" t="s">
        <v>36</v>
      </c>
      <c r="AX232" s="13" t="s">
        <v>87</v>
      </c>
      <c r="AY232" s="212" t="s">
        <v>146</v>
      </c>
    </row>
    <row r="233" spans="1:65" s="2" customFormat="1" ht="24.15" customHeight="1">
      <c r="A233" s="32"/>
      <c r="B233" s="33"/>
      <c r="C233" s="184" t="s">
        <v>357</v>
      </c>
      <c r="D233" s="184" t="s">
        <v>148</v>
      </c>
      <c r="E233" s="185" t="s">
        <v>1262</v>
      </c>
      <c r="F233" s="186" t="s">
        <v>1263</v>
      </c>
      <c r="G233" s="187" t="s">
        <v>151</v>
      </c>
      <c r="H233" s="188">
        <v>202.24</v>
      </c>
      <c r="I233" s="189"/>
      <c r="J233" s="190">
        <f>ROUND(I233*H233,2)</f>
        <v>0</v>
      </c>
      <c r="K233" s="186" t="s">
        <v>152</v>
      </c>
      <c r="L233" s="37"/>
      <c r="M233" s="191" t="s">
        <v>1</v>
      </c>
      <c r="N233" s="192" t="s">
        <v>44</v>
      </c>
      <c r="O233" s="69"/>
      <c r="P233" s="193">
        <f>O233*H233</f>
        <v>0</v>
      </c>
      <c r="Q233" s="193">
        <v>0</v>
      </c>
      <c r="R233" s="193">
        <f>Q233*H233</f>
        <v>0</v>
      </c>
      <c r="S233" s="193">
        <v>0</v>
      </c>
      <c r="T233" s="194">
        <f>S233*H233</f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95" t="s">
        <v>153</v>
      </c>
      <c r="AT233" s="195" t="s">
        <v>148</v>
      </c>
      <c r="AU233" s="195" t="s">
        <v>89</v>
      </c>
      <c r="AY233" s="15" t="s">
        <v>146</v>
      </c>
      <c r="BE233" s="196">
        <f>IF(N233="základní",J233,0)</f>
        <v>0</v>
      </c>
      <c r="BF233" s="196">
        <f>IF(N233="snížená",J233,0)</f>
        <v>0</v>
      </c>
      <c r="BG233" s="196">
        <f>IF(N233="zákl. přenesená",J233,0)</f>
        <v>0</v>
      </c>
      <c r="BH233" s="196">
        <f>IF(N233="sníž. přenesená",J233,0)</f>
        <v>0</v>
      </c>
      <c r="BI233" s="196">
        <f>IF(N233="nulová",J233,0)</f>
        <v>0</v>
      </c>
      <c r="BJ233" s="15" t="s">
        <v>87</v>
      </c>
      <c r="BK233" s="196">
        <f>ROUND(I233*H233,2)</f>
        <v>0</v>
      </c>
      <c r="BL233" s="15" t="s">
        <v>153</v>
      </c>
      <c r="BM233" s="195" t="s">
        <v>1343</v>
      </c>
    </row>
    <row r="234" spans="1:65" s="2" customFormat="1" ht="28.8">
      <c r="A234" s="32"/>
      <c r="B234" s="33"/>
      <c r="C234" s="34"/>
      <c r="D234" s="197" t="s">
        <v>155</v>
      </c>
      <c r="E234" s="34"/>
      <c r="F234" s="198" t="s">
        <v>1265</v>
      </c>
      <c r="G234" s="34"/>
      <c r="H234" s="34"/>
      <c r="I234" s="199"/>
      <c r="J234" s="34"/>
      <c r="K234" s="34"/>
      <c r="L234" s="37"/>
      <c r="M234" s="200"/>
      <c r="N234" s="201"/>
      <c r="O234" s="69"/>
      <c r="P234" s="69"/>
      <c r="Q234" s="69"/>
      <c r="R234" s="69"/>
      <c r="S234" s="69"/>
      <c r="T234" s="70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T234" s="15" t="s">
        <v>155</v>
      </c>
      <c r="AU234" s="15" t="s">
        <v>89</v>
      </c>
    </row>
    <row r="235" spans="1:65" s="13" customFormat="1" ht="10.199999999999999">
      <c r="B235" s="202"/>
      <c r="C235" s="203"/>
      <c r="D235" s="197" t="s">
        <v>157</v>
      </c>
      <c r="E235" s="204" t="s">
        <v>1</v>
      </c>
      <c r="F235" s="205" t="s">
        <v>1344</v>
      </c>
      <c r="G235" s="203"/>
      <c r="H235" s="206">
        <v>113.76</v>
      </c>
      <c r="I235" s="207"/>
      <c r="J235" s="203"/>
      <c r="K235" s="203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157</v>
      </c>
      <c r="AU235" s="212" t="s">
        <v>89</v>
      </c>
      <c r="AV235" s="13" t="s">
        <v>89</v>
      </c>
      <c r="AW235" s="13" t="s">
        <v>36</v>
      </c>
      <c r="AX235" s="13" t="s">
        <v>79</v>
      </c>
      <c r="AY235" s="212" t="s">
        <v>146</v>
      </c>
    </row>
    <row r="236" spans="1:65" s="13" customFormat="1" ht="10.199999999999999">
      <c r="B236" s="202"/>
      <c r="C236" s="203"/>
      <c r="D236" s="197" t="s">
        <v>157</v>
      </c>
      <c r="E236" s="204" t="s">
        <v>1</v>
      </c>
      <c r="F236" s="205" t="s">
        <v>1345</v>
      </c>
      <c r="G236" s="203"/>
      <c r="H236" s="206">
        <v>88.48</v>
      </c>
      <c r="I236" s="207"/>
      <c r="J236" s="203"/>
      <c r="K236" s="203"/>
      <c r="L236" s="208"/>
      <c r="M236" s="209"/>
      <c r="N236" s="210"/>
      <c r="O236" s="210"/>
      <c r="P236" s="210"/>
      <c r="Q236" s="210"/>
      <c r="R236" s="210"/>
      <c r="S236" s="210"/>
      <c r="T236" s="211"/>
      <c r="AT236" s="212" t="s">
        <v>157</v>
      </c>
      <c r="AU236" s="212" t="s">
        <v>89</v>
      </c>
      <c r="AV236" s="13" t="s">
        <v>89</v>
      </c>
      <c r="AW236" s="13" t="s">
        <v>36</v>
      </c>
      <c r="AX236" s="13" t="s">
        <v>79</v>
      </c>
      <c r="AY236" s="212" t="s">
        <v>146</v>
      </c>
    </row>
    <row r="237" spans="1:65" s="2" customFormat="1" ht="24.15" customHeight="1">
      <c r="A237" s="32"/>
      <c r="B237" s="33"/>
      <c r="C237" s="184" t="s">
        <v>362</v>
      </c>
      <c r="D237" s="184" t="s">
        <v>148</v>
      </c>
      <c r="E237" s="185" t="s">
        <v>1346</v>
      </c>
      <c r="F237" s="186" t="s">
        <v>1347</v>
      </c>
      <c r="G237" s="187" t="s">
        <v>151</v>
      </c>
      <c r="H237" s="188">
        <v>126.2</v>
      </c>
      <c r="I237" s="189"/>
      <c r="J237" s="190">
        <f>ROUND(I237*H237,2)</f>
        <v>0</v>
      </c>
      <c r="K237" s="186" t="s">
        <v>152</v>
      </c>
      <c r="L237" s="37"/>
      <c r="M237" s="191" t="s">
        <v>1</v>
      </c>
      <c r="N237" s="192" t="s">
        <v>44</v>
      </c>
      <c r="O237" s="69"/>
      <c r="P237" s="193">
        <f>O237*H237</f>
        <v>0</v>
      </c>
      <c r="Q237" s="193">
        <v>0</v>
      </c>
      <c r="R237" s="193">
        <f>Q237*H237</f>
        <v>0</v>
      </c>
      <c r="S237" s="193">
        <v>0</v>
      </c>
      <c r="T237" s="194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95" t="s">
        <v>153</v>
      </c>
      <c r="AT237" s="195" t="s">
        <v>148</v>
      </c>
      <c r="AU237" s="195" t="s">
        <v>89</v>
      </c>
      <c r="AY237" s="15" t="s">
        <v>146</v>
      </c>
      <c r="BE237" s="196">
        <f>IF(N237="základní",J237,0)</f>
        <v>0</v>
      </c>
      <c r="BF237" s="196">
        <f>IF(N237="snížená",J237,0)</f>
        <v>0</v>
      </c>
      <c r="BG237" s="196">
        <f>IF(N237="zákl. přenesená",J237,0)</f>
        <v>0</v>
      </c>
      <c r="BH237" s="196">
        <f>IF(N237="sníž. přenesená",J237,0)</f>
        <v>0</v>
      </c>
      <c r="BI237" s="196">
        <f>IF(N237="nulová",J237,0)</f>
        <v>0</v>
      </c>
      <c r="BJ237" s="15" t="s">
        <v>87</v>
      </c>
      <c r="BK237" s="196">
        <f>ROUND(I237*H237,2)</f>
        <v>0</v>
      </c>
      <c r="BL237" s="15" t="s">
        <v>153</v>
      </c>
      <c r="BM237" s="195" t="s">
        <v>1348</v>
      </c>
    </row>
    <row r="238" spans="1:65" s="2" customFormat="1" ht="28.8">
      <c r="A238" s="32"/>
      <c r="B238" s="33"/>
      <c r="C238" s="34"/>
      <c r="D238" s="197" t="s">
        <v>155</v>
      </c>
      <c r="E238" s="34"/>
      <c r="F238" s="198" t="s">
        <v>1349</v>
      </c>
      <c r="G238" s="34"/>
      <c r="H238" s="34"/>
      <c r="I238" s="199"/>
      <c r="J238" s="34"/>
      <c r="K238" s="34"/>
      <c r="L238" s="37"/>
      <c r="M238" s="200"/>
      <c r="N238" s="201"/>
      <c r="O238" s="69"/>
      <c r="P238" s="69"/>
      <c r="Q238" s="69"/>
      <c r="R238" s="69"/>
      <c r="S238" s="69"/>
      <c r="T238" s="70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T238" s="15" t="s">
        <v>155</v>
      </c>
      <c r="AU238" s="15" t="s">
        <v>89</v>
      </c>
    </row>
    <row r="239" spans="1:65" s="13" customFormat="1" ht="10.199999999999999">
      <c r="B239" s="202"/>
      <c r="C239" s="203"/>
      <c r="D239" s="197" t="s">
        <v>157</v>
      </c>
      <c r="E239" s="204" t="s">
        <v>1</v>
      </c>
      <c r="F239" s="205" t="s">
        <v>1350</v>
      </c>
      <c r="G239" s="203"/>
      <c r="H239" s="206">
        <v>126.2</v>
      </c>
      <c r="I239" s="207"/>
      <c r="J239" s="203"/>
      <c r="K239" s="203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157</v>
      </c>
      <c r="AU239" s="212" t="s">
        <v>89</v>
      </c>
      <c r="AV239" s="13" t="s">
        <v>89</v>
      </c>
      <c r="AW239" s="13" t="s">
        <v>36</v>
      </c>
      <c r="AX239" s="13" t="s">
        <v>87</v>
      </c>
      <c r="AY239" s="212" t="s">
        <v>146</v>
      </c>
    </row>
    <row r="240" spans="1:65" s="2" customFormat="1" ht="24.15" customHeight="1">
      <c r="A240" s="32"/>
      <c r="B240" s="33"/>
      <c r="C240" s="184" t="s">
        <v>369</v>
      </c>
      <c r="D240" s="184" t="s">
        <v>148</v>
      </c>
      <c r="E240" s="185" t="s">
        <v>688</v>
      </c>
      <c r="F240" s="186" t="s">
        <v>397</v>
      </c>
      <c r="G240" s="187" t="s">
        <v>161</v>
      </c>
      <c r="H240" s="188">
        <v>3.0960000000000001</v>
      </c>
      <c r="I240" s="189"/>
      <c r="J240" s="190">
        <f>ROUND(I240*H240,2)</f>
        <v>0</v>
      </c>
      <c r="K240" s="186" t="s">
        <v>152</v>
      </c>
      <c r="L240" s="37"/>
      <c r="M240" s="191" t="s">
        <v>1</v>
      </c>
      <c r="N240" s="192" t="s">
        <v>44</v>
      </c>
      <c r="O240" s="69"/>
      <c r="P240" s="193">
        <f>O240*H240</f>
        <v>0</v>
      </c>
      <c r="Q240" s="193">
        <v>2.4142999999999999</v>
      </c>
      <c r="R240" s="193">
        <f>Q240*H240</f>
        <v>7.4746727999999996</v>
      </c>
      <c r="S240" s="193">
        <v>0</v>
      </c>
      <c r="T240" s="194">
        <f>S240*H240</f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95" t="s">
        <v>153</v>
      </c>
      <c r="AT240" s="195" t="s">
        <v>148</v>
      </c>
      <c r="AU240" s="195" t="s">
        <v>89</v>
      </c>
      <c r="AY240" s="15" t="s">
        <v>146</v>
      </c>
      <c r="BE240" s="196">
        <f>IF(N240="základní",J240,0)</f>
        <v>0</v>
      </c>
      <c r="BF240" s="196">
        <f>IF(N240="snížená",J240,0)</f>
        <v>0</v>
      </c>
      <c r="BG240" s="196">
        <f>IF(N240="zákl. přenesená",J240,0)</f>
        <v>0</v>
      </c>
      <c r="BH240" s="196">
        <f>IF(N240="sníž. přenesená",J240,0)</f>
        <v>0</v>
      </c>
      <c r="BI240" s="196">
        <f>IF(N240="nulová",J240,0)</f>
        <v>0</v>
      </c>
      <c r="BJ240" s="15" t="s">
        <v>87</v>
      </c>
      <c r="BK240" s="196">
        <f>ROUND(I240*H240,2)</f>
        <v>0</v>
      </c>
      <c r="BL240" s="15" t="s">
        <v>153</v>
      </c>
      <c r="BM240" s="195" t="s">
        <v>1351</v>
      </c>
    </row>
    <row r="241" spans="1:65" s="2" customFormat="1" ht="28.8">
      <c r="A241" s="32"/>
      <c r="B241" s="33"/>
      <c r="C241" s="34"/>
      <c r="D241" s="197" t="s">
        <v>155</v>
      </c>
      <c r="E241" s="34"/>
      <c r="F241" s="198" t="s">
        <v>399</v>
      </c>
      <c r="G241" s="34"/>
      <c r="H241" s="34"/>
      <c r="I241" s="199"/>
      <c r="J241" s="34"/>
      <c r="K241" s="34"/>
      <c r="L241" s="37"/>
      <c r="M241" s="200"/>
      <c r="N241" s="201"/>
      <c r="O241" s="69"/>
      <c r="P241" s="69"/>
      <c r="Q241" s="69"/>
      <c r="R241" s="69"/>
      <c r="S241" s="69"/>
      <c r="T241" s="70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T241" s="15" t="s">
        <v>155</v>
      </c>
      <c r="AU241" s="15" t="s">
        <v>89</v>
      </c>
    </row>
    <row r="242" spans="1:65" s="13" customFormat="1" ht="10.199999999999999">
      <c r="B242" s="202"/>
      <c r="C242" s="203"/>
      <c r="D242" s="197" t="s">
        <v>157</v>
      </c>
      <c r="E242" s="204" t="s">
        <v>1</v>
      </c>
      <c r="F242" s="205" t="s">
        <v>1352</v>
      </c>
      <c r="G242" s="203"/>
      <c r="H242" s="206">
        <v>1.2</v>
      </c>
      <c r="I242" s="207"/>
      <c r="J242" s="203"/>
      <c r="K242" s="203"/>
      <c r="L242" s="208"/>
      <c r="M242" s="209"/>
      <c r="N242" s="210"/>
      <c r="O242" s="210"/>
      <c r="P242" s="210"/>
      <c r="Q242" s="210"/>
      <c r="R242" s="210"/>
      <c r="S242" s="210"/>
      <c r="T242" s="211"/>
      <c r="AT242" s="212" t="s">
        <v>157</v>
      </c>
      <c r="AU242" s="212" t="s">
        <v>89</v>
      </c>
      <c r="AV242" s="13" t="s">
        <v>89</v>
      </c>
      <c r="AW242" s="13" t="s">
        <v>36</v>
      </c>
      <c r="AX242" s="13" t="s">
        <v>79</v>
      </c>
      <c r="AY242" s="212" t="s">
        <v>146</v>
      </c>
    </row>
    <row r="243" spans="1:65" s="13" customFormat="1" ht="20.399999999999999">
      <c r="B243" s="202"/>
      <c r="C243" s="203"/>
      <c r="D243" s="197" t="s">
        <v>157</v>
      </c>
      <c r="E243" s="204" t="s">
        <v>1</v>
      </c>
      <c r="F243" s="205" t="s">
        <v>1353</v>
      </c>
      <c r="G243" s="203"/>
      <c r="H243" s="206">
        <v>1.8959999999999999</v>
      </c>
      <c r="I243" s="207"/>
      <c r="J243" s="203"/>
      <c r="K243" s="203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157</v>
      </c>
      <c r="AU243" s="212" t="s">
        <v>89</v>
      </c>
      <c r="AV243" s="13" t="s">
        <v>89</v>
      </c>
      <c r="AW243" s="13" t="s">
        <v>36</v>
      </c>
      <c r="AX243" s="13" t="s">
        <v>79</v>
      </c>
      <c r="AY243" s="212" t="s">
        <v>146</v>
      </c>
    </row>
    <row r="244" spans="1:65" s="2" customFormat="1" ht="16.5" customHeight="1">
      <c r="A244" s="32"/>
      <c r="B244" s="33"/>
      <c r="C244" s="184" t="s">
        <v>375</v>
      </c>
      <c r="D244" s="184" t="s">
        <v>148</v>
      </c>
      <c r="E244" s="185" t="s">
        <v>696</v>
      </c>
      <c r="F244" s="186" t="s">
        <v>697</v>
      </c>
      <c r="G244" s="187" t="s">
        <v>151</v>
      </c>
      <c r="H244" s="188">
        <v>10.32</v>
      </c>
      <c r="I244" s="189"/>
      <c r="J244" s="190">
        <f>ROUND(I244*H244,2)</f>
        <v>0</v>
      </c>
      <c r="K244" s="186" t="s">
        <v>152</v>
      </c>
      <c r="L244" s="37"/>
      <c r="M244" s="191" t="s">
        <v>1</v>
      </c>
      <c r="N244" s="192" t="s">
        <v>44</v>
      </c>
      <c r="O244" s="69"/>
      <c r="P244" s="193">
        <f>O244*H244</f>
        <v>0</v>
      </c>
      <c r="Q244" s="193">
        <v>0</v>
      </c>
      <c r="R244" s="193">
        <f>Q244*H244</f>
        <v>0</v>
      </c>
      <c r="S244" s="193">
        <v>0</v>
      </c>
      <c r="T244" s="194">
        <f>S244*H244</f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95" t="s">
        <v>153</v>
      </c>
      <c r="AT244" s="195" t="s">
        <v>148</v>
      </c>
      <c r="AU244" s="195" t="s">
        <v>89</v>
      </c>
      <c r="AY244" s="15" t="s">
        <v>146</v>
      </c>
      <c r="BE244" s="196">
        <f>IF(N244="základní",J244,0)</f>
        <v>0</v>
      </c>
      <c r="BF244" s="196">
        <f>IF(N244="snížená",J244,0)</f>
        <v>0</v>
      </c>
      <c r="BG244" s="196">
        <f>IF(N244="zákl. přenesená",J244,0)</f>
        <v>0</v>
      </c>
      <c r="BH244" s="196">
        <f>IF(N244="sníž. přenesená",J244,0)</f>
        <v>0</v>
      </c>
      <c r="BI244" s="196">
        <f>IF(N244="nulová",J244,0)</f>
        <v>0</v>
      </c>
      <c r="BJ244" s="15" t="s">
        <v>87</v>
      </c>
      <c r="BK244" s="196">
        <f>ROUND(I244*H244,2)</f>
        <v>0</v>
      </c>
      <c r="BL244" s="15" t="s">
        <v>153</v>
      </c>
      <c r="BM244" s="195" t="s">
        <v>1354</v>
      </c>
    </row>
    <row r="245" spans="1:65" s="2" customFormat="1" ht="19.2">
      <c r="A245" s="32"/>
      <c r="B245" s="33"/>
      <c r="C245" s="34"/>
      <c r="D245" s="197" t="s">
        <v>155</v>
      </c>
      <c r="E245" s="34"/>
      <c r="F245" s="198" t="s">
        <v>699</v>
      </c>
      <c r="G245" s="34"/>
      <c r="H245" s="34"/>
      <c r="I245" s="199"/>
      <c r="J245" s="34"/>
      <c r="K245" s="34"/>
      <c r="L245" s="37"/>
      <c r="M245" s="200"/>
      <c r="N245" s="201"/>
      <c r="O245" s="69"/>
      <c r="P245" s="69"/>
      <c r="Q245" s="69"/>
      <c r="R245" s="69"/>
      <c r="S245" s="69"/>
      <c r="T245" s="70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T245" s="15" t="s">
        <v>155</v>
      </c>
      <c r="AU245" s="15" t="s">
        <v>89</v>
      </c>
    </row>
    <row r="246" spans="1:65" s="13" customFormat="1" ht="10.199999999999999">
      <c r="B246" s="202"/>
      <c r="C246" s="203"/>
      <c r="D246" s="197" t="s">
        <v>157</v>
      </c>
      <c r="E246" s="204" t="s">
        <v>1</v>
      </c>
      <c r="F246" s="205" t="s">
        <v>1355</v>
      </c>
      <c r="G246" s="203"/>
      <c r="H246" s="206">
        <v>4</v>
      </c>
      <c r="I246" s="207"/>
      <c r="J246" s="203"/>
      <c r="K246" s="203"/>
      <c r="L246" s="208"/>
      <c r="M246" s="209"/>
      <c r="N246" s="210"/>
      <c r="O246" s="210"/>
      <c r="P246" s="210"/>
      <c r="Q246" s="210"/>
      <c r="R246" s="210"/>
      <c r="S246" s="210"/>
      <c r="T246" s="211"/>
      <c r="AT246" s="212" t="s">
        <v>157</v>
      </c>
      <c r="AU246" s="212" t="s">
        <v>89</v>
      </c>
      <c r="AV246" s="13" t="s">
        <v>89</v>
      </c>
      <c r="AW246" s="13" t="s">
        <v>36</v>
      </c>
      <c r="AX246" s="13" t="s">
        <v>79</v>
      </c>
      <c r="AY246" s="212" t="s">
        <v>146</v>
      </c>
    </row>
    <row r="247" spans="1:65" s="13" customFormat="1" ht="10.199999999999999">
      <c r="B247" s="202"/>
      <c r="C247" s="203"/>
      <c r="D247" s="197" t="s">
        <v>157</v>
      </c>
      <c r="E247" s="204" t="s">
        <v>1</v>
      </c>
      <c r="F247" s="205" t="s">
        <v>1356</v>
      </c>
      <c r="G247" s="203"/>
      <c r="H247" s="206">
        <v>6.32</v>
      </c>
      <c r="I247" s="207"/>
      <c r="J247" s="203"/>
      <c r="K247" s="203"/>
      <c r="L247" s="208"/>
      <c r="M247" s="209"/>
      <c r="N247" s="210"/>
      <c r="O247" s="210"/>
      <c r="P247" s="210"/>
      <c r="Q247" s="210"/>
      <c r="R247" s="210"/>
      <c r="S247" s="210"/>
      <c r="T247" s="211"/>
      <c r="AT247" s="212" t="s">
        <v>157</v>
      </c>
      <c r="AU247" s="212" t="s">
        <v>89</v>
      </c>
      <c r="AV247" s="13" t="s">
        <v>89</v>
      </c>
      <c r="AW247" s="13" t="s">
        <v>36</v>
      </c>
      <c r="AX247" s="13" t="s">
        <v>79</v>
      </c>
      <c r="AY247" s="212" t="s">
        <v>146</v>
      </c>
    </row>
    <row r="248" spans="1:65" s="12" customFormat="1" ht="22.8" customHeight="1">
      <c r="B248" s="168"/>
      <c r="C248" s="169"/>
      <c r="D248" s="170" t="s">
        <v>78</v>
      </c>
      <c r="E248" s="182" t="s">
        <v>216</v>
      </c>
      <c r="F248" s="182" t="s">
        <v>408</v>
      </c>
      <c r="G248" s="169"/>
      <c r="H248" s="169"/>
      <c r="I248" s="172"/>
      <c r="J248" s="183">
        <f>BK248</f>
        <v>0</v>
      </c>
      <c r="K248" s="169"/>
      <c r="L248" s="174"/>
      <c r="M248" s="175"/>
      <c r="N248" s="176"/>
      <c r="O248" s="176"/>
      <c r="P248" s="177">
        <f>SUM(P249:P258)</f>
        <v>0</v>
      </c>
      <c r="Q248" s="176"/>
      <c r="R248" s="177">
        <f>SUM(R249:R258)</f>
        <v>3.7180930000000001</v>
      </c>
      <c r="S248" s="176"/>
      <c r="T248" s="178">
        <f>SUM(T249:T258)</f>
        <v>0</v>
      </c>
      <c r="AR248" s="179" t="s">
        <v>87</v>
      </c>
      <c r="AT248" s="180" t="s">
        <v>78</v>
      </c>
      <c r="AU248" s="180" t="s">
        <v>87</v>
      </c>
      <c r="AY248" s="179" t="s">
        <v>146</v>
      </c>
      <c r="BK248" s="181">
        <f>SUM(BK249:BK258)</f>
        <v>0</v>
      </c>
    </row>
    <row r="249" spans="1:65" s="2" customFormat="1" ht="21.75" customHeight="1">
      <c r="A249" s="32"/>
      <c r="B249" s="33"/>
      <c r="C249" s="184" t="s">
        <v>381</v>
      </c>
      <c r="D249" s="184" t="s">
        <v>148</v>
      </c>
      <c r="E249" s="185" t="s">
        <v>1357</v>
      </c>
      <c r="F249" s="186" t="s">
        <v>1358</v>
      </c>
      <c r="G249" s="187" t="s">
        <v>430</v>
      </c>
      <c r="H249" s="188">
        <v>1</v>
      </c>
      <c r="I249" s="189"/>
      <c r="J249" s="190">
        <f>ROUND(I249*H249,2)</f>
        <v>0</v>
      </c>
      <c r="K249" s="186" t="s">
        <v>152</v>
      </c>
      <c r="L249" s="37"/>
      <c r="M249" s="191" t="s">
        <v>1</v>
      </c>
      <c r="N249" s="192" t="s">
        <v>44</v>
      </c>
      <c r="O249" s="69"/>
      <c r="P249" s="193">
        <f>O249*H249</f>
        <v>0</v>
      </c>
      <c r="Q249" s="193">
        <v>0</v>
      </c>
      <c r="R249" s="193">
        <f>Q249*H249</f>
        <v>0</v>
      </c>
      <c r="S249" s="193">
        <v>0</v>
      </c>
      <c r="T249" s="194">
        <f>S249*H249</f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95" t="s">
        <v>153</v>
      </c>
      <c r="AT249" s="195" t="s">
        <v>148</v>
      </c>
      <c r="AU249" s="195" t="s">
        <v>89</v>
      </c>
      <c r="AY249" s="15" t="s">
        <v>146</v>
      </c>
      <c r="BE249" s="196">
        <f>IF(N249="základní",J249,0)</f>
        <v>0</v>
      </c>
      <c r="BF249" s="196">
        <f>IF(N249="snížená",J249,0)</f>
        <v>0</v>
      </c>
      <c r="BG249" s="196">
        <f>IF(N249="zákl. přenesená",J249,0)</f>
        <v>0</v>
      </c>
      <c r="BH249" s="196">
        <f>IF(N249="sníž. přenesená",J249,0)</f>
        <v>0</v>
      </c>
      <c r="BI249" s="196">
        <f>IF(N249="nulová",J249,0)</f>
        <v>0</v>
      </c>
      <c r="BJ249" s="15" t="s">
        <v>87</v>
      </c>
      <c r="BK249" s="196">
        <f>ROUND(I249*H249,2)</f>
        <v>0</v>
      </c>
      <c r="BL249" s="15" t="s">
        <v>153</v>
      </c>
      <c r="BM249" s="195" t="s">
        <v>1359</v>
      </c>
    </row>
    <row r="250" spans="1:65" s="2" customFormat="1" ht="19.2">
      <c r="A250" s="32"/>
      <c r="B250" s="33"/>
      <c r="C250" s="34"/>
      <c r="D250" s="197" t="s">
        <v>155</v>
      </c>
      <c r="E250" s="34"/>
      <c r="F250" s="198" t="s">
        <v>1360</v>
      </c>
      <c r="G250" s="34"/>
      <c r="H250" s="34"/>
      <c r="I250" s="199"/>
      <c r="J250" s="34"/>
      <c r="K250" s="34"/>
      <c r="L250" s="37"/>
      <c r="M250" s="200"/>
      <c r="N250" s="201"/>
      <c r="O250" s="69"/>
      <c r="P250" s="69"/>
      <c r="Q250" s="69"/>
      <c r="R250" s="69"/>
      <c r="S250" s="69"/>
      <c r="T250" s="70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T250" s="15" t="s">
        <v>155</v>
      </c>
      <c r="AU250" s="15" t="s">
        <v>89</v>
      </c>
    </row>
    <row r="251" spans="1:65" s="13" customFormat="1" ht="10.199999999999999">
      <c r="B251" s="202"/>
      <c r="C251" s="203"/>
      <c r="D251" s="197" t="s">
        <v>157</v>
      </c>
      <c r="E251" s="204" t="s">
        <v>1</v>
      </c>
      <c r="F251" s="205" t="s">
        <v>1361</v>
      </c>
      <c r="G251" s="203"/>
      <c r="H251" s="206">
        <v>1</v>
      </c>
      <c r="I251" s="207"/>
      <c r="J251" s="203"/>
      <c r="K251" s="203"/>
      <c r="L251" s="208"/>
      <c r="M251" s="209"/>
      <c r="N251" s="210"/>
      <c r="O251" s="210"/>
      <c r="P251" s="210"/>
      <c r="Q251" s="210"/>
      <c r="R251" s="210"/>
      <c r="S251" s="210"/>
      <c r="T251" s="211"/>
      <c r="AT251" s="212" t="s">
        <v>157</v>
      </c>
      <c r="AU251" s="212" t="s">
        <v>89</v>
      </c>
      <c r="AV251" s="13" t="s">
        <v>89</v>
      </c>
      <c r="AW251" s="13" t="s">
        <v>36</v>
      </c>
      <c r="AX251" s="13" t="s">
        <v>87</v>
      </c>
      <c r="AY251" s="212" t="s">
        <v>146</v>
      </c>
    </row>
    <row r="252" spans="1:65" s="2" customFormat="1" ht="33" customHeight="1">
      <c r="A252" s="32"/>
      <c r="B252" s="33"/>
      <c r="C252" s="184" t="s">
        <v>389</v>
      </c>
      <c r="D252" s="184" t="s">
        <v>148</v>
      </c>
      <c r="E252" s="185" t="s">
        <v>1362</v>
      </c>
      <c r="F252" s="186" t="s">
        <v>1363</v>
      </c>
      <c r="G252" s="187" t="s">
        <v>412</v>
      </c>
      <c r="H252" s="188">
        <v>9.1</v>
      </c>
      <c r="I252" s="189"/>
      <c r="J252" s="190">
        <f>ROUND(I252*H252,2)</f>
        <v>0</v>
      </c>
      <c r="K252" s="186" t="s">
        <v>152</v>
      </c>
      <c r="L252" s="37"/>
      <c r="M252" s="191" t="s">
        <v>1</v>
      </c>
      <c r="N252" s="192" t="s">
        <v>44</v>
      </c>
      <c r="O252" s="69"/>
      <c r="P252" s="193">
        <f>O252*H252</f>
        <v>0</v>
      </c>
      <c r="Q252" s="193">
        <v>2.3000000000000001E-4</v>
      </c>
      <c r="R252" s="193">
        <f>Q252*H252</f>
        <v>2.0929999999999998E-3</v>
      </c>
      <c r="S252" s="193">
        <v>0</v>
      </c>
      <c r="T252" s="194">
        <f>S252*H252</f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95" t="s">
        <v>153</v>
      </c>
      <c r="AT252" s="195" t="s">
        <v>148</v>
      </c>
      <c r="AU252" s="195" t="s">
        <v>89</v>
      </c>
      <c r="AY252" s="15" t="s">
        <v>146</v>
      </c>
      <c r="BE252" s="196">
        <f>IF(N252="základní",J252,0)</f>
        <v>0</v>
      </c>
      <c r="BF252" s="196">
        <f>IF(N252="snížená",J252,0)</f>
        <v>0</v>
      </c>
      <c r="BG252" s="196">
        <f>IF(N252="zákl. přenesená",J252,0)</f>
        <v>0</v>
      </c>
      <c r="BH252" s="196">
        <f>IF(N252="sníž. přenesená",J252,0)</f>
        <v>0</v>
      </c>
      <c r="BI252" s="196">
        <f>IF(N252="nulová",J252,0)</f>
        <v>0</v>
      </c>
      <c r="BJ252" s="15" t="s">
        <v>87</v>
      </c>
      <c r="BK252" s="196">
        <f>ROUND(I252*H252,2)</f>
        <v>0</v>
      </c>
      <c r="BL252" s="15" t="s">
        <v>153</v>
      </c>
      <c r="BM252" s="195" t="s">
        <v>1364</v>
      </c>
    </row>
    <row r="253" spans="1:65" s="2" customFormat="1" ht="19.2">
      <c r="A253" s="32"/>
      <c r="B253" s="33"/>
      <c r="C253" s="34"/>
      <c r="D253" s="197" t="s">
        <v>155</v>
      </c>
      <c r="E253" s="34"/>
      <c r="F253" s="198" t="s">
        <v>1365</v>
      </c>
      <c r="G253" s="34"/>
      <c r="H253" s="34"/>
      <c r="I253" s="199"/>
      <c r="J253" s="34"/>
      <c r="K253" s="34"/>
      <c r="L253" s="37"/>
      <c r="M253" s="200"/>
      <c r="N253" s="201"/>
      <c r="O253" s="69"/>
      <c r="P253" s="69"/>
      <c r="Q253" s="69"/>
      <c r="R253" s="69"/>
      <c r="S253" s="69"/>
      <c r="T253" s="70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T253" s="15" t="s">
        <v>155</v>
      </c>
      <c r="AU253" s="15" t="s">
        <v>89</v>
      </c>
    </row>
    <row r="254" spans="1:65" s="13" customFormat="1" ht="10.199999999999999">
      <c r="B254" s="202"/>
      <c r="C254" s="203"/>
      <c r="D254" s="197" t="s">
        <v>157</v>
      </c>
      <c r="E254" s="204" t="s">
        <v>1</v>
      </c>
      <c r="F254" s="205" t="s">
        <v>1366</v>
      </c>
      <c r="G254" s="203"/>
      <c r="H254" s="206">
        <v>9.1</v>
      </c>
      <c r="I254" s="207"/>
      <c r="J254" s="203"/>
      <c r="K254" s="203"/>
      <c r="L254" s="208"/>
      <c r="M254" s="209"/>
      <c r="N254" s="210"/>
      <c r="O254" s="210"/>
      <c r="P254" s="210"/>
      <c r="Q254" s="210"/>
      <c r="R254" s="210"/>
      <c r="S254" s="210"/>
      <c r="T254" s="211"/>
      <c r="AT254" s="212" t="s">
        <v>157</v>
      </c>
      <c r="AU254" s="212" t="s">
        <v>89</v>
      </c>
      <c r="AV254" s="13" t="s">
        <v>89</v>
      </c>
      <c r="AW254" s="13" t="s">
        <v>36</v>
      </c>
      <c r="AX254" s="13" t="s">
        <v>87</v>
      </c>
      <c r="AY254" s="212" t="s">
        <v>146</v>
      </c>
    </row>
    <row r="255" spans="1:65" s="2" customFormat="1" ht="16.5" customHeight="1">
      <c r="A255" s="32"/>
      <c r="B255" s="33"/>
      <c r="C255" s="213" t="s">
        <v>395</v>
      </c>
      <c r="D255" s="213" t="s">
        <v>226</v>
      </c>
      <c r="E255" s="214" t="s">
        <v>1367</v>
      </c>
      <c r="F255" s="215" t="s">
        <v>1368</v>
      </c>
      <c r="G255" s="216" t="s">
        <v>430</v>
      </c>
      <c r="H255" s="217">
        <v>4</v>
      </c>
      <c r="I255" s="218"/>
      <c r="J255" s="219">
        <f>ROUND(I255*H255,2)</f>
        <v>0</v>
      </c>
      <c r="K255" s="215" t="s">
        <v>1</v>
      </c>
      <c r="L255" s="220"/>
      <c r="M255" s="221" t="s">
        <v>1</v>
      </c>
      <c r="N255" s="222" t="s">
        <v>44</v>
      </c>
      <c r="O255" s="69"/>
      <c r="P255" s="193">
        <f>O255*H255</f>
        <v>0</v>
      </c>
      <c r="Q255" s="193">
        <v>0.92900000000000005</v>
      </c>
      <c r="R255" s="193">
        <f>Q255*H255</f>
        <v>3.7160000000000002</v>
      </c>
      <c r="S255" s="193">
        <v>0</v>
      </c>
      <c r="T255" s="194">
        <f>S255*H255</f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95" t="s">
        <v>216</v>
      </c>
      <c r="AT255" s="195" t="s">
        <v>226</v>
      </c>
      <c r="AU255" s="195" t="s">
        <v>89</v>
      </c>
      <c r="AY255" s="15" t="s">
        <v>146</v>
      </c>
      <c r="BE255" s="196">
        <f>IF(N255="základní",J255,0)</f>
        <v>0</v>
      </c>
      <c r="BF255" s="196">
        <f>IF(N255="snížená",J255,0)</f>
        <v>0</v>
      </c>
      <c r="BG255" s="196">
        <f>IF(N255="zákl. přenesená",J255,0)</f>
        <v>0</v>
      </c>
      <c r="BH255" s="196">
        <f>IF(N255="sníž. přenesená",J255,0)</f>
        <v>0</v>
      </c>
      <c r="BI255" s="196">
        <f>IF(N255="nulová",J255,0)</f>
        <v>0</v>
      </c>
      <c r="BJ255" s="15" t="s">
        <v>87</v>
      </c>
      <c r="BK255" s="196">
        <f>ROUND(I255*H255,2)</f>
        <v>0</v>
      </c>
      <c r="BL255" s="15" t="s">
        <v>153</v>
      </c>
      <c r="BM255" s="195" t="s">
        <v>1369</v>
      </c>
    </row>
    <row r="256" spans="1:65" s="2" customFormat="1" ht="10.199999999999999">
      <c r="A256" s="32"/>
      <c r="B256" s="33"/>
      <c r="C256" s="34"/>
      <c r="D256" s="197" t="s">
        <v>155</v>
      </c>
      <c r="E256" s="34"/>
      <c r="F256" s="198" t="s">
        <v>1368</v>
      </c>
      <c r="G256" s="34"/>
      <c r="H256" s="34"/>
      <c r="I256" s="199"/>
      <c r="J256" s="34"/>
      <c r="K256" s="34"/>
      <c r="L256" s="37"/>
      <c r="M256" s="200"/>
      <c r="N256" s="201"/>
      <c r="O256" s="69"/>
      <c r="P256" s="69"/>
      <c r="Q256" s="69"/>
      <c r="R256" s="69"/>
      <c r="S256" s="69"/>
      <c r="T256" s="70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T256" s="15" t="s">
        <v>155</v>
      </c>
      <c r="AU256" s="15" t="s">
        <v>89</v>
      </c>
    </row>
    <row r="257" spans="1:65" s="2" customFormat="1" ht="19.2">
      <c r="A257" s="32"/>
      <c r="B257" s="33"/>
      <c r="C257" s="34"/>
      <c r="D257" s="197" t="s">
        <v>230</v>
      </c>
      <c r="E257" s="34"/>
      <c r="F257" s="223" t="s">
        <v>1370</v>
      </c>
      <c r="G257" s="34"/>
      <c r="H257" s="34"/>
      <c r="I257" s="199"/>
      <c r="J257" s="34"/>
      <c r="K257" s="34"/>
      <c r="L257" s="37"/>
      <c r="M257" s="200"/>
      <c r="N257" s="201"/>
      <c r="O257" s="69"/>
      <c r="P257" s="69"/>
      <c r="Q257" s="69"/>
      <c r="R257" s="69"/>
      <c r="S257" s="69"/>
      <c r="T257" s="70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T257" s="15" t="s">
        <v>230</v>
      </c>
      <c r="AU257" s="15" t="s">
        <v>89</v>
      </c>
    </row>
    <row r="258" spans="1:65" s="13" customFormat="1" ht="10.199999999999999">
      <c r="B258" s="202"/>
      <c r="C258" s="203"/>
      <c r="D258" s="197" t="s">
        <v>157</v>
      </c>
      <c r="E258" s="204" t="s">
        <v>1</v>
      </c>
      <c r="F258" s="205" t="s">
        <v>1371</v>
      </c>
      <c r="G258" s="203"/>
      <c r="H258" s="206">
        <v>4</v>
      </c>
      <c r="I258" s="207"/>
      <c r="J258" s="203"/>
      <c r="K258" s="203"/>
      <c r="L258" s="208"/>
      <c r="M258" s="209"/>
      <c r="N258" s="210"/>
      <c r="O258" s="210"/>
      <c r="P258" s="210"/>
      <c r="Q258" s="210"/>
      <c r="R258" s="210"/>
      <c r="S258" s="210"/>
      <c r="T258" s="211"/>
      <c r="AT258" s="212" t="s">
        <v>157</v>
      </c>
      <c r="AU258" s="212" t="s">
        <v>89</v>
      </c>
      <c r="AV258" s="13" t="s">
        <v>89</v>
      </c>
      <c r="AW258" s="13" t="s">
        <v>36</v>
      </c>
      <c r="AX258" s="13" t="s">
        <v>87</v>
      </c>
      <c r="AY258" s="212" t="s">
        <v>146</v>
      </c>
    </row>
    <row r="259" spans="1:65" s="12" customFormat="1" ht="22.8" customHeight="1">
      <c r="B259" s="168"/>
      <c r="C259" s="169"/>
      <c r="D259" s="170" t="s">
        <v>78</v>
      </c>
      <c r="E259" s="182" t="s">
        <v>225</v>
      </c>
      <c r="F259" s="182" t="s">
        <v>478</v>
      </c>
      <c r="G259" s="169"/>
      <c r="H259" s="169"/>
      <c r="I259" s="172"/>
      <c r="J259" s="183">
        <f>BK259</f>
        <v>0</v>
      </c>
      <c r="K259" s="169"/>
      <c r="L259" s="174"/>
      <c r="M259" s="175"/>
      <c r="N259" s="176"/>
      <c r="O259" s="176"/>
      <c r="P259" s="177">
        <f>SUM(P260:P265)</f>
        <v>0</v>
      </c>
      <c r="Q259" s="176"/>
      <c r="R259" s="177">
        <f>SUM(R260:R265)</f>
        <v>3.1157999999999998E-2</v>
      </c>
      <c r="S259" s="176"/>
      <c r="T259" s="178">
        <f>SUM(T260:T265)</f>
        <v>0</v>
      </c>
      <c r="AR259" s="179" t="s">
        <v>87</v>
      </c>
      <c r="AT259" s="180" t="s">
        <v>78</v>
      </c>
      <c r="AU259" s="180" t="s">
        <v>87</v>
      </c>
      <c r="AY259" s="179" t="s">
        <v>146</v>
      </c>
      <c r="BK259" s="181">
        <f>SUM(BK260:BK265)</f>
        <v>0</v>
      </c>
    </row>
    <row r="260" spans="1:65" s="2" customFormat="1" ht="16.5" customHeight="1">
      <c r="A260" s="32"/>
      <c r="B260" s="33"/>
      <c r="C260" s="184" t="s">
        <v>402</v>
      </c>
      <c r="D260" s="184" t="s">
        <v>148</v>
      </c>
      <c r="E260" s="185" t="s">
        <v>1372</v>
      </c>
      <c r="F260" s="186" t="s">
        <v>1373</v>
      </c>
      <c r="G260" s="187" t="s">
        <v>151</v>
      </c>
      <c r="H260" s="188">
        <v>0.72</v>
      </c>
      <c r="I260" s="189"/>
      <c r="J260" s="190">
        <f>ROUND(I260*H260,2)</f>
        <v>0</v>
      </c>
      <c r="K260" s="186" t="s">
        <v>152</v>
      </c>
      <c r="L260" s="37"/>
      <c r="M260" s="191" t="s">
        <v>1</v>
      </c>
      <c r="N260" s="192" t="s">
        <v>44</v>
      </c>
      <c r="O260" s="69"/>
      <c r="P260" s="193">
        <f>O260*H260</f>
        <v>0</v>
      </c>
      <c r="Q260" s="193">
        <v>3.9399999999999998E-2</v>
      </c>
      <c r="R260" s="193">
        <f>Q260*H260</f>
        <v>2.8367999999999997E-2</v>
      </c>
      <c r="S260" s="193">
        <v>0</v>
      </c>
      <c r="T260" s="194">
        <f>S260*H260</f>
        <v>0</v>
      </c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95" t="s">
        <v>153</v>
      </c>
      <c r="AT260" s="195" t="s">
        <v>148</v>
      </c>
      <c r="AU260" s="195" t="s">
        <v>89</v>
      </c>
      <c r="AY260" s="15" t="s">
        <v>146</v>
      </c>
      <c r="BE260" s="196">
        <f>IF(N260="základní",J260,0)</f>
        <v>0</v>
      </c>
      <c r="BF260" s="196">
        <f>IF(N260="snížená",J260,0)</f>
        <v>0</v>
      </c>
      <c r="BG260" s="196">
        <f>IF(N260="zákl. přenesená",J260,0)</f>
        <v>0</v>
      </c>
      <c r="BH260" s="196">
        <f>IF(N260="sníž. přenesená",J260,0)</f>
        <v>0</v>
      </c>
      <c r="BI260" s="196">
        <f>IF(N260="nulová",J260,0)</f>
        <v>0</v>
      </c>
      <c r="BJ260" s="15" t="s">
        <v>87</v>
      </c>
      <c r="BK260" s="196">
        <f>ROUND(I260*H260,2)</f>
        <v>0</v>
      </c>
      <c r="BL260" s="15" t="s">
        <v>153</v>
      </c>
      <c r="BM260" s="195" t="s">
        <v>1374</v>
      </c>
    </row>
    <row r="261" spans="1:65" s="2" customFormat="1" ht="28.8">
      <c r="A261" s="32"/>
      <c r="B261" s="33"/>
      <c r="C261" s="34"/>
      <c r="D261" s="197" t="s">
        <v>155</v>
      </c>
      <c r="E261" s="34"/>
      <c r="F261" s="198" t="s">
        <v>1375</v>
      </c>
      <c r="G261" s="34"/>
      <c r="H261" s="34"/>
      <c r="I261" s="199"/>
      <c r="J261" s="34"/>
      <c r="K261" s="34"/>
      <c r="L261" s="37"/>
      <c r="M261" s="200"/>
      <c r="N261" s="201"/>
      <c r="O261" s="69"/>
      <c r="P261" s="69"/>
      <c r="Q261" s="69"/>
      <c r="R261" s="69"/>
      <c r="S261" s="69"/>
      <c r="T261" s="70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T261" s="15" t="s">
        <v>155</v>
      </c>
      <c r="AU261" s="15" t="s">
        <v>89</v>
      </c>
    </row>
    <row r="262" spans="1:65" s="13" customFormat="1" ht="10.199999999999999">
      <c r="B262" s="202"/>
      <c r="C262" s="203"/>
      <c r="D262" s="197" t="s">
        <v>157</v>
      </c>
      <c r="E262" s="204" t="s">
        <v>1</v>
      </c>
      <c r="F262" s="205" t="s">
        <v>1376</v>
      </c>
      <c r="G262" s="203"/>
      <c r="H262" s="206">
        <v>0.72</v>
      </c>
      <c r="I262" s="207"/>
      <c r="J262" s="203"/>
      <c r="K262" s="203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157</v>
      </c>
      <c r="AU262" s="212" t="s">
        <v>89</v>
      </c>
      <c r="AV262" s="13" t="s">
        <v>89</v>
      </c>
      <c r="AW262" s="13" t="s">
        <v>36</v>
      </c>
      <c r="AX262" s="13" t="s">
        <v>87</v>
      </c>
      <c r="AY262" s="212" t="s">
        <v>146</v>
      </c>
    </row>
    <row r="263" spans="1:65" s="2" customFormat="1" ht="24.15" customHeight="1">
      <c r="A263" s="32"/>
      <c r="B263" s="33"/>
      <c r="C263" s="184" t="s">
        <v>409</v>
      </c>
      <c r="D263" s="184" t="s">
        <v>148</v>
      </c>
      <c r="E263" s="185" t="s">
        <v>778</v>
      </c>
      <c r="F263" s="186" t="s">
        <v>779</v>
      </c>
      <c r="G263" s="187" t="s">
        <v>412</v>
      </c>
      <c r="H263" s="188">
        <v>4.5</v>
      </c>
      <c r="I263" s="189"/>
      <c r="J263" s="190">
        <f>ROUND(I263*H263,2)</f>
        <v>0</v>
      </c>
      <c r="K263" s="186" t="s">
        <v>152</v>
      </c>
      <c r="L263" s="37"/>
      <c r="M263" s="191" t="s">
        <v>1</v>
      </c>
      <c r="N263" s="192" t="s">
        <v>44</v>
      </c>
      <c r="O263" s="69"/>
      <c r="P263" s="193">
        <f>O263*H263</f>
        <v>0</v>
      </c>
      <c r="Q263" s="193">
        <v>6.2E-4</v>
      </c>
      <c r="R263" s="193">
        <f>Q263*H263</f>
        <v>2.7899999999999999E-3</v>
      </c>
      <c r="S263" s="193">
        <v>0</v>
      </c>
      <c r="T263" s="194">
        <f>S263*H263</f>
        <v>0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95" t="s">
        <v>153</v>
      </c>
      <c r="AT263" s="195" t="s">
        <v>148</v>
      </c>
      <c r="AU263" s="195" t="s">
        <v>89</v>
      </c>
      <c r="AY263" s="15" t="s">
        <v>146</v>
      </c>
      <c r="BE263" s="196">
        <f>IF(N263="základní",J263,0)</f>
        <v>0</v>
      </c>
      <c r="BF263" s="196">
        <f>IF(N263="snížená",J263,0)</f>
        <v>0</v>
      </c>
      <c r="BG263" s="196">
        <f>IF(N263="zákl. přenesená",J263,0)</f>
        <v>0</v>
      </c>
      <c r="BH263" s="196">
        <f>IF(N263="sníž. přenesená",J263,0)</f>
        <v>0</v>
      </c>
      <c r="BI263" s="196">
        <f>IF(N263="nulová",J263,0)</f>
        <v>0</v>
      </c>
      <c r="BJ263" s="15" t="s">
        <v>87</v>
      </c>
      <c r="BK263" s="196">
        <f>ROUND(I263*H263,2)</f>
        <v>0</v>
      </c>
      <c r="BL263" s="15" t="s">
        <v>153</v>
      </c>
      <c r="BM263" s="195" t="s">
        <v>1377</v>
      </c>
    </row>
    <row r="264" spans="1:65" s="2" customFormat="1" ht="19.2">
      <c r="A264" s="32"/>
      <c r="B264" s="33"/>
      <c r="C264" s="34"/>
      <c r="D264" s="197" t="s">
        <v>155</v>
      </c>
      <c r="E264" s="34"/>
      <c r="F264" s="198" t="s">
        <v>781</v>
      </c>
      <c r="G264" s="34"/>
      <c r="H264" s="34"/>
      <c r="I264" s="199"/>
      <c r="J264" s="34"/>
      <c r="K264" s="34"/>
      <c r="L264" s="37"/>
      <c r="M264" s="200"/>
      <c r="N264" s="201"/>
      <c r="O264" s="69"/>
      <c r="P264" s="69"/>
      <c r="Q264" s="69"/>
      <c r="R264" s="69"/>
      <c r="S264" s="69"/>
      <c r="T264" s="70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T264" s="15" t="s">
        <v>155</v>
      </c>
      <c r="AU264" s="15" t="s">
        <v>89</v>
      </c>
    </row>
    <row r="265" spans="1:65" s="13" customFormat="1" ht="10.199999999999999">
      <c r="B265" s="202"/>
      <c r="C265" s="203"/>
      <c r="D265" s="197" t="s">
        <v>157</v>
      </c>
      <c r="E265" s="204" t="s">
        <v>1</v>
      </c>
      <c r="F265" s="205" t="s">
        <v>1378</v>
      </c>
      <c r="G265" s="203"/>
      <c r="H265" s="206">
        <v>4.5</v>
      </c>
      <c r="I265" s="207"/>
      <c r="J265" s="203"/>
      <c r="K265" s="203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157</v>
      </c>
      <c r="AU265" s="212" t="s">
        <v>89</v>
      </c>
      <c r="AV265" s="13" t="s">
        <v>89</v>
      </c>
      <c r="AW265" s="13" t="s">
        <v>36</v>
      </c>
      <c r="AX265" s="13" t="s">
        <v>87</v>
      </c>
      <c r="AY265" s="212" t="s">
        <v>146</v>
      </c>
    </row>
    <row r="266" spans="1:65" s="12" customFormat="1" ht="22.8" customHeight="1">
      <c r="B266" s="168"/>
      <c r="C266" s="169"/>
      <c r="D266" s="170" t="s">
        <v>78</v>
      </c>
      <c r="E266" s="182" t="s">
        <v>485</v>
      </c>
      <c r="F266" s="182" t="s">
        <v>486</v>
      </c>
      <c r="G266" s="169"/>
      <c r="H266" s="169"/>
      <c r="I266" s="172"/>
      <c r="J266" s="183">
        <f>BK266</f>
        <v>0</v>
      </c>
      <c r="K266" s="169"/>
      <c r="L266" s="174"/>
      <c r="M266" s="175"/>
      <c r="N266" s="176"/>
      <c r="O266" s="176"/>
      <c r="P266" s="177">
        <f>SUM(P267:P268)</f>
        <v>0</v>
      </c>
      <c r="Q266" s="176"/>
      <c r="R266" s="177">
        <f>SUM(R267:R268)</f>
        <v>0</v>
      </c>
      <c r="S266" s="176"/>
      <c r="T266" s="178">
        <f>SUM(T267:T268)</f>
        <v>0</v>
      </c>
      <c r="AR266" s="179" t="s">
        <v>87</v>
      </c>
      <c r="AT266" s="180" t="s">
        <v>78</v>
      </c>
      <c r="AU266" s="180" t="s">
        <v>87</v>
      </c>
      <c r="AY266" s="179" t="s">
        <v>146</v>
      </c>
      <c r="BK266" s="181">
        <f>SUM(BK267:BK268)</f>
        <v>0</v>
      </c>
    </row>
    <row r="267" spans="1:65" s="2" customFormat="1" ht="24.15" customHeight="1">
      <c r="A267" s="32"/>
      <c r="B267" s="33"/>
      <c r="C267" s="184" t="s">
        <v>417</v>
      </c>
      <c r="D267" s="184" t="s">
        <v>148</v>
      </c>
      <c r="E267" s="185" t="s">
        <v>488</v>
      </c>
      <c r="F267" s="186" t="s">
        <v>489</v>
      </c>
      <c r="G267" s="187" t="s">
        <v>241</v>
      </c>
      <c r="H267" s="188">
        <v>476.97300000000001</v>
      </c>
      <c r="I267" s="189"/>
      <c r="J267" s="190">
        <f>ROUND(I267*H267,2)</f>
        <v>0</v>
      </c>
      <c r="K267" s="186" t="s">
        <v>152</v>
      </c>
      <c r="L267" s="37"/>
      <c r="M267" s="191" t="s">
        <v>1</v>
      </c>
      <c r="N267" s="192" t="s">
        <v>44</v>
      </c>
      <c r="O267" s="69"/>
      <c r="P267" s="193">
        <f>O267*H267</f>
        <v>0</v>
      </c>
      <c r="Q267" s="193">
        <v>0</v>
      </c>
      <c r="R267" s="193">
        <f>Q267*H267</f>
        <v>0</v>
      </c>
      <c r="S267" s="193">
        <v>0</v>
      </c>
      <c r="T267" s="194">
        <f>S267*H267</f>
        <v>0</v>
      </c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95" t="s">
        <v>153</v>
      </c>
      <c r="AT267" s="195" t="s">
        <v>148</v>
      </c>
      <c r="AU267" s="195" t="s">
        <v>89</v>
      </c>
      <c r="AY267" s="15" t="s">
        <v>146</v>
      </c>
      <c r="BE267" s="196">
        <f>IF(N267="základní",J267,0)</f>
        <v>0</v>
      </c>
      <c r="BF267" s="196">
        <f>IF(N267="snížená",J267,0)</f>
        <v>0</v>
      </c>
      <c r="BG267" s="196">
        <f>IF(N267="zákl. přenesená",J267,0)</f>
        <v>0</v>
      </c>
      <c r="BH267" s="196">
        <f>IF(N267="sníž. přenesená",J267,0)</f>
        <v>0</v>
      </c>
      <c r="BI267" s="196">
        <f>IF(N267="nulová",J267,0)</f>
        <v>0</v>
      </c>
      <c r="BJ267" s="15" t="s">
        <v>87</v>
      </c>
      <c r="BK267" s="196">
        <f>ROUND(I267*H267,2)</f>
        <v>0</v>
      </c>
      <c r="BL267" s="15" t="s">
        <v>153</v>
      </c>
      <c r="BM267" s="195" t="s">
        <v>1379</v>
      </c>
    </row>
    <row r="268" spans="1:65" s="2" customFormat="1" ht="19.2">
      <c r="A268" s="32"/>
      <c r="B268" s="33"/>
      <c r="C268" s="34"/>
      <c r="D268" s="197" t="s">
        <v>155</v>
      </c>
      <c r="E268" s="34"/>
      <c r="F268" s="198" t="s">
        <v>491</v>
      </c>
      <c r="G268" s="34"/>
      <c r="H268" s="34"/>
      <c r="I268" s="199"/>
      <c r="J268" s="34"/>
      <c r="K268" s="34"/>
      <c r="L268" s="37"/>
      <c r="M268" s="200"/>
      <c r="N268" s="201"/>
      <c r="O268" s="69"/>
      <c r="P268" s="69"/>
      <c r="Q268" s="69"/>
      <c r="R268" s="69"/>
      <c r="S268" s="69"/>
      <c r="T268" s="70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T268" s="15" t="s">
        <v>155</v>
      </c>
      <c r="AU268" s="15" t="s">
        <v>89</v>
      </c>
    </row>
    <row r="269" spans="1:65" s="12" customFormat="1" ht="25.95" customHeight="1">
      <c r="B269" s="168"/>
      <c r="C269" s="169"/>
      <c r="D269" s="170" t="s">
        <v>78</v>
      </c>
      <c r="E269" s="171" t="s">
        <v>492</v>
      </c>
      <c r="F269" s="171" t="s">
        <v>493</v>
      </c>
      <c r="G269" s="169"/>
      <c r="H269" s="169"/>
      <c r="I269" s="172"/>
      <c r="J269" s="173">
        <f>BK269</f>
        <v>0</v>
      </c>
      <c r="K269" s="169"/>
      <c r="L269" s="174"/>
      <c r="M269" s="175"/>
      <c r="N269" s="176"/>
      <c r="O269" s="176"/>
      <c r="P269" s="177">
        <f>P270</f>
        <v>0</v>
      </c>
      <c r="Q269" s="176"/>
      <c r="R269" s="177">
        <f>R270</f>
        <v>4.4600000000000001E-2</v>
      </c>
      <c r="S269" s="176"/>
      <c r="T269" s="178">
        <f>T270</f>
        <v>0</v>
      </c>
      <c r="AR269" s="179" t="s">
        <v>89</v>
      </c>
      <c r="AT269" s="180" t="s">
        <v>78</v>
      </c>
      <c r="AU269" s="180" t="s">
        <v>79</v>
      </c>
      <c r="AY269" s="179" t="s">
        <v>146</v>
      </c>
      <c r="BK269" s="181">
        <f>BK270</f>
        <v>0</v>
      </c>
    </row>
    <row r="270" spans="1:65" s="12" customFormat="1" ht="22.8" customHeight="1">
      <c r="B270" s="168"/>
      <c r="C270" s="169"/>
      <c r="D270" s="170" t="s">
        <v>78</v>
      </c>
      <c r="E270" s="182" t="s">
        <v>494</v>
      </c>
      <c r="F270" s="182" t="s">
        <v>495</v>
      </c>
      <c r="G270" s="169"/>
      <c r="H270" s="169"/>
      <c r="I270" s="172"/>
      <c r="J270" s="183">
        <f>BK270</f>
        <v>0</v>
      </c>
      <c r="K270" s="169"/>
      <c r="L270" s="174"/>
      <c r="M270" s="175"/>
      <c r="N270" s="176"/>
      <c r="O270" s="176"/>
      <c r="P270" s="177">
        <f>SUM(P271:P281)</f>
        <v>0</v>
      </c>
      <c r="Q270" s="176"/>
      <c r="R270" s="177">
        <f>SUM(R271:R281)</f>
        <v>4.4600000000000001E-2</v>
      </c>
      <c r="S270" s="176"/>
      <c r="T270" s="178">
        <f>SUM(T271:T281)</f>
        <v>0</v>
      </c>
      <c r="AR270" s="179" t="s">
        <v>89</v>
      </c>
      <c r="AT270" s="180" t="s">
        <v>78</v>
      </c>
      <c r="AU270" s="180" t="s">
        <v>87</v>
      </c>
      <c r="AY270" s="179" t="s">
        <v>146</v>
      </c>
      <c r="BK270" s="181">
        <f>SUM(BK271:BK281)</f>
        <v>0</v>
      </c>
    </row>
    <row r="271" spans="1:65" s="2" customFormat="1" ht="16.5" customHeight="1">
      <c r="A271" s="32"/>
      <c r="B271" s="33"/>
      <c r="C271" s="184" t="s">
        <v>422</v>
      </c>
      <c r="D271" s="184" t="s">
        <v>148</v>
      </c>
      <c r="E271" s="185" t="s">
        <v>851</v>
      </c>
      <c r="F271" s="186" t="s">
        <v>852</v>
      </c>
      <c r="G271" s="187" t="s">
        <v>734</v>
      </c>
      <c r="H271" s="188">
        <v>1</v>
      </c>
      <c r="I271" s="189"/>
      <c r="J271" s="190">
        <f>ROUND(I271*H271,2)</f>
        <v>0</v>
      </c>
      <c r="K271" s="186" t="s">
        <v>1</v>
      </c>
      <c r="L271" s="37"/>
      <c r="M271" s="191" t="s">
        <v>1</v>
      </c>
      <c r="N271" s="192" t="s">
        <v>44</v>
      </c>
      <c r="O271" s="69"/>
      <c r="P271" s="193">
        <f>O271*H271</f>
        <v>0</v>
      </c>
      <c r="Q271" s="193">
        <v>1.46E-2</v>
      </c>
      <c r="R271" s="193">
        <f>Q271*H271</f>
        <v>1.46E-2</v>
      </c>
      <c r="S271" s="193">
        <v>0</v>
      </c>
      <c r="T271" s="194">
        <f>S271*H271</f>
        <v>0</v>
      </c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R271" s="195" t="s">
        <v>271</v>
      </c>
      <c r="AT271" s="195" t="s">
        <v>148</v>
      </c>
      <c r="AU271" s="195" t="s">
        <v>89</v>
      </c>
      <c r="AY271" s="15" t="s">
        <v>146</v>
      </c>
      <c r="BE271" s="196">
        <f>IF(N271="základní",J271,0)</f>
        <v>0</v>
      </c>
      <c r="BF271" s="196">
        <f>IF(N271="snížená",J271,0)</f>
        <v>0</v>
      </c>
      <c r="BG271" s="196">
        <f>IF(N271="zákl. přenesená",J271,0)</f>
        <v>0</v>
      </c>
      <c r="BH271" s="196">
        <f>IF(N271="sníž. přenesená",J271,0)</f>
        <v>0</v>
      </c>
      <c r="BI271" s="196">
        <f>IF(N271="nulová",J271,0)</f>
        <v>0</v>
      </c>
      <c r="BJ271" s="15" t="s">
        <v>87</v>
      </c>
      <c r="BK271" s="196">
        <f>ROUND(I271*H271,2)</f>
        <v>0</v>
      </c>
      <c r="BL271" s="15" t="s">
        <v>271</v>
      </c>
      <c r="BM271" s="195" t="s">
        <v>1380</v>
      </c>
    </row>
    <row r="272" spans="1:65" s="2" customFormat="1" ht="10.199999999999999">
      <c r="A272" s="32"/>
      <c r="B272" s="33"/>
      <c r="C272" s="34"/>
      <c r="D272" s="197" t="s">
        <v>155</v>
      </c>
      <c r="E272" s="34"/>
      <c r="F272" s="198" t="s">
        <v>852</v>
      </c>
      <c r="G272" s="34"/>
      <c r="H272" s="34"/>
      <c r="I272" s="199"/>
      <c r="J272" s="34"/>
      <c r="K272" s="34"/>
      <c r="L272" s="37"/>
      <c r="M272" s="200"/>
      <c r="N272" s="201"/>
      <c r="O272" s="69"/>
      <c r="P272" s="69"/>
      <c r="Q272" s="69"/>
      <c r="R272" s="69"/>
      <c r="S272" s="69"/>
      <c r="T272" s="70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T272" s="15" t="s">
        <v>155</v>
      </c>
      <c r="AU272" s="15" t="s">
        <v>89</v>
      </c>
    </row>
    <row r="273" spans="1:65" s="2" customFormat="1" ht="28.8">
      <c r="A273" s="32"/>
      <c r="B273" s="33"/>
      <c r="C273" s="34"/>
      <c r="D273" s="197" t="s">
        <v>230</v>
      </c>
      <c r="E273" s="34"/>
      <c r="F273" s="223" t="s">
        <v>1381</v>
      </c>
      <c r="G273" s="34"/>
      <c r="H273" s="34"/>
      <c r="I273" s="199"/>
      <c r="J273" s="34"/>
      <c r="K273" s="34"/>
      <c r="L273" s="37"/>
      <c r="M273" s="200"/>
      <c r="N273" s="201"/>
      <c r="O273" s="69"/>
      <c r="P273" s="69"/>
      <c r="Q273" s="69"/>
      <c r="R273" s="69"/>
      <c r="S273" s="69"/>
      <c r="T273" s="70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T273" s="15" t="s">
        <v>230</v>
      </c>
      <c r="AU273" s="15" t="s">
        <v>89</v>
      </c>
    </row>
    <row r="274" spans="1:65" s="2" customFormat="1" ht="24.15" customHeight="1">
      <c r="A274" s="32"/>
      <c r="B274" s="33"/>
      <c r="C274" s="184" t="s">
        <v>427</v>
      </c>
      <c r="D274" s="184" t="s">
        <v>148</v>
      </c>
      <c r="E274" s="185" t="s">
        <v>871</v>
      </c>
      <c r="F274" s="186" t="s">
        <v>1382</v>
      </c>
      <c r="G274" s="187" t="s">
        <v>734</v>
      </c>
      <c r="H274" s="188">
        <v>1</v>
      </c>
      <c r="I274" s="189"/>
      <c r="J274" s="190">
        <f>ROUND(I274*H274,2)</f>
        <v>0</v>
      </c>
      <c r="K274" s="186" t="s">
        <v>1</v>
      </c>
      <c r="L274" s="37"/>
      <c r="M274" s="191" t="s">
        <v>1</v>
      </c>
      <c r="N274" s="192" t="s">
        <v>44</v>
      </c>
      <c r="O274" s="69"/>
      <c r="P274" s="193">
        <f>O274*H274</f>
        <v>0</v>
      </c>
      <c r="Q274" s="193">
        <v>1.4E-2</v>
      </c>
      <c r="R274" s="193">
        <f>Q274*H274</f>
        <v>1.4E-2</v>
      </c>
      <c r="S274" s="193">
        <v>0</v>
      </c>
      <c r="T274" s="194">
        <f>S274*H274</f>
        <v>0</v>
      </c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95" t="s">
        <v>271</v>
      </c>
      <c r="AT274" s="195" t="s">
        <v>148</v>
      </c>
      <c r="AU274" s="195" t="s">
        <v>89</v>
      </c>
      <c r="AY274" s="15" t="s">
        <v>146</v>
      </c>
      <c r="BE274" s="196">
        <f>IF(N274="základní",J274,0)</f>
        <v>0</v>
      </c>
      <c r="BF274" s="196">
        <f>IF(N274="snížená",J274,0)</f>
        <v>0</v>
      </c>
      <c r="BG274" s="196">
        <f>IF(N274="zákl. přenesená",J274,0)</f>
        <v>0</v>
      </c>
      <c r="BH274" s="196">
        <f>IF(N274="sníž. přenesená",J274,0)</f>
        <v>0</v>
      </c>
      <c r="BI274" s="196">
        <f>IF(N274="nulová",J274,0)</f>
        <v>0</v>
      </c>
      <c r="BJ274" s="15" t="s">
        <v>87</v>
      </c>
      <c r="BK274" s="196">
        <f>ROUND(I274*H274,2)</f>
        <v>0</v>
      </c>
      <c r="BL274" s="15" t="s">
        <v>271</v>
      </c>
      <c r="BM274" s="195" t="s">
        <v>1383</v>
      </c>
    </row>
    <row r="275" spans="1:65" s="2" customFormat="1" ht="19.2">
      <c r="A275" s="32"/>
      <c r="B275" s="33"/>
      <c r="C275" s="34"/>
      <c r="D275" s="197" t="s">
        <v>155</v>
      </c>
      <c r="E275" s="34"/>
      <c r="F275" s="198" t="s">
        <v>1382</v>
      </c>
      <c r="G275" s="34"/>
      <c r="H275" s="34"/>
      <c r="I275" s="199"/>
      <c r="J275" s="34"/>
      <c r="K275" s="34"/>
      <c r="L275" s="37"/>
      <c r="M275" s="200"/>
      <c r="N275" s="201"/>
      <c r="O275" s="69"/>
      <c r="P275" s="69"/>
      <c r="Q275" s="69"/>
      <c r="R275" s="69"/>
      <c r="S275" s="69"/>
      <c r="T275" s="70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T275" s="15" t="s">
        <v>155</v>
      </c>
      <c r="AU275" s="15" t="s">
        <v>89</v>
      </c>
    </row>
    <row r="276" spans="1:65" s="2" customFormat="1" ht="48">
      <c r="A276" s="32"/>
      <c r="B276" s="33"/>
      <c r="C276" s="34"/>
      <c r="D276" s="197" t="s">
        <v>230</v>
      </c>
      <c r="E276" s="34"/>
      <c r="F276" s="223" t="s">
        <v>1384</v>
      </c>
      <c r="G276" s="34"/>
      <c r="H276" s="34"/>
      <c r="I276" s="199"/>
      <c r="J276" s="34"/>
      <c r="K276" s="34"/>
      <c r="L276" s="37"/>
      <c r="M276" s="200"/>
      <c r="N276" s="201"/>
      <c r="O276" s="69"/>
      <c r="P276" s="69"/>
      <c r="Q276" s="69"/>
      <c r="R276" s="69"/>
      <c r="S276" s="69"/>
      <c r="T276" s="70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T276" s="15" t="s">
        <v>230</v>
      </c>
      <c r="AU276" s="15" t="s">
        <v>89</v>
      </c>
    </row>
    <row r="277" spans="1:65" s="2" customFormat="1" ht="24.15" customHeight="1">
      <c r="A277" s="32"/>
      <c r="B277" s="33"/>
      <c r="C277" s="184" t="s">
        <v>433</v>
      </c>
      <c r="D277" s="184" t="s">
        <v>148</v>
      </c>
      <c r="E277" s="185" t="s">
        <v>876</v>
      </c>
      <c r="F277" s="186" t="s">
        <v>877</v>
      </c>
      <c r="G277" s="187" t="s">
        <v>734</v>
      </c>
      <c r="H277" s="188">
        <v>1</v>
      </c>
      <c r="I277" s="189"/>
      <c r="J277" s="190">
        <f>ROUND(I277*H277,2)</f>
        <v>0</v>
      </c>
      <c r="K277" s="186" t="s">
        <v>1</v>
      </c>
      <c r="L277" s="37"/>
      <c r="M277" s="191" t="s">
        <v>1</v>
      </c>
      <c r="N277" s="192" t="s">
        <v>44</v>
      </c>
      <c r="O277" s="69"/>
      <c r="P277" s="193">
        <f>O277*H277</f>
        <v>0</v>
      </c>
      <c r="Q277" s="193">
        <v>1.6E-2</v>
      </c>
      <c r="R277" s="193">
        <f>Q277*H277</f>
        <v>1.6E-2</v>
      </c>
      <c r="S277" s="193">
        <v>0</v>
      </c>
      <c r="T277" s="194">
        <f>S277*H277</f>
        <v>0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95" t="s">
        <v>271</v>
      </c>
      <c r="AT277" s="195" t="s">
        <v>148</v>
      </c>
      <c r="AU277" s="195" t="s">
        <v>89</v>
      </c>
      <c r="AY277" s="15" t="s">
        <v>146</v>
      </c>
      <c r="BE277" s="196">
        <f>IF(N277="základní",J277,0)</f>
        <v>0</v>
      </c>
      <c r="BF277" s="196">
        <f>IF(N277="snížená",J277,0)</f>
        <v>0</v>
      </c>
      <c r="BG277" s="196">
        <f>IF(N277="zákl. přenesená",J277,0)</f>
        <v>0</v>
      </c>
      <c r="BH277" s="196">
        <f>IF(N277="sníž. přenesená",J277,0)</f>
        <v>0</v>
      </c>
      <c r="BI277" s="196">
        <f>IF(N277="nulová",J277,0)</f>
        <v>0</v>
      </c>
      <c r="BJ277" s="15" t="s">
        <v>87</v>
      </c>
      <c r="BK277" s="196">
        <f>ROUND(I277*H277,2)</f>
        <v>0</v>
      </c>
      <c r="BL277" s="15" t="s">
        <v>271</v>
      </c>
      <c r="BM277" s="195" t="s">
        <v>1385</v>
      </c>
    </row>
    <row r="278" spans="1:65" s="2" customFormat="1" ht="10.199999999999999">
      <c r="A278" s="32"/>
      <c r="B278" s="33"/>
      <c r="C278" s="34"/>
      <c r="D278" s="197" t="s">
        <v>155</v>
      </c>
      <c r="E278" s="34"/>
      <c r="F278" s="198" t="s">
        <v>877</v>
      </c>
      <c r="G278" s="34"/>
      <c r="H278" s="34"/>
      <c r="I278" s="199"/>
      <c r="J278" s="34"/>
      <c r="K278" s="34"/>
      <c r="L278" s="37"/>
      <c r="M278" s="200"/>
      <c r="N278" s="201"/>
      <c r="O278" s="69"/>
      <c r="P278" s="69"/>
      <c r="Q278" s="69"/>
      <c r="R278" s="69"/>
      <c r="S278" s="69"/>
      <c r="T278" s="70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T278" s="15" t="s">
        <v>155</v>
      </c>
      <c r="AU278" s="15" t="s">
        <v>89</v>
      </c>
    </row>
    <row r="279" spans="1:65" s="2" customFormat="1" ht="57.6">
      <c r="A279" s="32"/>
      <c r="B279" s="33"/>
      <c r="C279" s="34"/>
      <c r="D279" s="197" t="s">
        <v>230</v>
      </c>
      <c r="E279" s="34"/>
      <c r="F279" s="223" t="s">
        <v>1386</v>
      </c>
      <c r="G279" s="34"/>
      <c r="H279" s="34"/>
      <c r="I279" s="199"/>
      <c r="J279" s="34"/>
      <c r="K279" s="34"/>
      <c r="L279" s="37"/>
      <c r="M279" s="200"/>
      <c r="N279" s="201"/>
      <c r="O279" s="69"/>
      <c r="P279" s="69"/>
      <c r="Q279" s="69"/>
      <c r="R279" s="69"/>
      <c r="S279" s="69"/>
      <c r="T279" s="70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T279" s="15" t="s">
        <v>230</v>
      </c>
      <c r="AU279" s="15" t="s">
        <v>89</v>
      </c>
    </row>
    <row r="280" spans="1:65" s="2" customFormat="1" ht="24.15" customHeight="1">
      <c r="A280" s="32"/>
      <c r="B280" s="33"/>
      <c r="C280" s="184" t="s">
        <v>441</v>
      </c>
      <c r="D280" s="184" t="s">
        <v>148</v>
      </c>
      <c r="E280" s="185" t="s">
        <v>537</v>
      </c>
      <c r="F280" s="186" t="s">
        <v>538</v>
      </c>
      <c r="G280" s="187" t="s">
        <v>241</v>
      </c>
      <c r="H280" s="188">
        <v>4.4999999999999998E-2</v>
      </c>
      <c r="I280" s="189"/>
      <c r="J280" s="190">
        <f>ROUND(I280*H280,2)</f>
        <v>0</v>
      </c>
      <c r="K280" s="186" t="s">
        <v>152</v>
      </c>
      <c r="L280" s="37"/>
      <c r="M280" s="191" t="s">
        <v>1</v>
      </c>
      <c r="N280" s="192" t="s">
        <v>44</v>
      </c>
      <c r="O280" s="69"/>
      <c r="P280" s="193">
        <f>O280*H280</f>
        <v>0</v>
      </c>
      <c r="Q280" s="193">
        <v>0</v>
      </c>
      <c r="R280" s="193">
        <f>Q280*H280</f>
        <v>0</v>
      </c>
      <c r="S280" s="193">
        <v>0</v>
      </c>
      <c r="T280" s="194">
        <f>S280*H280</f>
        <v>0</v>
      </c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R280" s="195" t="s">
        <v>271</v>
      </c>
      <c r="AT280" s="195" t="s">
        <v>148</v>
      </c>
      <c r="AU280" s="195" t="s">
        <v>89</v>
      </c>
      <c r="AY280" s="15" t="s">
        <v>146</v>
      </c>
      <c r="BE280" s="196">
        <f>IF(N280="základní",J280,0)</f>
        <v>0</v>
      </c>
      <c r="BF280" s="196">
        <f>IF(N280="snížená",J280,0)</f>
        <v>0</v>
      </c>
      <c r="BG280" s="196">
        <f>IF(N280="zákl. přenesená",J280,0)</f>
        <v>0</v>
      </c>
      <c r="BH280" s="196">
        <f>IF(N280="sníž. přenesená",J280,0)</f>
        <v>0</v>
      </c>
      <c r="BI280" s="196">
        <f>IF(N280="nulová",J280,0)</f>
        <v>0</v>
      </c>
      <c r="BJ280" s="15" t="s">
        <v>87</v>
      </c>
      <c r="BK280" s="196">
        <f>ROUND(I280*H280,2)</f>
        <v>0</v>
      </c>
      <c r="BL280" s="15" t="s">
        <v>271</v>
      </c>
      <c r="BM280" s="195" t="s">
        <v>1387</v>
      </c>
    </row>
    <row r="281" spans="1:65" s="2" customFormat="1" ht="28.8">
      <c r="A281" s="32"/>
      <c r="B281" s="33"/>
      <c r="C281" s="34"/>
      <c r="D281" s="197" t="s">
        <v>155</v>
      </c>
      <c r="E281" s="34"/>
      <c r="F281" s="198" t="s">
        <v>540</v>
      </c>
      <c r="G281" s="34"/>
      <c r="H281" s="34"/>
      <c r="I281" s="199"/>
      <c r="J281" s="34"/>
      <c r="K281" s="34"/>
      <c r="L281" s="37"/>
      <c r="M281" s="224"/>
      <c r="N281" s="225"/>
      <c r="O281" s="226"/>
      <c r="P281" s="226"/>
      <c r="Q281" s="226"/>
      <c r="R281" s="226"/>
      <c r="S281" s="226"/>
      <c r="T281" s="227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T281" s="15" t="s">
        <v>155</v>
      </c>
      <c r="AU281" s="15" t="s">
        <v>89</v>
      </c>
    </row>
    <row r="282" spans="1:65" s="2" customFormat="1" ht="6.9" customHeight="1">
      <c r="A282" s="32"/>
      <c r="B282" s="52"/>
      <c r="C282" s="53"/>
      <c r="D282" s="53"/>
      <c r="E282" s="53"/>
      <c r="F282" s="53"/>
      <c r="G282" s="53"/>
      <c r="H282" s="53"/>
      <c r="I282" s="53"/>
      <c r="J282" s="53"/>
      <c r="K282" s="53"/>
      <c r="L282" s="37"/>
      <c r="M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</row>
  </sheetData>
  <sheetProtection algorithmName="SHA-512" hashValue="nYqhnJDGRac7Jl/qTBUSTSphMVikPANzGaOjZoE1Zl7TcamKIcweKLeCgg5TdrxEoEcynUl8kpDNXAMU5qR3tw==" saltValue="Q7Ei5/D6h/4W31e4nWrfH62ktSuMqOh9X57LouUI7IwNV+in15Gs49nElqQlSapaqRr0sW9DCjjErcHjKPHu6Q==" spinCount="100000" sheet="1" objects="1" scenarios="1" formatColumns="0" formatRows="0" autoFilter="0"/>
  <autoFilter ref="C124:K281" xr:uid="{00000000-0009-0000-0000-000006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93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5" t="s">
        <v>107</v>
      </c>
    </row>
    <row r="3" spans="1:46" s="1" customFormat="1" ht="6.9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89</v>
      </c>
    </row>
    <row r="4" spans="1:46" s="1" customFormat="1" ht="24.9" customHeight="1">
      <c r="B4" s="18"/>
      <c r="D4" s="108" t="s">
        <v>114</v>
      </c>
      <c r="L4" s="18"/>
      <c r="M4" s="109" t="s">
        <v>10</v>
      </c>
      <c r="AT4" s="15" t="s">
        <v>4</v>
      </c>
    </row>
    <row r="5" spans="1:46" s="1" customFormat="1" ht="6.9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69" t="str">
        <f>'Rekapitulace stavby'!K6</f>
        <v>VN Šišma - rekonstrukce a těžba nánosů</v>
      </c>
      <c r="F7" s="270"/>
      <c r="G7" s="270"/>
      <c r="H7" s="270"/>
      <c r="L7" s="18"/>
    </row>
    <row r="8" spans="1:46" s="2" customFormat="1" ht="12" customHeight="1">
      <c r="A8" s="32"/>
      <c r="B8" s="37"/>
      <c r="C8" s="32"/>
      <c r="D8" s="110" t="s">
        <v>115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1" t="s">
        <v>1388</v>
      </c>
      <c r="F9" s="272"/>
      <c r="G9" s="272"/>
      <c r="H9" s="272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0.199999999999999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3. 10. 2025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">
        <v>26</v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">
        <v>27</v>
      </c>
      <c r="F15" s="32"/>
      <c r="G15" s="32"/>
      <c r="H15" s="32"/>
      <c r="I15" s="110" t="s">
        <v>28</v>
      </c>
      <c r="J15" s="111" t="s">
        <v>29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30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3" t="str">
        <f>'Rekapitulace stavby'!E14</f>
        <v>Vyplň údaj</v>
      </c>
      <c r="F18" s="274"/>
      <c r="G18" s="274"/>
      <c r="H18" s="274"/>
      <c r="I18" s="110" t="s">
        <v>28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32</v>
      </c>
      <c r="E20" s="32"/>
      <c r="F20" s="32"/>
      <c r="G20" s="32"/>
      <c r="H20" s="32"/>
      <c r="I20" s="110" t="s">
        <v>25</v>
      </c>
      <c r="J20" s="111" t="s">
        <v>33</v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">
        <v>34</v>
      </c>
      <c r="F21" s="32"/>
      <c r="G21" s="32"/>
      <c r="H21" s="32"/>
      <c r="I21" s="110" t="s">
        <v>28</v>
      </c>
      <c r="J21" s="111" t="s">
        <v>35</v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37</v>
      </c>
      <c r="E23" s="32"/>
      <c r="F23" s="32"/>
      <c r="G23" s="32"/>
      <c r="H23" s="32"/>
      <c r="I23" s="110" t="s">
        <v>25</v>
      </c>
      <c r="J23" s="111" t="s">
        <v>33</v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">
        <v>34</v>
      </c>
      <c r="F24" s="32"/>
      <c r="G24" s="32"/>
      <c r="H24" s="32"/>
      <c r="I24" s="110" t="s">
        <v>28</v>
      </c>
      <c r="J24" s="111" t="s">
        <v>35</v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38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5" t="s">
        <v>1</v>
      </c>
      <c r="F27" s="275"/>
      <c r="G27" s="275"/>
      <c r="H27" s="275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39</v>
      </c>
      <c r="E30" s="32"/>
      <c r="F30" s="32"/>
      <c r="G30" s="32"/>
      <c r="H30" s="32"/>
      <c r="I30" s="32"/>
      <c r="J30" s="118">
        <f>ROUND(J120,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7"/>
      <c r="C32" s="32"/>
      <c r="D32" s="32"/>
      <c r="E32" s="32"/>
      <c r="F32" s="119" t="s">
        <v>41</v>
      </c>
      <c r="G32" s="32"/>
      <c r="H32" s="32"/>
      <c r="I32" s="119" t="s">
        <v>40</v>
      </c>
      <c r="J32" s="119" t="s">
        <v>42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7"/>
      <c r="C33" s="32"/>
      <c r="D33" s="120" t="s">
        <v>43</v>
      </c>
      <c r="E33" s="110" t="s">
        <v>44</v>
      </c>
      <c r="F33" s="121">
        <f>ROUND((SUM(BE120:BE192)),  2)</f>
        <v>0</v>
      </c>
      <c r="G33" s="32"/>
      <c r="H33" s="32"/>
      <c r="I33" s="122">
        <v>0.21</v>
      </c>
      <c r="J33" s="121">
        <f>ROUND(((SUM(BE120:BE192))*I33),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7"/>
      <c r="C34" s="32"/>
      <c r="D34" s="32"/>
      <c r="E34" s="110" t="s">
        <v>45</v>
      </c>
      <c r="F34" s="121">
        <f>ROUND((SUM(BF120:BF192)),  2)</f>
        <v>0</v>
      </c>
      <c r="G34" s="32"/>
      <c r="H34" s="32"/>
      <c r="I34" s="122">
        <v>0.12</v>
      </c>
      <c r="J34" s="121">
        <f>ROUND(((SUM(BF120:BF192))*I34),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7"/>
      <c r="C35" s="32"/>
      <c r="D35" s="32"/>
      <c r="E35" s="110" t="s">
        <v>46</v>
      </c>
      <c r="F35" s="121">
        <f>ROUND((SUM(BG120:BG192)),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7"/>
      <c r="C36" s="32"/>
      <c r="D36" s="32"/>
      <c r="E36" s="110" t="s">
        <v>47</v>
      </c>
      <c r="F36" s="121">
        <f>ROUND((SUM(BH120:BH192)),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7"/>
      <c r="C37" s="32"/>
      <c r="D37" s="32"/>
      <c r="E37" s="110" t="s">
        <v>48</v>
      </c>
      <c r="F37" s="121">
        <f>ROUND((SUM(BI120:BI192)),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49</v>
      </c>
      <c r="E39" s="125"/>
      <c r="F39" s="125"/>
      <c r="G39" s="126" t="s">
        <v>50</v>
      </c>
      <c r="H39" s="127" t="s">
        <v>51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18"/>
      <c r="L41" s="18"/>
    </row>
    <row r="42" spans="1:31" s="1" customFormat="1" ht="14.4" customHeight="1">
      <c r="B42" s="18"/>
      <c r="L42" s="18"/>
    </row>
    <row r="43" spans="1:31" s="1" customFormat="1" ht="14.4" customHeight="1">
      <c r="B43" s="18"/>
      <c r="L43" s="18"/>
    </row>
    <row r="44" spans="1:31" s="1" customFormat="1" ht="14.4" customHeight="1">
      <c r="B44" s="18"/>
      <c r="L44" s="18"/>
    </row>
    <row r="45" spans="1:31" s="1" customFormat="1" ht="14.4" customHeight="1">
      <c r="B45" s="18"/>
      <c r="L45" s="18"/>
    </row>
    <row r="46" spans="1:31" s="1" customFormat="1" ht="14.4" customHeight="1">
      <c r="B46" s="18"/>
      <c r="L46" s="18"/>
    </row>
    <row r="47" spans="1:31" s="1" customFormat="1" ht="14.4" customHeight="1">
      <c r="B47" s="18"/>
      <c r="L47" s="18"/>
    </row>
    <row r="48" spans="1:31" s="1" customFormat="1" ht="14.4" customHeight="1">
      <c r="B48" s="18"/>
      <c r="L48" s="18"/>
    </row>
    <row r="49" spans="1:31" s="1" customFormat="1" ht="14.4" customHeight="1">
      <c r="B49" s="18"/>
      <c r="L49" s="18"/>
    </row>
    <row r="50" spans="1:31" s="2" customFormat="1" ht="14.4" customHeight="1">
      <c r="B50" s="49"/>
      <c r="D50" s="130" t="s">
        <v>52</v>
      </c>
      <c r="E50" s="131"/>
      <c r="F50" s="131"/>
      <c r="G50" s="130" t="s">
        <v>53</v>
      </c>
      <c r="H50" s="131"/>
      <c r="I50" s="131"/>
      <c r="J50" s="131"/>
      <c r="K50" s="131"/>
      <c r="L50" s="49"/>
    </row>
    <row r="51" spans="1:31" ht="10.199999999999999">
      <c r="B51" s="18"/>
      <c r="L51" s="18"/>
    </row>
    <row r="52" spans="1:31" ht="10.199999999999999">
      <c r="B52" s="18"/>
      <c r="L52" s="18"/>
    </row>
    <row r="53" spans="1:31" ht="10.199999999999999">
      <c r="B53" s="18"/>
      <c r="L53" s="18"/>
    </row>
    <row r="54" spans="1:31" ht="10.199999999999999">
      <c r="B54" s="18"/>
      <c r="L54" s="18"/>
    </row>
    <row r="55" spans="1:31" ht="10.199999999999999">
      <c r="B55" s="18"/>
      <c r="L55" s="18"/>
    </row>
    <row r="56" spans="1:31" ht="10.199999999999999">
      <c r="B56" s="18"/>
      <c r="L56" s="18"/>
    </row>
    <row r="57" spans="1:31" ht="10.199999999999999">
      <c r="B57" s="18"/>
      <c r="L57" s="18"/>
    </row>
    <row r="58" spans="1:31" ht="10.199999999999999">
      <c r="B58" s="18"/>
      <c r="L58" s="18"/>
    </row>
    <row r="59" spans="1:31" ht="10.199999999999999">
      <c r="B59" s="18"/>
      <c r="L59" s="18"/>
    </row>
    <row r="60" spans="1:31" ht="10.199999999999999">
      <c r="B60" s="18"/>
      <c r="L60" s="18"/>
    </row>
    <row r="61" spans="1:31" s="2" customFormat="1" ht="13.2">
      <c r="A61" s="32"/>
      <c r="B61" s="37"/>
      <c r="C61" s="32"/>
      <c r="D61" s="132" t="s">
        <v>54</v>
      </c>
      <c r="E61" s="133"/>
      <c r="F61" s="134" t="s">
        <v>55</v>
      </c>
      <c r="G61" s="132" t="s">
        <v>54</v>
      </c>
      <c r="H61" s="133"/>
      <c r="I61" s="133"/>
      <c r="J61" s="135" t="s">
        <v>55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.199999999999999">
      <c r="B62" s="18"/>
      <c r="L62" s="18"/>
    </row>
    <row r="63" spans="1:31" ht="10.199999999999999">
      <c r="B63" s="18"/>
      <c r="L63" s="18"/>
    </row>
    <row r="64" spans="1:31" ht="10.199999999999999">
      <c r="B64" s="18"/>
      <c r="L64" s="18"/>
    </row>
    <row r="65" spans="1:31" s="2" customFormat="1" ht="13.2">
      <c r="A65" s="32"/>
      <c r="B65" s="37"/>
      <c r="C65" s="32"/>
      <c r="D65" s="130" t="s">
        <v>56</v>
      </c>
      <c r="E65" s="136"/>
      <c r="F65" s="136"/>
      <c r="G65" s="130" t="s">
        <v>57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.199999999999999">
      <c r="B66" s="18"/>
      <c r="L66" s="18"/>
    </row>
    <row r="67" spans="1:31" ht="10.199999999999999">
      <c r="B67" s="18"/>
      <c r="L67" s="18"/>
    </row>
    <row r="68" spans="1:31" ht="10.199999999999999">
      <c r="B68" s="18"/>
      <c r="L68" s="18"/>
    </row>
    <row r="69" spans="1:31" ht="10.199999999999999">
      <c r="B69" s="18"/>
      <c r="L69" s="18"/>
    </row>
    <row r="70" spans="1:31" ht="10.199999999999999">
      <c r="B70" s="18"/>
      <c r="L70" s="18"/>
    </row>
    <row r="71" spans="1:31" ht="10.199999999999999">
      <c r="B71" s="18"/>
      <c r="L71" s="18"/>
    </row>
    <row r="72" spans="1:31" ht="10.199999999999999">
      <c r="B72" s="18"/>
      <c r="L72" s="18"/>
    </row>
    <row r="73" spans="1:31" ht="10.199999999999999">
      <c r="B73" s="18"/>
      <c r="L73" s="18"/>
    </row>
    <row r="74" spans="1:31" ht="10.199999999999999">
      <c r="B74" s="18"/>
      <c r="L74" s="18"/>
    </row>
    <row r="75" spans="1:31" ht="10.199999999999999">
      <c r="B75" s="18"/>
      <c r="L75" s="18"/>
    </row>
    <row r="76" spans="1:31" s="2" customFormat="1" ht="13.2">
      <c r="A76" s="32"/>
      <c r="B76" s="37"/>
      <c r="C76" s="32"/>
      <c r="D76" s="132" t="s">
        <v>54</v>
      </c>
      <c r="E76" s="133"/>
      <c r="F76" s="134" t="s">
        <v>55</v>
      </c>
      <c r="G76" s="132" t="s">
        <v>54</v>
      </c>
      <c r="H76" s="133"/>
      <c r="I76" s="133"/>
      <c r="J76" s="135" t="s">
        <v>55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117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76" t="str">
        <f>E7</f>
        <v>VN Šišma - rekonstrukce a těžba nánosů</v>
      </c>
      <c r="F85" s="277"/>
      <c r="G85" s="277"/>
      <c r="H85" s="277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115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28" t="str">
        <f>E9</f>
        <v>3436_05 - SO 05 Oprava koryta toku pod VD</v>
      </c>
      <c r="F87" s="278"/>
      <c r="G87" s="278"/>
      <c r="H87" s="278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k.ú. Šišma</v>
      </c>
      <c r="G89" s="34"/>
      <c r="H89" s="34"/>
      <c r="I89" s="27" t="s">
        <v>22</v>
      </c>
      <c r="J89" s="64" t="str">
        <f>IF(J12="","",J12)</f>
        <v>3. 10. 2025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65" customHeight="1">
      <c r="A91" s="32"/>
      <c r="B91" s="33"/>
      <c r="C91" s="27" t="s">
        <v>24</v>
      </c>
      <c r="D91" s="34"/>
      <c r="E91" s="34"/>
      <c r="F91" s="25" t="str">
        <f>E15</f>
        <v>Povodí Moravy, s.p.</v>
      </c>
      <c r="G91" s="34"/>
      <c r="H91" s="34"/>
      <c r="I91" s="27" t="s">
        <v>32</v>
      </c>
      <c r="J91" s="30" t="str">
        <f>E21</f>
        <v>VODNÍ DÍLA - TBD a.s.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65" customHeight="1">
      <c r="A92" s="32"/>
      <c r="B92" s="33"/>
      <c r="C92" s="27" t="s">
        <v>30</v>
      </c>
      <c r="D92" s="34"/>
      <c r="E92" s="34"/>
      <c r="F92" s="25" t="str">
        <f>IF(E18="","",E18)</f>
        <v>Vyplň údaj</v>
      </c>
      <c r="G92" s="34"/>
      <c r="H92" s="34"/>
      <c r="I92" s="27" t="s">
        <v>37</v>
      </c>
      <c r="J92" s="30" t="str">
        <f>E24</f>
        <v>VODNÍ DÍLA - TBD a.s.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118</v>
      </c>
      <c r="D94" s="142"/>
      <c r="E94" s="142"/>
      <c r="F94" s="142"/>
      <c r="G94" s="142"/>
      <c r="H94" s="142"/>
      <c r="I94" s="142"/>
      <c r="J94" s="143" t="s">
        <v>119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44" t="s">
        <v>120</v>
      </c>
      <c r="D96" s="34"/>
      <c r="E96" s="34"/>
      <c r="F96" s="34"/>
      <c r="G96" s="34"/>
      <c r="H96" s="34"/>
      <c r="I96" s="34"/>
      <c r="J96" s="82">
        <f>J120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121</v>
      </c>
    </row>
    <row r="97" spans="1:31" s="9" customFormat="1" ht="24.9" customHeight="1">
      <c r="B97" s="145"/>
      <c r="C97" s="146"/>
      <c r="D97" s="147" t="s">
        <v>122</v>
      </c>
      <c r="E97" s="148"/>
      <c r="F97" s="148"/>
      <c r="G97" s="148"/>
      <c r="H97" s="148"/>
      <c r="I97" s="148"/>
      <c r="J97" s="149">
        <f>J121</f>
        <v>0</v>
      </c>
      <c r="K97" s="146"/>
      <c r="L97" s="150"/>
    </row>
    <row r="98" spans="1:31" s="10" customFormat="1" ht="19.95" customHeight="1">
      <c r="B98" s="151"/>
      <c r="C98" s="152"/>
      <c r="D98" s="153" t="s">
        <v>123</v>
      </c>
      <c r="E98" s="154"/>
      <c r="F98" s="154"/>
      <c r="G98" s="154"/>
      <c r="H98" s="154"/>
      <c r="I98" s="154"/>
      <c r="J98" s="155">
        <f>J122</f>
        <v>0</v>
      </c>
      <c r="K98" s="152"/>
      <c r="L98" s="156"/>
    </row>
    <row r="99" spans="1:31" s="10" customFormat="1" ht="19.95" customHeight="1">
      <c r="B99" s="151"/>
      <c r="C99" s="152"/>
      <c r="D99" s="153" t="s">
        <v>125</v>
      </c>
      <c r="E99" s="154"/>
      <c r="F99" s="154"/>
      <c r="G99" s="154"/>
      <c r="H99" s="154"/>
      <c r="I99" s="154"/>
      <c r="J99" s="155">
        <f>J168</f>
        <v>0</v>
      </c>
      <c r="K99" s="152"/>
      <c r="L99" s="156"/>
    </row>
    <row r="100" spans="1:31" s="10" customFormat="1" ht="19.95" customHeight="1">
      <c r="B100" s="151"/>
      <c r="C100" s="152"/>
      <c r="D100" s="153" t="s">
        <v>128</v>
      </c>
      <c r="E100" s="154"/>
      <c r="F100" s="154"/>
      <c r="G100" s="154"/>
      <c r="H100" s="154"/>
      <c r="I100" s="154"/>
      <c r="J100" s="155">
        <f>J190</f>
        <v>0</v>
      </c>
      <c r="K100" s="152"/>
      <c r="L100" s="156"/>
    </row>
    <row r="101" spans="1:31" s="2" customFormat="1" ht="21.75" customHeight="1">
      <c r="A101" s="32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49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" customFormat="1" ht="6.9" customHeight="1">
      <c r="A102" s="32"/>
      <c r="B102" s="52"/>
      <c r="C102" s="53"/>
      <c r="D102" s="53"/>
      <c r="E102" s="53"/>
      <c r="F102" s="53"/>
      <c r="G102" s="53"/>
      <c r="H102" s="53"/>
      <c r="I102" s="53"/>
      <c r="J102" s="53"/>
      <c r="K102" s="53"/>
      <c r="L102" s="49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31" s="2" customFormat="1" ht="6.9" customHeight="1">
      <c r="A106" s="32"/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49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24.9" customHeight="1">
      <c r="A107" s="32"/>
      <c r="B107" s="33"/>
      <c r="C107" s="21" t="s">
        <v>131</v>
      </c>
      <c r="D107" s="34"/>
      <c r="E107" s="34"/>
      <c r="F107" s="34"/>
      <c r="G107" s="34"/>
      <c r="H107" s="34"/>
      <c r="I107" s="34"/>
      <c r="J107" s="34"/>
      <c r="K107" s="34"/>
      <c r="L107" s="49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" customHeight="1">
      <c r="A108" s="32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16</v>
      </c>
      <c r="D109" s="34"/>
      <c r="E109" s="34"/>
      <c r="F109" s="34"/>
      <c r="G109" s="34"/>
      <c r="H109" s="34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4"/>
      <c r="D110" s="34"/>
      <c r="E110" s="276" t="str">
        <f>E7</f>
        <v>VN Šišma - rekonstrukce a těžba nánosů</v>
      </c>
      <c r="F110" s="277"/>
      <c r="G110" s="277"/>
      <c r="H110" s="277"/>
      <c r="I110" s="34"/>
      <c r="J110" s="34"/>
      <c r="K110" s="34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115</v>
      </c>
      <c r="D111" s="34"/>
      <c r="E111" s="34"/>
      <c r="F111" s="34"/>
      <c r="G111" s="34"/>
      <c r="H111" s="34"/>
      <c r="I111" s="34"/>
      <c r="J111" s="34"/>
      <c r="K111" s="34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4"/>
      <c r="D112" s="34"/>
      <c r="E112" s="228" t="str">
        <f>E9</f>
        <v>3436_05 - SO 05 Oprava koryta toku pod VD</v>
      </c>
      <c r="F112" s="278"/>
      <c r="G112" s="278"/>
      <c r="H112" s="278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" customHeight="1">
      <c r="A113" s="32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20</v>
      </c>
      <c r="D114" s="34"/>
      <c r="E114" s="34"/>
      <c r="F114" s="25" t="str">
        <f>F12</f>
        <v>k.ú. Šišma</v>
      </c>
      <c r="G114" s="34"/>
      <c r="H114" s="34"/>
      <c r="I114" s="27" t="s">
        <v>22</v>
      </c>
      <c r="J114" s="64" t="str">
        <f>IF(J12="","",J12)</f>
        <v>3. 10. 2025</v>
      </c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" customHeight="1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25.65" customHeight="1">
      <c r="A116" s="32"/>
      <c r="B116" s="33"/>
      <c r="C116" s="27" t="s">
        <v>24</v>
      </c>
      <c r="D116" s="34"/>
      <c r="E116" s="34"/>
      <c r="F116" s="25" t="str">
        <f>E15</f>
        <v>Povodí Moravy, s.p.</v>
      </c>
      <c r="G116" s="34"/>
      <c r="H116" s="34"/>
      <c r="I116" s="27" t="s">
        <v>32</v>
      </c>
      <c r="J116" s="30" t="str">
        <f>E21</f>
        <v>VODNÍ DÍLA - TBD a.s.</v>
      </c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25.65" customHeight="1">
      <c r="A117" s="32"/>
      <c r="B117" s="33"/>
      <c r="C117" s="27" t="s">
        <v>30</v>
      </c>
      <c r="D117" s="34"/>
      <c r="E117" s="34"/>
      <c r="F117" s="25" t="str">
        <f>IF(E18="","",E18)</f>
        <v>Vyplň údaj</v>
      </c>
      <c r="G117" s="34"/>
      <c r="H117" s="34"/>
      <c r="I117" s="27" t="s">
        <v>37</v>
      </c>
      <c r="J117" s="30" t="str">
        <f>E24</f>
        <v>VODNÍ DÍLA - TBD a.s.</v>
      </c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0.35" customHeight="1">
      <c r="A118" s="32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11" customFormat="1" ht="29.25" customHeight="1">
      <c r="A119" s="157"/>
      <c r="B119" s="158"/>
      <c r="C119" s="159" t="s">
        <v>132</v>
      </c>
      <c r="D119" s="160" t="s">
        <v>64</v>
      </c>
      <c r="E119" s="160" t="s">
        <v>60</v>
      </c>
      <c r="F119" s="160" t="s">
        <v>61</v>
      </c>
      <c r="G119" s="160" t="s">
        <v>133</v>
      </c>
      <c r="H119" s="160" t="s">
        <v>134</v>
      </c>
      <c r="I119" s="160" t="s">
        <v>135</v>
      </c>
      <c r="J119" s="160" t="s">
        <v>119</v>
      </c>
      <c r="K119" s="161" t="s">
        <v>136</v>
      </c>
      <c r="L119" s="162"/>
      <c r="M119" s="73" t="s">
        <v>1</v>
      </c>
      <c r="N119" s="74" t="s">
        <v>43</v>
      </c>
      <c r="O119" s="74" t="s">
        <v>137</v>
      </c>
      <c r="P119" s="74" t="s">
        <v>138</v>
      </c>
      <c r="Q119" s="74" t="s">
        <v>139</v>
      </c>
      <c r="R119" s="74" t="s">
        <v>140</v>
      </c>
      <c r="S119" s="74" t="s">
        <v>141</v>
      </c>
      <c r="T119" s="75" t="s">
        <v>142</v>
      </c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</row>
    <row r="120" spans="1:65" s="2" customFormat="1" ht="22.8" customHeight="1">
      <c r="A120" s="32"/>
      <c r="B120" s="33"/>
      <c r="C120" s="80" t="s">
        <v>143</v>
      </c>
      <c r="D120" s="34"/>
      <c r="E120" s="34"/>
      <c r="F120" s="34"/>
      <c r="G120" s="34"/>
      <c r="H120" s="34"/>
      <c r="I120" s="34"/>
      <c r="J120" s="163">
        <f>BK120</f>
        <v>0</v>
      </c>
      <c r="K120" s="34"/>
      <c r="L120" s="37"/>
      <c r="M120" s="76"/>
      <c r="N120" s="164"/>
      <c r="O120" s="77"/>
      <c r="P120" s="165">
        <f>P121</f>
        <v>0</v>
      </c>
      <c r="Q120" s="77"/>
      <c r="R120" s="165">
        <f>R121</f>
        <v>375.75846594000001</v>
      </c>
      <c r="S120" s="77"/>
      <c r="T120" s="166">
        <f>T121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T120" s="15" t="s">
        <v>78</v>
      </c>
      <c r="AU120" s="15" t="s">
        <v>121</v>
      </c>
      <c r="BK120" s="167">
        <f>BK121</f>
        <v>0</v>
      </c>
    </row>
    <row r="121" spans="1:65" s="12" customFormat="1" ht="25.95" customHeight="1">
      <c r="B121" s="168"/>
      <c r="C121" s="169"/>
      <c r="D121" s="170" t="s">
        <v>78</v>
      </c>
      <c r="E121" s="171" t="s">
        <v>144</v>
      </c>
      <c r="F121" s="171" t="s">
        <v>145</v>
      </c>
      <c r="G121" s="169"/>
      <c r="H121" s="169"/>
      <c r="I121" s="172"/>
      <c r="J121" s="173">
        <f>BK121</f>
        <v>0</v>
      </c>
      <c r="K121" s="169"/>
      <c r="L121" s="174"/>
      <c r="M121" s="175"/>
      <c r="N121" s="176"/>
      <c r="O121" s="176"/>
      <c r="P121" s="177">
        <f>P122+P168+P190</f>
        <v>0</v>
      </c>
      <c r="Q121" s="176"/>
      <c r="R121" s="177">
        <f>R122+R168+R190</f>
        <v>375.75846594000001</v>
      </c>
      <c r="S121" s="176"/>
      <c r="T121" s="178">
        <f>T122+T168+T190</f>
        <v>0</v>
      </c>
      <c r="AR121" s="179" t="s">
        <v>87</v>
      </c>
      <c r="AT121" s="180" t="s">
        <v>78</v>
      </c>
      <c r="AU121" s="180" t="s">
        <v>79</v>
      </c>
      <c r="AY121" s="179" t="s">
        <v>146</v>
      </c>
      <c r="BK121" s="181">
        <f>BK122+BK168+BK190</f>
        <v>0</v>
      </c>
    </row>
    <row r="122" spans="1:65" s="12" customFormat="1" ht="22.8" customHeight="1">
      <c r="B122" s="168"/>
      <c r="C122" s="169"/>
      <c r="D122" s="170" t="s">
        <v>78</v>
      </c>
      <c r="E122" s="182" t="s">
        <v>87</v>
      </c>
      <c r="F122" s="182" t="s">
        <v>147</v>
      </c>
      <c r="G122" s="169"/>
      <c r="H122" s="169"/>
      <c r="I122" s="172"/>
      <c r="J122" s="183">
        <f>BK122</f>
        <v>0</v>
      </c>
      <c r="K122" s="169"/>
      <c r="L122" s="174"/>
      <c r="M122" s="175"/>
      <c r="N122" s="176"/>
      <c r="O122" s="176"/>
      <c r="P122" s="177">
        <f>SUM(P123:P167)</f>
        <v>0</v>
      </c>
      <c r="Q122" s="176"/>
      <c r="R122" s="177">
        <f>SUM(R123:R167)</f>
        <v>2.1000000000000001E-2</v>
      </c>
      <c r="S122" s="176"/>
      <c r="T122" s="178">
        <f>SUM(T123:T167)</f>
        <v>0</v>
      </c>
      <c r="AR122" s="179" t="s">
        <v>87</v>
      </c>
      <c r="AT122" s="180" t="s">
        <v>78</v>
      </c>
      <c r="AU122" s="180" t="s">
        <v>87</v>
      </c>
      <c r="AY122" s="179" t="s">
        <v>146</v>
      </c>
      <c r="BK122" s="181">
        <f>SUM(BK123:BK167)</f>
        <v>0</v>
      </c>
    </row>
    <row r="123" spans="1:65" s="2" customFormat="1" ht="33" customHeight="1">
      <c r="A123" s="32"/>
      <c r="B123" s="33"/>
      <c r="C123" s="184" t="s">
        <v>87</v>
      </c>
      <c r="D123" s="184" t="s">
        <v>148</v>
      </c>
      <c r="E123" s="185" t="s">
        <v>1389</v>
      </c>
      <c r="F123" s="186" t="s">
        <v>1390</v>
      </c>
      <c r="G123" s="187" t="s">
        <v>161</v>
      </c>
      <c r="H123" s="188">
        <v>240</v>
      </c>
      <c r="I123" s="189"/>
      <c r="J123" s="190">
        <f>ROUND(I123*H123,2)</f>
        <v>0</v>
      </c>
      <c r="K123" s="186" t="s">
        <v>152</v>
      </c>
      <c r="L123" s="37"/>
      <c r="M123" s="191" t="s">
        <v>1</v>
      </c>
      <c r="N123" s="192" t="s">
        <v>44</v>
      </c>
      <c r="O123" s="69"/>
      <c r="P123" s="193">
        <f>O123*H123</f>
        <v>0</v>
      </c>
      <c r="Q123" s="193">
        <v>0</v>
      </c>
      <c r="R123" s="193">
        <f>Q123*H123</f>
        <v>0</v>
      </c>
      <c r="S123" s="193">
        <v>0</v>
      </c>
      <c r="T123" s="194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95" t="s">
        <v>153</v>
      </c>
      <c r="AT123" s="195" t="s">
        <v>148</v>
      </c>
      <c r="AU123" s="195" t="s">
        <v>89</v>
      </c>
      <c r="AY123" s="15" t="s">
        <v>146</v>
      </c>
      <c r="BE123" s="196">
        <f>IF(N123="základní",J123,0)</f>
        <v>0</v>
      </c>
      <c r="BF123" s="196">
        <f>IF(N123="snížená",J123,0)</f>
        <v>0</v>
      </c>
      <c r="BG123" s="196">
        <f>IF(N123="zákl. přenesená",J123,0)</f>
        <v>0</v>
      </c>
      <c r="BH123" s="196">
        <f>IF(N123="sníž. přenesená",J123,0)</f>
        <v>0</v>
      </c>
      <c r="BI123" s="196">
        <f>IF(N123="nulová",J123,0)</f>
        <v>0</v>
      </c>
      <c r="BJ123" s="15" t="s">
        <v>87</v>
      </c>
      <c r="BK123" s="196">
        <f>ROUND(I123*H123,2)</f>
        <v>0</v>
      </c>
      <c r="BL123" s="15" t="s">
        <v>153</v>
      </c>
      <c r="BM123" s="195" t="s">
        <v>1391</v>
      </c>
    </row>
    <row r="124" spans="1:65" s="2" customFormat="1" ht="19.2">
      <c r="A124" s="32"/>
      <c r="B124" s="33"/>
      <c r="C124" s="34"/>
      <c r="D124" s="197" t="s">
        <v>155</v>
      </c>
      <c r="E124" s="34"/>
      <c r="F124" s="198" t="s">
        <v>1392</v>
      </c>
      <c r="G124" s="34"/>
      <c r="H124" s="34"/>
      <c r="I124" s="199"/>
      <c r="J124" s="34"/>
      <c r="K124" s="34"/>
      <c r="L124" s="37"/>
      <c r="M124" s="200"/>
      <c r="N124" s="201"/>
      <c r="O124" s="69"/>
      <c r="P124" s="69"/>
      <c r="Q124" s="69"/>
      <c r="R124" s="69"/>
      <c r="S124" s="69"/>
      <c r="T124" s="70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5" t="s">
        <v>155</v>
      </c>
      <c r="AU124" s="15" t="s">
        <v>89</v>
      </c>
    </row>
    <row r="125" spans="1:65" s="13" customFormat="1" ht="10.199999999999999">
      <c r="B125" s="202"/>
      <c r="C125" s="203"/>
      <c r="D125" s="197" t="s">
        <v>157</v>
      </c>
      <c r="E125" s="204" t="s">
        <v>1</v>
      </c>
      <c r="F125" s="205" t="s">
        <v>1393</v>
      </c>
      <c r="G125" s="203"/>
      <c r="H125" s="206">
        <v>240</v>
      </c>
      <c r="I125" s="207"/>
      <c r="J125" s="203"/>
      <c r="K125" s="203"/>
      <c r="L125" s="208"/>
      <c r="M125" s="209"/>
      <c r="N125" s="210"/>
      <c r="O125" s="210"/>
      <c r="P125" s="210"/>
      <c r="Q125" s="210"/>
      <c r="R125" s="210"/>
      <c r="S125" s="210"/>
      <c r="T125" s="211"/>
      <c r="AT125" s="212" t="s">
        <v>157</v>
      </c>
      <c r="AU125" s="212" t="s">
        <v>89</v>
      </c>
      <c r="AV125" s="13" t="s">
        <v>89</v>
      </c>
      <c r="AW125" s="13" t="s">
        <v>36</v>
      </c>
      <c r="AX125" s="13" t="s">
        <v>87</v>
      </c>
      <c r="AY125" s="212" t="s">
        <v>146</v>
      </c>
    </row>
    <row r="126" spans="1:65" s="2" customFormat="1" ht="16.5" customHeight="1">
      <c r="A126" s="32"/>
      <c r="B126" s="33"/>
      <c r="C126" s="184" t="s">
        <v>89</v>
      </c>
      <c r="D126" s="184" t="s">
        <v>148</v>
      </c>
      <c r="E126" s="185" t="s">
        <v>1394</v>
      </c>
      <c r="F126" s="186" t="s">
        <v>1395</v>
      </c>
      <c r="G126" s="187" t="s">
        <v>161</v>
      </c>
      <c r="H126" s="188">
        <v>120</v>
      </c>
      <c r="I126" s="189"/>
      <c r="J126" s="190">
        <f>ROUND(I126*H126,2)</f>
        <v>0</v>
      </c>
      <c r="K126" s="186" t="s">
        <v>1</v>
      </c>
      <c r="L126" s="37"/>
      <c r="M126" s="191" t="s">
        <v>1</v>
      </c>
      <c r="N126" s="192" t="s">
        <v>44</v>
      </c>
      <c r="O126" s="69"/>
      <c r="P126" s="193">
        <f>O126*H126</f>
        <v>0</v>
      </c>
      <c r="Q126" s="193">
        <v>0</v>
      </c>
      <c r="R126" s="193">
        <f>Q126*H126</f>
        <v>0</v>
      </c>
      <c r="S126" s="193">
        <v>0</v>
      </c>
      <c r="T126" s="194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95" t="s">
        <v>153</v>
      </c>
      <c r="AT126" s="195" t="s">
        <v>148</v>
      </c>
      <c r="AU126" s="195" t="s">
        <v>89</v>
      </c>
      <c r="AY126" s="15" t="s">
        <v>146</v>
      </c>
      <c r="BE126" s="196">
        <f>IF(N126="základní",J126,0)</f>
        <v>0</v>
      </c>
      <c r="BF126" s="196">
        <f>IF(N126="snížená",J126,0)</f>
        <v>0</v>
      </c>
      <c r="BG126" s="196">
        <f>IF(N126="zákl. přenesená",J126,0)</f>
        <v>0</v>
      </c>
      <c r="BH126" s="196">
        <f>IF(N126="sníž. přenesená",J126,0)</f>
        <v>0</v>
      </c>
      <c r="BI126" s="196">
        <f>IF(N126="nulová",J126,0)</f>
        <v>0</v>
      </c>
      <c r="BJ126" s="15" t="s">
        <v>87</v>
      </c>
      <c r="BK126" s="196">
        <f>ROUND(I126*H126,2)</f>
        <v>0</v>
      </c>
      <c r="BL126" s="15" t="s">
        <v>153</v>
      </c>
      <c r="BM126" s="195" t="s">
        <v>1396</v>
      </c>
    </row>
    <row r="127" spans="1:65" s="2" customFormat="1" ht="19.2">
      <c r="A127" s="32"/>
      <c r="B127" s="33"/>
      <c r="C127" s="34"/>
      <c r="D127" s="197" t="s">
        <v>155</v>
      </c>
      <c r="E127" s="34"/>
      <c r="F127" s="198" t="s">
        <v>1397</v>
      </c>
      <c r="G127" s="34"/>
      <c r="H127" s="34"/>
      <c r="I127" s="199"/>
      <c r="J127" s="34"/>
      <c r="K127" s="34"/>
      <c r="L127" s="37"/>
      <c r="M127" s="200"/>
      <c r="N127" s="201"/>
      <c r="O127" s="69"/>
      <c r="P127" s="69"/>
      <c r="Q127" s="69"/>
      <c r="R127" s="69"/>
      <c r="S127" s="69"/>
      <c r="T127" s="70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5" t="s">
        <v>155</v>
      </c>
      <c r="AU127" s="15" t="s">
        <v>89</v>
      </c>
    </row>
    <row r="128" spans="1:65" s="2" customFormat="1" ht="19.2">
      <c r="A128" s="32"/>
      <c r="B128" s="33"/>
      <c r="C128" s="34"/>
      <c r="D128" s="197" t="s">
        <v>230</v>
      </c>
      <c r="E128" s="34"/>
      <c r="F128" s="223" t="s">
        <v>1398</v>
      </c>
      <c r="G128" s="34"/>
      <c r="H128" s="34"/>
      <c r="I128" s="199"/>
      <c r="J128" s="34"/>
      <c r="K128" s="34"/>
      <c r="L128" s="37"/>
      <c r="M128" s="200"/>
      <c r="N128" s="201"/>
      <c r="O128" s="69"/>
      <c r="P128" s="69"/>
      <c r="Q128" s="69"/>
      <c r="R128" s="69"/>
      <c r="S128" s="69"/>
      <c r="T128" s="70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5" t="s">
        <v>230</v>
      </c>
      <c r="AU128" s="15" t="s">
        <v>89</v>
      </c>
    </row>
    <row r="129" spans="1:65" s="13" customFormat="1" ht="10.199999999999999">
      <c r="B129" s="202"/>
      <c r="C129" s="203"/>
      <c r="D129" s="197" t="s">
        <v>157</v>
      </c>
      <c r="E129" s="204" t="s">
        <v>1</v>
      </c>
      <c r="F129" s="205" t="s">
        <v>1399</v>
      </c>
      <c r="G129" s="203"/>
      <c r="H129" s="206">
        <v>120</v>
      </c>
      <c r="I129" s="207"/>
      <c r="J129" s="203"/>
      <c r="K129" s="203"/>
      <c r="L129" s="208"/>
      <c r="M129" s="209"/>
      <c r="N129" s="210"/>
      <c r="O129" s="210"/>
      <c r="P129" s="210"/>
      <c r="Q129" s="210"/>
      <c r="R129" s="210"/>
      <c r="S129" s="210"/>
      <c r="T129" s="211"/>
      <c r="AT129" s="212" t="s">
        <v>157</v>
      </c>
      <c r="AU129" s="212" t="s">
        <v>89</v>
      </c>
      <c r="AV129" s="13" t="s">
        <v>89</v>
      </c>
      <c r="AW129" s="13" t="s">
        <v>36</v>
      </c>
      <c r="AX129" s="13" t="s">
        <v>87</v>
      </c>
      <c r="AY129" s="212" t="s">
        <v>146</v>
      </c>
    </row>
    <row r="130" spans="1:65" s="2" customFormat="1" ht="37.799999999999997" customHeight="1">
      <c r="A130" s="32"/>
      <c r="B130" s="33"/>
      <c r="C130" s="184" t="s">
        <v>171</v>
      </c>
      <c r="D130" s="184" t="s">
        <v>148</v>
      </c>
      <c r="E130" s="185" t="s">
        <v>184</v>
      </c>
      <c r="F130" s="186" t="s">
        <v>185</v>
      </c>
      <c r="G130" s="187" t="s">
        <v>161</v>
      </c>
      <c r="H130" s="188">
        <v>80</v>
      </c>
      <c r="I130" s="189"/>
      <c r="J130" s="190">
        <f>ROUND(I130*H130,2)</f>
        <v>0</v>
      </c>
      <c r="K130" s="186" t="s">
        <v>152</v>
      </c>
      <c r="L130" s="37"/>
      <c r="M130" s="191" t="s">
        <v>1</v>
      </c>
      <c r="N130" s="192" t="s">
        <v>44</v>
      </c>
      <c r="O130" s="69"/>
      <c r="P130" s="193">
        <f>O130*H130</f>
        <v>0</v>
      </c>
      <c r="Q130" s="193">
        <v>0</v>
      </c>
      <c r="R130" s="193">
        <f>Q130*H130</f>
        <v>0</v>
      </c>
      <c r="S130" s="193">
        <v>0</v>
      </c>
      <c r="T130" s="194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95" t="s">
        <v>153</v>
      </c>
      <c r="AT130" s="195" t="s">
        <v>148</v>
      </c>
      <c r="AU130" s="195" t="s">
        <v>89</v>
      </c>
      <c r="AY130" s="15" t="s">
        <v>146</v>
      </c>
      <c r="BE130" s="196">
        <f>IF(N130="základní",J130,0)</f>
        <v>0</v>
      </c>
      <c r="BF130" s="196">
        <f>IF(N130="snížená",J130,0)</f>
        <v>0</v>
      </c>
      <c r="BG130" s="196">
        <f>IF(N130="zákl. přenesená",J130,0)</f>
        <v>0</v>
      </c>
      <c r="BH130" s="196">
        <f>IF(N130="sníž. přenesená",J130,0)</f>
        <v>0</v>
      </c>
      <c r="BI130" s="196">
        <f>IF(N130="nulová",J130,0)</f>
        <v>0</v>
      </c>
      <c r="BJ130" s="15" t="s">
        <v>87</v>
      </c>
      <c r="BK130" s="196">
        <f>ROUND(I130*H130,2)</f>
        <v>0</v>
      </c>
      <c r="BL130" s="15" t="s">
        <v>153</v>
      </c>
      <c r="BM130" s="195" t="s">
        <v>1400</v>
      </c>
    </row>
    <row r="131" spans="1:65" s="2" customFormat="1" ht="38.4">
      <c r="A131" s="32"/>
      <c r="B131" s="33"/>
      <c r="C131" s="34"/>
      <c r="D131" s="197" t="s">
        <v>155</v>
      </c>
      <c r="E131" s="34"/>
      <c r="F131" s="198" t="s">
        <v>187</v>
      </c>
      <c r="G131" s="34"/>
      <c r="H131" s="34"/>
      <c r="I131" s="199"/>
      <c r="J131" s="34"/>
      <c r="K131" s="34"/>
      <c r="L131" s="37"/>
      <c r="M131" s="200"/>
      <c r="N131" s="201"/>
      <c r="O131" s="69"/>
      <c r="P131" s="69"/>
      <c r="Q131" s="69"/>
      <c r="R131" s="69"/>
      <c r="S131" s="69"/>
      <c r="T131" s="70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5" t="s">
        <v>155</v>
      </c>
      <c r="AU131" s="15" t="s">
        <v>89</v>
      </c>
    </row>
    <row r="132" spans="1:65" s="13" customFormat="1" ht="10.199999999999999">
      <c r="B132" s="202"/>
      <c r="C132" s="203"/>
      <c r="D132" s="197" t="s">
        <v>157</v>
      </c>
      <c r="E132" s="204" t="s">
        <v>1</v>
      </c>
      <c r="F132" s="205" t="s">
        <v>1401</v>
      </c>
      <c r="G132" s="203"/>
      <c r="H132" s="206">
        <v>40</v>
      </c>
      <c r="I132" s="207"/>
      <c r="J132" s="203"/>
      <c r="K132" s="203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157</v>
      </c>
      <c r="AU132" s="212" t="s">
        <v>89</v>
      </c>
      <c r="AV132" s="13" t="s">
        <v>89</v>
      </c>
      <c r="AW132" s="13" t="s">
        <v>36</v>
      </c>
      <c r="AX132" s="13" t="s">
        <v>79</v>
      </c>
      <c r="AY132" s="212" t="s">
        <v>146</v>
      </c>
    </row>
    <row r="133" spans="1:65" s="13" customFormat="1" ht="10.199999999999999">
      <c r="B133" s="202"/>
      <c r="C133" s="203"/>
      <c r="D133" s="197" t="s">
        <v>157</v>
      </c>
      <c r="E133" s="204" t="s">
        <v>1</v>
      </c>
      <c r="F133" s="205" t="s">
        <v>1402</v>
      </c>
      <c r="G133" s="203"/>
      <c r="H133" s="206">
        <v>40</v>
      </c>
      <c r="I133" s="207"/>
      <c r="J133" s="203"/>
      <c r="K133" s="203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157</v>
      </c>
      <c r="AU133" s="212" t="s">
        <v>89</v>
      </c>
      <c r="AV133" s="13" t="s">
        <v>89</v>
      </c>
      <c r="AW133" s="13" t="s">
        <v>36</v>
      </c>
      <c r="AX133" s="13" t="s">
        <v>79</v>
      </c>
      <c r="AY133" s="212" t="s">
        <v>146</v>
      </c>
    </row>
    <row r="134" spans="1:65" s="2" customFormat="1" ht="37.799999999999997" customHeight="1">
      <c r="A134" s="32"/>
      <c r="B134" s="33"/>
      <c r="C134" s="184" t="s">
        <v>153</v>
      </c>
      <c r="D134" s="184" t="s">
        <v>148</v>
      </c>
      <c r="E134" s="185" t="s">
        <v>198</v>
      </c>
      <c r="F134" s="186" t="s">
        <v>199</v>
      </c>
      <c r="G134" s="187" t="s">
        <v>161</v>
      </c>
      <c r="H134" s="188">
        <v>200</v>
      </c>
      <c r="I134" s="189"/>
      <c r="J134" s="190">
        <f>ROUND(I134*H134,2)</f>
        <v>0</v>
      </c>
      <c r="K134" s="186" t="s">
        <v>152</v>
      </c>
      <c r="L134" s="37"/>
      <c r="M134" s="191" t="s">
        <v>1</v>
      </c>
      <c r="N134" s="192" t="s">
        <v>44</v>
      </c>
      <c r="O134" s="69"/>
      <c r="P134" s="193">
        <f>O134*H134</f>
        <v>0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95" t="s">
        <v>153</v>
      </c>
      <c r="AT134" s="195" t="s">
        <v>148</v>
      </c>
      <c r="AU134" s="195" t="s">
        <v>89</v>
      </c>
      <c r="AY134" s="15" t="s">
        <v>146</v>
      </c>
      <c r="BE134" s="196">
        <f>IF(N134="základní",J134,0)</f>
        <v>0</v>
      </c>
      <c r="BF134" s="196">
        <f>IF(N134="snížená",J134,0)</f>
        <v>0</v>
      </c>
      <c r="BG134" s="196">
        <f>IF(N134="zákl. přenesená",J134,0)</f>
        <v>0</v>
      </c>
      <c r="BH134" s="196">
        <f>IF(N134="sníž. přenesená",J134,0)</f>
        <v>0</v>
      </c>
      <c r="BI134" s="196">
        <f>IF(N134="nulová",J134,0)</f>
        <v>0</v>
      </c>
      <c r="BJ134" s="15" t="s">
        <v>87</v>
      </c>
      <c r="BK134" s="196">
        <f>ROUND(I134*H134,2)</f>
        <v>0</v>
      </c>
      <c r="BL134" s="15" t="s">
        <v>153</v>
      </c>
      <c r="BM134" s="195" t="s">
        <v>1403</v>
      </c>
    </row>
    <row r="135" spans="1:65" s="2" customFormat="1" ht="38.4">
      <c r="A135" s="32"/>
      <c r="B135" s="33"/>
      <c r="C135" s="34"/>
      <c r="D135" s="197" t="s">
        <v>155</v>
      </c>
      <c r="E135" s="34"/>
      <c r="F135" s="198" t="s">
        <v>201</v>
      </c>
      <c r="G135" s="34"/>
      <c r="H135" s="34"/>
      <c r="I135" s="199"/>
      <c r="J135" s="34"/>
      <c r="K135" s="34"/>
      <c r="L135" s="37"/>
      <c r="M135" s="200"/>
      <c r="N135" s="201"/>
      <c r="O135" s="69"/>
      <c r="P135" s="69"/>
      <c r="Q135" s="69"/>
      <c r="R135" s="69"/>
      <c r="S135" s="69"/>
      <c r="T135" s="70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5" t="s">
        <v>155</v>
      </c>
      <c r="AU135" s="15" t="s">
        <v>89</v>
      </c>
    </row>
    <row r="136" spans="1:65" s="13" customFormat="1" ht="10.199999999999999">
      <c r="B136" s="202"/>
      <c r="C136" s="203"/>
      <c r="D136" s="197" t="s">
        <v>157</v>
      </c>
      <c r="E136" s="204" t="s">
        <v>1</v>
      </c>
      <c r="F136" s="205" t="s">
        <v>1404</v>
      </c>
      <c r="G136" s="203"/>
      <c r="H136" s="206">
        <v>200</v>
      </c>
      <c r="I136" s="207"/>
      <c r="J136" s="203"/>
      <c r="K136" s="203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157</v>
      </c>
      <c r="AU136" s="212" t="s">
        <v>89</v>
      </c>
      <c r="AV136" s="13" t="s">
        <v>89</v>
      </c>
      <c r="AW136" s="13" t="s">
        <v>36</v>
      </c>
      <c r="AX136" s="13" t="s">
        <v>87</v>
      </c>
      <c r="AY136" s="212" t="s">
        <v>146</v>
      </c>
    </row>
    <row r="137" spans="1:65" s="2" customFormat="1" ht="24.15" customHeight="1">
      <c r="A137" s="32"/>
      <c r="B137" s="33"/>
      <c r="C137" s="184" t="s">
        <v>183</v>
      </c>
      <c r="D137" s="184" t="s">
        <v>148</v>
      </c>
      <c r="E137" s="185" t="s">
        <v>564</v>
      </c>
      <c r="F137" s="186" t="s">
        <v>565</v>
      </c>
      <c r="G137" s="187" t="s">
        <v>161</v>
      </c>
      <c r="H137" s="188">
        <v>40</v>
      </c>
      <c r="I137" s="189"/>
      <c r="J137" s="190">
        <f>ROUND(I137*H137,2)</f>
        <v>0</v>
      </c>
      <c r="K137" s="186" t="s">
        <v>152</v>
      </c>
      <c r="L137" s="37"/>
      <c r="M137" s="191" t="s">
        <v>1</v>
      </c>
      <c r="N137" s="192" t="s">
        <v>44</v>
      </c>
      <c r="O137" s="69"/>
      <c r="P137" s="193">
        <f>O137*H137</f>
        <v>0</v>
      </c>
      <c r="Q137" s="193">
        <v>0</v>
      </c>
      <c r="R137" s="193">
        <f>Q137*H137</f>
        <v>0</v>
      </c>
      <c r="S137" s="193">
        <v>0</v>
      </c>
      <c r="T137" s="194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95" t="s">
        <v>153</v>
      </c>
      <c r="AT137" s="195" t="s">
        <v>148</v>
      </c>
      <c r="AU137" s="195" t="s">
        <v>89</v>
      </c>
      <c r="AY137" s="15" t="s">
        <v>146</v>
      </c>
      <c r="BE137" s="196">
        <f>IF(N137="základní",J137,0)</f>
        <v>0</v>
      </c>
      <c r="BF137" s="196">
        <f>IF(N137="snížená",J137,0)</f>
        <v>0</v>
      </c>
      <c r="BG137" s="196">
        <f>IF(N137="zákl. přenesená",J137,0)</f>
        <v>0</v>
      </c>
      <c r="BH137" s="196">
        <f>IF(N137="sníž. přenesená",J137,0)</f>
        <v>0</v>
      </c>
      <c r="BI137" s="196">
        <f>IF(N137="nulová",J137,0)</f>
        <v>0</v>
      </c>
      <c r="BJ137" s="15" t="s">
        <v>87</v>
      </c>
      <c r="BK137" s="196">
        <f>ROUND(I137*H137,2)</f>
        <v>0</v>
      </c>
      <c r="BL137" s="15" t="s">
        <v>153</v>
      </c>
      <c r="BM137" s="195" t="s">
        <v>1405</v>
      </c>
    </row>
    <row r="138" spans="1:65" s="2" customFormat="1" ht="28.8">
      <c r="A138" s="32"/>
      <c r="B138" s="33"/>
      <c r="C138" s="34"/>
      <c r="D138" s="197" t="s">
        <v>155</v>
      </c>
      <c r="E138" s="34"/>
      <c r="F138" s="198" t="s">
        <v>567</v>
      </c>
      <c r="G138" s="34"/>
      <c r="H138" s="34"/>
      <c r="I138" s="199"/>
      <c r="J138" s="34"/>
      <c r="K138" s="34"/>
      <c r="L138" s="37"/>
      <c r="M138" s="200"/>
      <c r="N138" s="201"/>
      <c r="O138" s="69"/>
      <c r="P138" s="69"/>
      <c r="Q138" s="69"/>
      <c r="R138" s="69"/>
      <c r="S138" s="69"/>
      <c r="T138" s="70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5" t="s">
        <v>155</v>
      </c>
      <c r="AU138" s="15" t="s">
        <v>89</v>
      </c>
    </row>
    <row r="139" spans="1:65" s="13" customFormat="1" ht="10.199999999999999">
      <c r="B139" s="202"/>
      <c r="C139" s="203"/>
      <c r="D139" s="197" t="s">
        <v>157</v>
      </c>
      <c r="E139" s="204" t="s">
        <v>1</v>
      </c>
      <c r="F139" s="205" t="s">
        <v>1406</v>
      </c>
      <c r="G139" s="203"/>
      <c r="H139" s="206">
        <v>40</v>
      </c>
      <c r="I139" s="207"/>
      <c r="J139" s="203"/>
      <c r="K139" s="203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157</v>
      </c>
      <c r="AU139" s="212" t="s">
        <v>89</v>
      </c>
      <c r="AV139" s="13" t="s">
        <v>89</v>
      </c>
      <c r="AW139" s="13" t="s">
        <v>36</v>
      </c>
      <c r="AX139" s="13" t="s">
        <v>87</v>
      </c>
      <c r="AY139" s="212" t="s">
        <v>146</v>
      </c>
    </row>
    <row r="140" spans="1:65" s="2" customFormat="1" ht="33" customHeight="1">
      <c r="A140" s="32"/>
      <c r="B140" s="33"/>
      <c r="C140" s="184" t="s">
        <v>197</v>
      </c>
      <c r="D140" s="184" t="s">
        <v>148</v>
      </c>
      <c r="E140" s="185" t="s">
        <v>239</v>
      </c>
      <c r="F140" s="186" t="s">
        <v>240</v>
      </c>
      <c r="G140" s="187" t="s">
        <v>241</v>
      </c>
      <c r="H140" s="188">
        <v>300</v>
      </c>
      <c r="I140" s="189"/>
      <c r="J140" s="190">
        <f>ROUND(I140*H140,2)</f>
        <v>0</v>
      </c>
      <c r="K140" s="186" t="s">
        <v>152</v>
      </c>
      <c r="L140" s="37"/>
      <c r="M140" s="191" t="s">
        <v>1</v>
      </c>
      <c r="N140" s="192" t="s">
        <v>44</v>
      </c>
      <c r="O140" s="69"/>
      <c r="P140" s="193">
        <f>O140*H140</f>
        <v>0</v>
      </c>
      <c r="Q140" s="193">
        <v>0</v>
      </c>
      <c r="R140" s="193">
        <f>Q140*H140</f>
        <v>0</v>
      </c>
      <c r="S140" s="193">
        <v>0</v>
      </c>
      <c r="T140" s="194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95" t="s">
        <v>153</v>
      </c>
      <c r="AT140" s="195" t="s">
        <v>148</v>
      </c>
      <c r="AU140" s="195" t="s">
        <v>89</v>
      </c>
      <c r="AY140" s="15" t="s">
        <v>146</v>
      </c>
      <c r="BE140" s="196">
        <f>IF(N140="základní",J140,0)</f>
        <v>0</v>
      </c>
      <c r="BF140" s="196">
        <f>IF(N140="snížená",J140,0)</f>
        <v>0</v>
      </c>
      <c r="BG140" s="196">
        <f>IF(N140="zákl. přenesená",J140,0)</f>
        <v>0</v>
      </c>
      <c r="BH140" s="196">
        <f>IF(N140="sníž. přenesená",J140,0)</f>
        <v>0</v>
      </c>
      <c r="BI140" s="196">
        <f>IF(N140="nulová",J140,0)</f>
        <v>0</v>
      </c>
      <c r="BJ140" s="15" t="s">
        <v>87</v>
      </c>
      <c r="BK140" s="196">
        <f>ROUND(I140*H140,2)</f>
        <v>0</v>
      </c>
      <c r="BL140" s="15" t="s">
        <v>153</v>
      </c>
      <c r="BM140" s="195" t="s">
        <v>1407</v>
      </c>
    </row>
    <row r="141" spans="1:65" s="2" customFormat="1" ht="28.8">
      <c r="A141" s="32"/>
      <c r="B141" s="33"/>
      <c r="C141" s="34"/>
      <c r="D141" s="197" t="s">
        <v>155</v>
      </c>
      <c r="E141" s="34"/>
      <c r="F141" s="198" t="s">
        <v>243</v>
      </c>
      <c r="G141" s="34"/>
      <c r="H141" s="34"/>
      <c r="I141" s="199"/>
      <c r="J141" s="34"/>
      <c r="K141" s="34"/>
      <c r="L141" s="37"/>
      <c r="M141" s="200"/>
      <c r="N141" s="201"/>
      <c r="O141" s="69"/>
      <c r="P141" s="69"/>
      <c r="Q141" s="69"/>
      <c r="R141" s="69"/>
      <c r="S141" s="69"/>
      <c r="T141" s="70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5" t="s">
        <v>155</v>
      </c>
      <c r="AU141" s="15" t="s">
        <v>89</v>
      </c>
    </row>
    <row r="142" spans="1:65" s="13" customFormat="1" ht="10.199999999999999">
      <c r="B142" s="202"/>
      <c r="C142" s="203"/>
      <c r="D142" s="197" t="s">
        <v>157</v>
      </c>
      <c r="E142" s="204" t="s">
        <v>1</v>
      </c>
      <c r="F142" s="205" t="s">
        <v>1408</v>
      </c>
      <c r="G142" s="203"/>
      <c r="H142" s="206">
        <v>300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157</v>
      </c>
      <c r="AU142" s="212" t="s">
        <v>89</v>
      </c>
      <c r="AV142" s="13" t="s">
        <v>89</v>
      </c>
      <c r="AW142" s="13" t="s">
        <v>36</v>
      </c>
      <c r="AX142" s="13" t="s">
        <v>87</v>
      </c>
      <c r="AY142" s="212" t="s">
        <v>146</v>
      </c>
    </row>
    <row r="143" spans="1:65" s="2" customFormat="1" ht="24.15" customHeight="1">
      <c r="A143" s="32"/>
      <c r="B143" s="33"/>
      <c r="C143" s="184" t="s">
        <v>204</v>
      </c>
      <c r="D143" s="184" t="s">
        <v>148</v>
      </c>
      <c r="E143" s="185" t="s">
        <v>246</v>
      </c>
      <c r="F143" s="186" t="s">
        <v>247</v>
      </c>
      <c r="G143" s="187" t="s">
        <v>161</v>
      </c>
      <c r="H143" s="188">
        <v>40</v>
      </c>
      <c r="I143" s="189"/>
      <c r="J143" s="190">
        <f>ROUND(I143*H143,2)</f>
        <v>0</v>
      </c>
      <c r="K143" s="186" t="s">
        <v>152</v>
      </c>
      <c r="L143" s="37"/>
      <c r="M143" s="191" t="s">
        <v>1</v>
      </c>
      <c r="N143" s="192" t="s">
        <v>44</v>
      </c>
      <c r="O143" s="69"/>
      <c r="P143" s="193">
        <f>O143*H143</f>
        <v>0</v>
      </c>
      <c r="Q143" s="193">
        <v>0</v>
      </c>
      <c r="R143" s="193">
        <f>Q143*H143</f>
        <v>0</v>
      </c>
      <c r="S143" s="193">
        <v>0</v>
      </c>
      <c r="T143" s="194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95" t="s">
        <v>153</v>
      </c>
      <c r="AT143" s="195" t="s">
        <v>148</v>
      </c>
      <c r="AU143" s="195" t="s">
        <v>89</v>
      </c>
      <c r="AY143" s="15" t="s">
        <v>146</v>
      </c>
      <c r="BE143" s="196">
        <f>IF(N143="základní",J143,0)</f>
        <v>0</v>
      </c>
      <c r="BF143" s="196">
        <f>IF(N143="snížená",J143,0)</f>
        <v>0</v>
      </c>
      <c r="BG143" s="196">
        <f>IF(N143="zákl. přenesená",J143,0)</f>
        <v>0</v>
      </c>
      <c r="BH143" s="196">
        <f>IF(N143="sníž. přenesená",J143,0)</f>
        <v>0</v>
      </c>
      <c r="BI143" s="196">
        <f>IF(N143="nulová",J143,0)</f>
        <v>0</v>
      </c>
      <c r="BJ143" s="15" t="s">
        <v>87</v>
      </c>
      <c r="BK143" s="196">
        <f>ROUND(I143*H143,2)</f>
        <v>0</v>
      </c>
      <c r="BL143" s="15" t="s">
        <v>153</v>
      </c>
      <c r="BM143" s="195" t="s">
        <v>1409</v>
      </c>
    </row>
    <row r="144" spans="1:65" s="2" customFormat="1" ht="28.8">
      <c r="A144" s="32"/>
      <c r="B144" s="33"/>
      <c r="C144" s="34"/>
      <c r="D144" s="197" t="s">
        <v>155</v>
      </c>
      <c r="E144" s="34"/>
      <c r="F144" s="198" t="s">
        <v>249</v>
      </c>
      <c r="G144" s="34"/>
      <c r="H144" s="34"/>
      <c r="I144" s="199"/>
      <c r="J144" s="34"/>
      <c r="K144" s="34"/>
      <c r="L144" s="37"/>
      <c r="M144" s="200"/>
      <c r="N144" s="201"/>
      <c r="O144" s="69"/>
      <c r="P144" s="69"/>
      <c r="Q144" s="69"/>
      <c r="R144" s="69"/>
      <c r="S144" s="69"/>
      <c r="T144" s="70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5" t="s">
        <v>155</v>
      </c>
      <c r="AU144" s="15" t="s">
        <v>89</v>
      </c>
    </row>
    <row r="145" spans="1:65" s="13" customFormat="1" ht="10.199999999999999">
      <c r="B145" s="202"/>
      <c r="C145" s="203"/>
      <c r="D145" s="197" t="s">
        <v>157</v>
      </c>
      <c r="E145" s="204" t="s">
        <v>1</v>
      </c>
      <c r="F145" s="205" t="s">
        <v>1410</v>
      </c>
      <c r="G145" s="203"/>
      <c r="H145" s="206">
        <v>40</v>
      </c>
      <c r="I145" s="207"/>
      <c r="J145" s="203"/>
      <c r="K145" s="203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157</v>
      </c>
      <c r="AU145" s="212" t="s">
        <v>89</v>
      </c>
      <c r="AV145" s="13" t="s">
        <v>89</v>
      </c>
      <c r="AW145" s="13" t="s">
        <v>36</v>
      </c>
      <c r="AX145" s="13" t="s">
        <v>79</v>
      </c>
      <c r="AY145" s="212" t="s">
        <v>146</v>
      </c>
    </row>
    <row r="146" spans="1:65" s="2" customFormat="1" ht="24.15" customHeight="1">
      <c r="A146" s="32"/>
      <c r="B146" s="33"/>
      <c r="C146" s="184" t="s">
        <v>216</v>
      </c>
      <c r="D146" s="184" t="s">
        <v>148</v>
      </c>
      <c r="E146" s="185" t="s">
        <v>277</v>
      </c>
      <c r="F146" s="186" t="s">
        <v>278</v>
      </c>
      <c r="G146" s="187" t="s">
        <v>151</v>
      </c>
      <c r="H146" s="188">
        <v>1050</v>
      </c>
      <c r="I146" s="189"/>
      <c r="J146" s="190">
        <f>ROUND(I146*H146,2)</f>
        <v>0</v>
      </c>
      <c r="K146" s="186" t="s">
        <v>152</v>
      </c>
      <c r="L146" s="37"/>
      <c r="M146" s="191" t="s">
        <v>1</v>
      </c>
      <c r="N146" s="192" t="s">
        <v>44</v>
      </c>
      <c r="O146" s="69"/>
      <c r="P146" s="193">
        <f>O146*H146</f>
        <v>0</v>
      </c>
      <c r="Q146" s="193">
        <v>0</v>
      </c>
      <c r="R146" s="193">
        <f>Q146*H146</f>
        <v>0</v>
      </c>
      <c r="S146" s="193">
        <v>0</v>
      </c>
      <c r="T146" s="194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95" t="s">
        <v>153</v>
      </c>
      <c r="AT146" s="195" t="s">
        <v>148</v>
      </c>
      <c r="AU146" s="195" t="s">
        <v>89</v>
      </c>
      <c r="AY146" s="15" t="s">
        <v>146</v>
      </c>
      <c r="BE146" s="196">
        <f>IF(N146="základní",J146,0)</f>
        <v>0</v>
      </c>
      <c r="BF146" s="196">
        <f>IF(N146="snížená",J146,0)</f>
        <v>0</v>
      </c>
      <c r="BG146" s="196">
        <f>IF(N146="zákl. přenesená",J146,0)</f>
        <v>0</v>
      </c>
      <c r="BH146" s="196">
        <f>IF(N146="sníž. přenesená",J146,0)</f>
        <v>0</v>
      </c>
      <c r="BI146" s="196">
        <f>IF(N146="nulová",J146,0)</f>
        <v>0</v>
      </c>
      <c r="BJ146" s="15" t="s">
        <v>87</v>
      </c>
      <c r="BK146" s="196">
        <f>ROUND(I146*H146,2)</f>
        <v>0</v>
      </c>
      <c r="BL146" s="15" t="s">
        <v>153</v>
      </c>
      <c r="BM146" s="195" t="s">
        <v>1411</v>
      </c>
    </row>
    <row r="147" spans="1:65" s="2" customFormat="1" ht="28.8">
      <c r="A147" s="32"/>
      <c r="B147" s="33"/>
      <c r="C147" s="34"/>
      <c r="D147" s="197" t="s">
        <v>155</v>
      </c>
      <c r="E147" s="34"/>
      <c r="F147" s="198" t="s">
        <v>280</v>
      </c>
      <c r="G147" s="34"/>
      <c r="H147" s="34"/>
      <c r="I147" s="199"/>
      <c r="J147" s="34"/>
      <c r="K147" s="34"/>
      <c r="L147" s="37"/>
      <c r="M147" s="200"/>
      <c r="N147" s="201"/>
      <c r="O147" s="69"/>
      <c r="P147" s="69"/>
      <c r="Q147" s="69"/>
      <c r="R147" s="69"/>
      <c r="S147" s="69"/>
      <c r="T147" s="70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5" t="s">
        <v>155</v>
      </c>
      <c r="AU147" s="15" t="s">
        <v>89</v>
      </c>
    </row>
    <row r="148" spans="1:65" s="13" customFormat="1" ht="10.199999999999999">
      <c r="B148" s="202"/>
      <c r="C148" s="203"/>
      <c r="D148" s="197" t="s">
        <v>157</v>
      </c>
      <c r="E148" s="204" t="s">
        <v>1</v>
      </c>
      <c r="F148" s="205" t="s">
        <v>1412</v>
      </c>
      <c r="G148" s="203"/>
      <c r="H148" s="206">
        <v>1050</v>
      </c>
      <c r="I148" s="207"/>
      <c r="J148" s="203"/>
      <c r="K148" s="203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157</v>
      </c>
      <c r="AU148" s="212" t="s">
        <v>89</v>
      </c>
      <c r="AV148" s="13" t="s">
        <v>89</v>
      </c>
      <c r="AW148" s="13" t="s">
        <v>36</v>
      </c>
      <c r="AX148" s="13" t="s">
        <v>87</v>
      </c>
      <c r="AY148" s="212" t="s">
        <v>146</v>
      </c>
    </row>
    <row r="149" spans="1:65" s="2" customFormat="1" ht="16.5" customHeight="1">
      <c r="A149" s="32"/>
      <c r="B149" s="33"/>
      <c r="C149" s="213" t="s">
        <v>225</v>
      </c>
      <c r="D149" s="213" t="s">
        <v>226</v>
      </c>
      <c r="E149" s="214" t="s">
        <v>283</v>
      </c>
      <c r="F149" s="215" t="s">
        <v>284</v>
      </c>
      <c r="G149" s="216" t="s">
        <v>285</v>
      </c>
      <c r="H149" s="217">
        <v>21</v>
      </c>
      <c r="I149" s="218"/>
      <c r="J149" s="219">
        <f>ROUND(I149*H149,2)</f>
        <v>0</v>
      </c>
      <c r="K149" s="215" t="s">
        <v>152</v>
      </c>
      <c r="L149" s="220"/>
      <c r="M149" s="221" t="s">
        <v>1</v>
      </c>
      <c r="N149" s="222" t="s">
        <v>44</v>
      </c>
      <c r="O149" s="69"/>
      <c r="P149" s="193">
        <f>O149*H149</f>
        <v>0</v>
      </c>
      <c r="Q149" s="193">
        <v>1E-3</v>
      </c>
      <c r="R149" s="193">
        <f>Q149*H149</f>
        <v>2.1000000000000001E-2</v>
      </c>
      <c r="S149" s="193">
        <v>0</v>
      </c>
      <c r="T149" s="194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95" t="s">
        <v>216</v>
      </c>
      <c r="AT149" s="195" t="s">
        <v>226</v>
      </c>
      <c r="AU149" s="195" t="s">
        <v>89</v>
      </c>
      <c r="AY149" s="15" t="s">
        <v>146</v>
      </c>
      <c r="BE149" s="196">
        <f>IF(N149="základní",J149,0)</f>
        <v>0</v>
      </c>
      <c r="BF149" s="196">
        <f>IF(N149="snížená",J149,0)</f>
        <v>0</v>
      </c>
      <c r="BG149" s="196">
        <f>IF(N149="zákl. přenesená",J149,0)</f>
        <v>0</v>
      </c>
      <c r="BH149" s="196">
        <f>IF(N149="sníž. přenesená",J149,0)</f>
        <v>0</v>
      </c>
      <c r="BI149" s="196">
        <f>IF(N149="nulová",J149,0)</f>
        <v>0</v>
      </c>
      <c r="BJ149" s="15" t="s">
        <v>87</v>
      </c>
      <c r="BK149" s="196">
        <f>ROUND(I149*H149,2)</f>
        <v>0</v>
      </c>
      <c r="BL149" s="15" t="s">
        <v>153</v>
      </c>
      <c r="BM149" s="195" t="s">
        <v>1413</v>
      </c>
    </row>
    <row r="150" spans="1:65" s="2" customFormat="1" ht="10.199999999999999">
      <c r="A150" s="32"/>
      <c r="B150" s="33"/>
      <c r="C150" s="34"/>
      <c r="D150" s="197" t="s">
        <v>155</v>
      </c>
      <c r="E150" s="34"/>
      <c r="F150" s="198" t="s">
        <v>284</v>
      </c>
      <c r="G150" s="34"/>
      <c r="H150" s="34"/>
      <c r="I150" s="199"/>
      <c r="J150" s="34"/>
      <c r="K150" s="34"/>
      <c r="L150" s="37"/>
      <c r="M150" s="200"/>
      <c r="N150" s="201"/>
      <c r="O150" s="69"/>
      <c r="P150" s="69"/>
      <c r="Q150" s="69"/>
      <c r="R150" s="69"/>
      <c r="S150" s="69"/>
      <c r="T150" s="70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T150" s="15" t="s">
        <v>155</v>
      </c>
      <c r="AU150" s="15" t="s">
        <v>89</v>
      </c>
    </row>
    <row r="151" spans="1:65" s="13" customFormat="1" ht="10.199999999999999">
      <c r="B151" s="202"/>
      <c r="C151" s="203"/>
      <c r="D151" s="197" t="s">
        <v>157</v>
      </c>
      <c r="E151" s="203"/>
      <c r="F151" s="205" t="s">
        <v>1414</v>
      </c>
      <c r="G151" s="203"/>
      <c r="H151" s="206">
        <v>21</v>
      </c>
      <c r="I151" s="207"/>
      <c r="J151" s="203"/>
      <c r="K151" s="203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157</v>
      </c>
      <c r="AU151" s="212" t="s">
        <v>89</v>
      </c>
      <c r="AV151" s="13" t="s">
        <v>89</v>
      </c>
      <c r="AW151" s="13" t="s">
        <v>4</v>
      </c>
      <c r="AX151" s="13" t="s">
        <v>87</v>
      </c>
      <c r="AY151" s="212" t="s">
        <v>146</v>
      </c>
    </row>
    <row r="152" spans="1:65" s="2" customFormat="1" ht="24.15" customHeight="1">
      <c r="A152" s="32"/>
      <c r="B152" s="33"/>
      <c r="C152" s="184" t="s">
        <v>232</v>
      </c>
      <c r="D152" s="184" t="s">
        <v>148</v>
      </c>
      <c r="E152" s="185" t="s">
        <v>290</v>
      </c>
      <c r="F152" s="186" t="s">
        <v>291</v>
      </c>
      <c r="G152" s="187" t="s">
        <v>151</v>
      </c>
      <c r="H152" s="188">
        <v>100</v>
      </c>
      <c r="I152" s="189"/>
      <c r="J152" s="190">
        <f>ROUND(I152*H152,2)</f>
        <v>0</v>
      </c>
      <c r="K152" s="186" t="s">
        <v>152</v>
      </c>
      <c r="L152" s="37"/>
      <c r="M152" s="191" t="s">
        <v>1</v>
      </c>
      <c r="N152" s="192" t="s">
        <v>44</v>
      </c>
      <c r="O152" s="69"/>
      <c r="P152" s="193">
        <f>O152*H152</f>
        <v>0</v>
      </c>
      <c r="Q152" s="193">
        <v>0</v>
      </c>
      <c r="R152" s="193">
        <f>Q152*H152</f>
        <v>0</v>
      </c>
      <c r="S152" s="193">
        <v>0</v>
      </c>
      <c r="T152" s="194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95" t="s">
        <v>153</v>
      </c>
      <c r="AT152" s="195" t="s">
        <v>148</v>
      </c>
      <c r="AU152" s="195" t="s">
        <v>89</v>
      </c>
      <c r="AY152" s="15" t="s">
        <v>146</v>
      </c>
      <c r="BE152" s="196">
        <f>IF(N152="základní",J152,0)</f>
        <v>0</v>
      </c>
      <c r="BF152" s="196">
        <f>IF(N152="snížená",J152,0)</f>
        <v>0</v>
      </c>
      <c r="BG152" s="196">
        <f>IF(N152="zákl. přenesená",J152,0)</f>
        <v>0</v>
      </c>
      <c r="BH152" s="196">
        <f>IF(N152="sníž. přenesená",J152,0)</f>
        <v>0</v>
      </c>
      <c r="BI152" s="196">
        <f>IF(N152="nulová",J152,0)</f>
        <v>0</v>
      </c>
      <c r="BJ152" s="15" t="s">
        <v>87</v>
      </c>
      <c r="BK152" s="196">
        <f>ROUND(I152*H152,2)</f>
        <v>0</v>
      </c>
      <c r="BL152" s="15" t="s">
        <v>153</v>
      </c>
      <c r="BM152" s="195" t="s">
        <v>1415</v>
      </c>
    </row>
    <row r="153" spans="1:65" s="2" customFormat="1" ht="19.2">
      <c r="A153" s="32"/>
      <c r="B153" s="33"/>
      <c r="C153" s="34"/>
      <c r="D153" s="197" t="s">
        <v>155</v>
      </c>
      <c r="E153" s="34"/>
      <c r="F153" s="198" t="s">
        <v>293</v>
      </c>
      <c r="G153" s="34"/>
      <c r="H153" s="34"/>
      <c r="I153" s="199"/>
      <c r="J153" s="34"/>
      <c r="K153" s="34"/>
      <c r="L153" s="37"/>
      <c r="M153" s="200"/>
      <c r="N153" s="201"/>
      <c r="O153" s="69"/>
      <c r="P153" s="69"/>
      <c r="Q153" s="69"/>
      <c r="R153" s="69"/>
      <c r="S153" s="69"/>
      <c r="T153" s="70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T153" s="15" t="s">
        <v>155</v>
      </c>
      <c r="AU153" s="15" t="s">
        <v>89</v>
      </c>
    </row>
    <row r="154" spans="1:65" s="13" customFormat="1" ht="10.199999999999999">
      <c r="B154" s="202"/>
      <c r="C154" s="203"/>
      <c r="D154" s="197" t="s">
        <v>157</v>
      </c>
      <c r="E154" s="204" t="s">
        <v>1</v>
      </c>
      <c r="F154" s="205" t="s">
        <v>1416</v>
      </c>
      <c r="G154" s="203"/>
      <c r="H154" s="206">
        <v>100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157</v>
      </c>
      <c r="AU154" s="212" t="s">
        <v>89</v>
      </c>
      <c r="AV154" s="13" t="s">
        <v>89</v>
      </c>
      <c r="AW154" s="13" t="s">
        <v>36</v>
      </c>
      <c r="AX154" s="13" t="s">
        <v>79</v>
      </c>
      <c r="AY154" s="212" t="s">
        <v>146</v>
      </c>
    </row>
    <row r="155" spans="1:65" s="2" customFormat="1" ht="24.15" customHeight="1">
      <c r="A155" s="32"/>
      <c r="B155" s="33"/>
      <c r="C155" s="184" t="s">
        <v>238</v>
      </c>
      <c r="D155" s="184" t="s">
        <v>148</v>
      </c>
      <c r="E155" s="185" t="s">
        <v>298</v>
      </c>
      <c r="F155" s="186" t="s">
        <v>299</v>
      </c>
      <c r="G155" s="187" t="s">
        <v>151</v>
      </c>
      <c r="H155" s="188">
        <v>1060</v>
      </c>
      <c r="I155" s="189"/>
      <c r="J155" s="190">
        <f>ROUND(I155*H155,2)</f>
        <v>0</v>
      </c>
      <c r="K155" s="186" t="s">
        <v>152</v>
      </c>
      <c r="L155" s="37"/>
      <c r="M155" s="191" t="s">
        <v>1</v>
      </c>
      <c r="N155" s="192" t="s">
        <v>44</v>
      </c>
      <c r="O155" s="69"/>
      <c r="P155" s="193">
        <f>O155*H155</f>
        <v>0</v>
      </c>
      <c r="Q155" s="193">
        <v>0</v>
      </c>
      <c r="R155" s="193">
        <f>Q155*H155</f>
        <v>0</v>
      </c>
      <c r="S155" s="193">
        <v>0</v>
      </c>
      <c r="T155" s="194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95" t="s">
        <v>153</v>
      </c>
      <c r="AT155" s="195" t="s">
        <v>148</v>
      </c>
      <c r="AU155" s="195" t="s">
        <v>89</v>
      </c>
      <c r="AY155" s="15" t="s">
        <v>146</v>
      </c>
      <c r="BE155" s="196">
        <f>IF(N155="základní",J155,0)</f>
        <v>0</v>
      </c>
      <c r="BF155" s="196">
        <f>IF(N155="snížená",J155,0)</f>
        <v>0</v>
      </c>
      <c r="BG155" s="196">
        <f>IF(N155="zákl. přenesená",J155,0)</f>
        <v>0</v>
      </c>
      <c r="BH155" s="196">
        <f>IF(N155="sníž. přenesená",J155,0)</f>
        <v>0</v>
      </c>
      <c r="BI155" s="196">
        <f>IF(N155="nulová",J155,0)</f>
        <v>0</v>
      </c>
      <c r="BJ155" s="15" t="s">
        <v>87</v>
      </c>
      <c r="BK155" s="196">
        <f>ROUND(I155*H155,2)</f>
        <v>0</v>
      </c>
      <c r="BL155" s="15" t="s">
        <v>153</v>
      </c>
      <c r="BM155" s="195" t="s">
        <v>1417</v>
      </c>
    </row>
    <row r="156" spans="1:65" s="2" customFormat="1" ht="28.8">
      <c r="A156" s="32"/>
      <c r="B156" s="33"/>
      <c r="C156" s="34"/>
      <c r="D156" s="197" t="s">
        <v>155</v>
      </c>
      <c r="E156" s="34"/>
      <c r="F156" s="198" t="s">
        <v>301</v>
      </c>
      <c r="G156" s="34"/>
      <c r="H156" s="34"/>
      <c r="I156" s="199"/>
      <c r="J156" s="34"/>
      <c r="K156" s="34"/>
      <c r="L156" s="37"/>
      <c r="M156" s="200"/>
      <c r="N156" s="201"/>
      <c r="O156" s="69"/>
      <c r="P156" s="69"/>
      <c r="Q156" s="69"/>
      <c r="R156" s="69"/>
      <c r="S156" s="69"/>
      <c r="T156" s="70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5" t="s">
        <v>155</v>
      </c>
      <c r="AU156" s="15" t="s">
        <v>89</v>
      </c>
    </row>
    <row r="157" spans="1:65" s="13" customFormat="1" ht="10.199999999999999">
      <c r="B157" s="202"/>
      <c r="C157" s="203"/>
      <c r="D157" s="197" t="s">
        <v>157</v>
      </c>
      <c r="E157" s="204" t="s">
        <v>1</v>
      </c>
      <c r="F157" s="205" t="s">
        <v>1418</v>
      </c>
      <c r="G157" s="203"/>
      <c r="H157" s="206">
        <v>1060</v>
      </c>
      <c r="I157" s="207"/>
      <c r="J157" s="203"/>
      <c r="K157" s="203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157</v>
      </c>
      <c r="AU157" s="212" t="s">
        <v>89</v>
      </c>
      <c r="AV157" s="13" t="s">
        <v>89</v>
      </c>
      <c r="AW157" s="13" t="s">
        <v>36</v>
      </c>
      <c r="AX157" s="13" t="s">
        <v>79</v>
      </c>
      <c r="AY157" s="212" t="s">
        <v>146</v>
      </c>
    </row>
    <row r="158" spans="1:65" s="2" customFormat="1" ht="16.5" customHeight="1">
      <c r="A158" s="32"/>
      <c r="B158" s="33"/>
      <c r="C158" s="184" t="s">
        <v>8</v>
      </c>
      <c r="D158" s="184" t="s">
        <v>148</v>
      </c>
      <c r="E158" s="185" t="s">
        <v>303</v>
      </c>
      <c r="F158" s="186" t="s">
        <v>304</v>
      </c>
      <c r="G158" s="187" t="s">
        <v>151</v>
      </c>
      <c r="H158" s="188">
        <v>220</v>
      </c>
      <c r="I158" s="189"/>
      <c r="J158" s="190">
        <f>ROUND(I158*H158,2)</f>
        <v>0</v>
      </c>
      <c r="K158" s="186" t="s">
        <v>152</v>
      </c>
      <c r="L158" s="37"/>
      <c r="M158" s="191" t="s">
        <v>1</v>
      </c>
      <c r="N158" s="192" t="s">
        <v>44</v>
      </c>
      <c r="O158" s="69"/>
      <c r="P158" s="193">
        <f>O158*H158</f>
        <v>0</v>
      </c>
      <c r="Q158" s="193">
        <v>0</v>
      </c>
      <c r="R158" s="193">
        <f>Q158*H158</f>
        <v>0</v>
      </c>
      <c r="S158" s="193">
        <v>0</v>
      </c>
      <c r="T158" s="194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95" t="s">
        <v>153</v>
      </c>
      <c r="AT158" s="195" t="s">
        <v>148</v>
      </c>
      <c r="AU158" s="195" t="s">
        <v>89</v>
      </c>
      <c r="AY158" s="15" t="s">
        <v>146</v>
      </c>
      <c r="BE158" s="196">
        <f>IF(N158="základní",J158,0)</f>
        <v>0</v>
      </c>
      <c r="BF158" s="196">
        <f>IF(N158="snížená",J158,0)</f>
        <v>0</v>
      </c>
      <c r="BG158" s="196">
        <f>IF(N158="zákl. přenesená",J158,0)</f>
        <v>0</v>
      </c>
      <c r="BH158" s="196">
        <f>IF(N158="sníž. přenesená",J158,0)</f>
        <v>0</v>
      </c>
      <c r="BI158" s="196">
        <f>IF(N158="nulová",J158,0)</f>
        <v>0</v>
      </c>
      <c r="BJ158" s="15" t="s">
        <v>87</v>
      </c>
      <c r="BK158" s="196">
        <f>ROUND(I158*H158,2)</f>
        <v>0</v>
      </c>
      <c r="BL158" s="15" t="s">
        <v>153</v>
      </c>
      <c r="BM158" s="195" t="s">
        <v>1419</v>
      </c>
    </row>
    <row r="159" spans="1:65" s="2" customFormat="1" ht="28.8">
      <c r="A159" s="32"/>
      <c r="B159" s="33"/>
      <c r="C159" s="34"/>
      <c r="D159" s="197" t="s">
        <v>155</v>
      </c>
      <c r="E159" s="34"/>
      <c r="F159" s="198" t="s">
        <v>306</v>
      </c>
      <c r="G159" s="34"/>
      <c r="H159" s="34"/>
      <c r="I159" s="199"/>
      <c r="J159" s="34"/>
      <c r="K159" s="34"/>
      <c r="L159" s="37"/>
      <c r="M159" s="200"/>
      <c r="N159" s="201"/>
      <c r="O159" s="69"/>
      <c r="P159" s="69"/>
      <c r="Q159" s="69"/>
      <c r="R159" s="69"/>
      <c r="S159" s="69"/>
      <c r="T159" s="70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5" t="s">
        <v>155</v>
      </c>
      <c r="AU159" s="15" t="s">
        <v>89</v>
      </c>
    </row>
    <row r="160" spans="1:65" s="13" customFormat="1" ht="10.199999999999999">
      <c r="B160" s="202"/>
      <c r="C160" s="203"/>
      <c r="D160" s="197" t="s">
        <v>157</v>
      </c>
      <c r="E160" s="204" t="s">
        <v>1</v>
      </c>
      <c r="F160" s="205" t="s">
        <v>1420</v>
      </c>
      <c r="G160" s="203"/>
      <c r="H160" s="206">
        <v>220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157</v>
      </c>
      <c r="AU160" s="212" t="s">
        <v>89</v>
      </c>
      <c r="AV160" s="13" t="s">
        <v>89</v>
      </c>
      <c r="AW160" s="13" t="s">
        <v>36</v>
      </c>
      <c r="AX160" s="13" t="s">
        <v>87</v>
      </c>
      <c r="AY160" s="212" t="s">
        <v>146</v>
      </c>
    </row>
    <row r="161" spans="1:65" s="2" customFormat="1" ht="24.15" customHeight="1">
      <c r="A161" s="32"/>
      <c r="B161" s="33"/>
      <c r="C161" s="184" t="s">
        <v>253</v>
      </c>
      <c r="D161" s="184" t="s">
        <v>148</v>
      </c>
      <c r="E161" s="185" t="s">
        <v>309</v>
      </c>
      <c r="F161" s="186" t="s">
        <v>310</v>
      </c>
      <c r="G161" s="187" t="s">
        <v>151</v>
      </c>
      <c r="H161" s="188">
        <v>1050</v>
      </c>
      <c r="I161" s="189"/>
      <c r="J161" s="190">
        <f>ROUND(I161*H161,2)</f>
        <v>0</v>
      </c>
      <c r="K161" s="186" t="s">
        <v>152</v>
      </c>
      <c r="L161" s="37"/>
      <c r="M161" s="191" t="s">
        <v>1</v>
      </c>
      <c r="N161" s="192" t="s">
        <v>44</v>
      </c>
      <c r="O161" s="69"/>
      <c r="P161" s="193">
        <f>O161*H161</f>
        <v>0</v>
      </c>
      <c r="Q161" s="193">
        <v>0</v>
      </c>
      <c r="R161" s="193">
        <f>Q161*H161</f>
        <v>0</v>
      </c>
      <c r="S161" s="193">
        <v>0</v>
      </c>
      <c r="T161" s="194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95" t="s">
        <v>153</v>
      </c>
      <c r="AT161" s="195" t="s">
        <v>148</v>
      </c>
      <c r="AU161" s="195" t="s">
        <v>89</v>
      </c>
      <c r="AY161" s="15" t="s">
        <v>146</v>
      </c>
      <c r="BE161" s="196">
        <f>IF(N161="základní",J161,0)</f>
        <v>0</v>
      </c>
      <c r="BF161" s="196">
        <f>IF(N161="snížená",J161,0)</f>
        <v>0</v>
      </c>
      <c r="BG161" s="196">
        <f>IF(N161="zákl. přenesená",J161,0)</f>
        <v>0</v>
      </c>
      <c r="BH161" s="196">
        <f>IF(N161="sníž. přenesená",J161,0)</f>
        <v>0</v>
      </c>
      <c r="BI161" s="196">
        <f>IF(N161="nulová",J161,0)</f>
        <v>0</v>
      </c>
      <c r="BJ161" s="15" t="s">
        <v>87</v>
      </c>
      <c r="BK161" s="196">
        <f>ROUND(I161*H161,2)</f>
        <v>0</v>
      </c>
      <c r="BL161" s="15" t="s">
        <v>153</v>
      </c>
      <c r="BM161" s="195" t="s">
        <v>1421</v>
      </c>
    </row>
    <row r="162" spans="1:65" s="2" customFormat="1" ht="19.2">
      <c r="A162" s="32"/>
      <c r="B162" s="33"/>
      <c r="C162" s="34"/>
      <c r="D162" s="197" t="s">
        <v>155</v>
      </c>
      <c r="E162" s="34"/>
      <c r="F162" s="198" t="s">
        <v>312</v>
      </c>
      <c r="G162" s="34"/>
      <c r="H162" s="34"/>
      <c r="I162" s="199"/>
      <c r="J162" s="34"/>
      <c r="K162" s="34"/>
      <c r="L162" s="37"/>
      <c r="M162" s="200"/>
      <c r="N162" s="201"/>
      <c r="O162" s="69"/>
      <c r="P162" s="69"/>
      <c r="Q162" s="69"/>
      <c r="R162" s="69"/>
      <c r="S162" s="69"/>
      <c r="T162" s="70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T162" s="15" t="s">
        <v>155</v>
      </c>
      <c r="AU162" s="15" t="s">
        <v>89</v>
      </c>
    </row>
    <row r="163" spans="1:65" s="13" customFormat="1" ht="10.199999999999999">
      <c r="B163" s="202"/>
      <c r="C163" s="203"/>
      <c r="D163" s="197" t="s">
        <v>157</v>
      </c>
      <c r="E163" s="204" t="s">
        <v>1</v>
      </c>
      <c r="F163" s="205" t="s">
        <v>1412</v>
      </c>
      <c r="G163" s="203"/>
      <c r="H163" s="206">
        <v>1050</v>
      </c>
      <c r="I163" s="207"/>
      <c r="J163" s="203"/>
      <c r="K163" s="203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157</v>
      </c>
      <c r="AU163" s="212" t="s">
        <v>89</v>
      </c>
      <c r="AV163" s="13" t="s">
        <v>89</v>
      </c>
      <c r="AW163" s="13" t="s">
        <v>36</v>
      </c>
      <c r="AX163" s="13" t="s">
        <v>87</v>
      </c>
      <c r="AY163" s="212" t="s">
        <v>146</v>
      </c>
    </row>
    <row r="164" spans="1:65" s="2" customFormat="1" ht="16.5" customHeight="1">
      <c r="A164" s="32"/>
      <c r="B164" s="33"/>
      <c r="C164" s="213" t="s">
        <v>260</v>
      </c>
      <c r="D164" s="213" t="s">
        <v>226</v>
      </c>
      <c r="E164" s="214" t="s">
        <v>314</v>
      </c>
      <c r="F164" s="215" t="s">
        <v>315</v>
      </c>
      <c r="G164" s="216" t="s">
        <v>161</v>
      </c>
      <c r="H164" s="217">
        <v>105</v>
      </c>
      <c r="I164" s="218"/>
      <c r="J164" s="219">
        <f>ROUND(I164*H164,2)</f>
        <v>0</v>
      </c>
      <c r="K164" s="215" t="s">
        <v>1</v>
      </c>
      <c r="L164" s="220"/>
      <c r="M164" s="221" t="s">
        <v>1</v>
      </c>
      <c r="N164" s="222" t="s">
        <v>44</v>
      </c>
      <c r="O164" s="69"/>
      <c r="P164" s="193">
        <f>O164*H164</f>
        <v>0</v>
      </c>
      <c r="Q164" s="193">
        <v>0</v>
      </c>
      <c r="R164" s="193">
        <f>Q164*H164</f>
        <v>0</v>
      </c>
      <c r="S164" s="193">
        <v>0</v>
      </c>
      <c r="T164" s="194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95" t="s">
        <v>216</v>
      </c>
      <c r="AT164" s="195" t="s">
        <v>226</v>
      </c>
      <c r="AU164" s="195" t="s">
        <v>89</v>
      </c>
      <c r="AY164" s="15" t="s">
        <v>146</v>
      </c>
      <c r="BE164" s="196">
        <f>IF(N164="základní",J164,0)</f>
        <v>0</v>
      </c>
      <c r="BF164" s="196">
        <f>IF(N164="snížená",J164,0)</f>
        <v>0</v>
      </c>
      <c r="BG164" s="196">
        <f>IF(N164="zákl. přenesená",J164,0)</f>
        <v>0</v>
      </c>
      <c r="BH164" s="196">
        <f>IF(N164="sníž. přenesená",J164,0)</f>
        <v>0</v>
      </c>
      <c r="BI164" s="196">
        <f>IF(N164="nulová",J164,0)</f>
        <v>0</v>
      </c>
      <c r="BJ164" s="15" t="s">
        <v>87</v>
      </c>
      <c r="BK164" s="196">
        <f>ROUND(I164*H164,2)</f>
        <v>0</v>
      </c>
      <c r="BL164" s="15" t="s">
        <v>153</v>
      </c>
      <c r="BM164" s="195" t="s">
        <v>1422</v>
      </c>
    </row>
    <row r="165" spans="1:65" s="2" customFormat="1" ht="10.199999999999999">
      <c r="A165" s="32"/>
      <c r="B165" s="33"/>
      <c r="C165" s="34"/>
      <c r="D165" s="197" t="s">
        <v>155</v>
      </c>
      <c r="E165" s="34"/>
      <c r="F165" s="198" t="s">
        <v>315</v>
      </c>
      <c r="G165" s="34"/>
      <c r="H165" s="34"/>
      <c r="I165" s="199"/>
      <c r="J165" s="34"/>
      <c r="K165" s="34"/>
      <c r="L165" s="37"/>
      <c r="M165" s="200"/>
      <c r="N165" s="201"/>
      <c r="O165" s="69"/>
      <c r="P165" s="69"/>
      <c r="Q165" s="69"/>
      <c r="R165" s="69"/>
      <c r="S165" s="69"/>
      <c r="T165" s="70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T165" s="15" t="s">
        <v>155</v>
      </c>
      <c r="AU165" s="15" t="s">
        <v>89</v>
      </c>
    </row>
    <row r="166" spans="1:65" s="2" customFormat="1" ht="19.2">
      <c r="A166" s="32"/>
      <c r="B166" s="33"/>
      <c r="C166" s="34"/>
      <c r="D166" s="197" t="s">
        <v>230</v>
      </c>
      <c r="E166" s="34"/>
      <c r="F166" s="223" t="s">
        <v>317</v>
      </c>
      <c r="G166" s="34"/>
      <c r="H166" s="34"/>
      <c r="I166" s="199"/>
      <c r="J166" s="34"/>
      <c r="K166" s="34"/>
      <c r="L166" s="37"/>
      <c r="M166" s="200"/>
      <c r="N166" s="201"/>
      <c r="O166" s="69"/>
      <c r="P166" s="69"/>
      <c r="Q166" s="69"/>
      <c r="R166" s="69"/>
      <c r="S166" s="69"/>
      <c r="T166" s="70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T166" s="15" t="s">
        <v>230</v>
      </c>
      <c r="AU166" s="15" t="s">
        <v>89</v>
      </c>
    </row>
    <row r="167" spans="1:65" s="13" customFormat="1" ht="10.199999999999999">
      <c r="B167" s="202"/>
      <c r="C167" s="203"/>
      <c r="D167" s="197" t="s">
        <v>157</v>
      </c>
      <c r="E167" s="204" t="s">
        <v>1</v>
      </c>
      <c r="F167" s="205" t="s">
        <v>1423</v>
      </c>
      <c r="G167" s="203"/>
      <c r="H167" s="206">
        <v>105</v>
      </c>
      <c r="I167" s="207"/>
      <c r="J167" s="203"/>
      <c r="K167" s="203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157</v>
      </c>
      <c r="AU167" s="212" t="s">
        <v>89</v>
      </c>
      <c r="AV167" s="13" t="s">
        <v>89</v>
      </c>
      <c r="AW167" s="13" t="s">
        <v>36</v>
      </c>
      <c r="AX167" s="13" t="s">
        <v>87</v>
      </c>
      <c r="AY167" s="212" t="s">
        <v>146</v>
      </c>
    </row>
    <row r="168" spans="1:65" s="12" customFormat="1" ht="22.8" customHeight="1">
      <c r="B168" s="168"/>
      <c r="C168" s="169"/>
      <c r="D168" s="170" t="s">
        <v>78</v>
      </c>
      <c r="E168" s="182" t="s">
        <v>153</v>
      </c>
      <c r="F168" s="182" t="s">
        <v>332</v>
      </c>
      <c r="G168" s="169"/>
      <c r="H168" s="169"/>
      <c r="I168" s="172"/>
      <c r="J168" s="183">
        <f>BK168</f>
        <v>0</v>
      </c>
      <c r="K168" s="169"/>
      <c r="L168" s="174"/>
      <c r="M168" s="175"/>
      <c r="N168" s="176"/>
      <c r="O168" s="176"/>
      <c r="P168" s="177">
        <f>SUM(P169:P189)</f>
        <v>0</v>
      </c>
      <c r="Q168" s="176"/>
      <c r="R168" s="177">
        <f>SUM(R169:R189)</f>
        <v>375.73746593999999</v>
      </c>
      <c r="S168" s="176"/>
      <c r="T168" s="178">
        <f>SUM(T169:T189)</f>
        <v>0</v>
      </c>
      <c r="AR168" s="179" t="s">
        <v>87</v>
      </c>
      <c r="AT168" s="180" t="s">
        <v>78</v>
      </c>
      <c r="AU168" s="180" t="s">
        <v>87</v>
      </c>
      <c r="AY168" s="179" t="s">
        <v>146</v>
      </c>
      <c r="BK168" s="181">
        <f>SUM(BK169:BK189)</f>
        <v>0</v>
      </c>
    </row>
    <row r="169" spans="1:65" s="2" customFormat="1" ht="21.75" customHeight="1">
      <c r="A169" s="32"/>
      <c r="B169" s="33"/>
      <c r="C169" s="184" t="s">
        <v>265</v>
      </c>
      <c r="D169" s="184" t="s">
        <v>148</v>
      </c>
      <c r="E169" s="185" t="s">
        <v>1424</v>
      </c>
      <c r="F169" s="186" t="s">
        <v>1425</v>
      </c>
      <c r="G169" s="187" t="s">
        <v>151</v>
      </c>
      <c r="H169" s="188">
        <v>225.3</v>
      </c>
      <c r="I169" s="189"/>
      <c r="J169" s="190">
        <f>ROUND(I169*H169,2)</f>
        <v>0</v>
      </c>
      <c r="K169" s="186" t="s">
        <v>152</v>
      </c>
      <c r="L169" s="37"/>
      <c r="M169" s="191" t="s">
        <v>1</v>
      </c>
      <c r="N169" s="192" t="s">
        <v>44</v>
      </c>
      <c r="O169" s="69"/>
      <c r="P169" s="193">
        <f>O169*H169</f>
        <v>0</v>
      </c>
      <c r="Q169" s="193">
        <v>0.21251999999999999</v>
      </c>
      <c r="R169" s="193">
        <f>Q169*H169</f>
        <v>47.880755999999998</v>
      </c>
      <c r="S169" s="193">
        <v>0</v>
      </c>
      <c r="T169" s="194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95" t="s">
        <v>153</v>
      </c>
      <c r="AT169" s="195" t="s">
        <v>148</v>
      </c>
      <c r="AU169" s="195" t="s">
        <v>89</v>
      </c>
      <c r="AY169" s="15" t="s">
        <v>146</v>
      </c>
      <c r="BE169" s="196">
        <f>IF(N169="základní",J169,0)</f>
        <v>0</v>
      </c>
      <c r="BF169" s="196">
        <f>IF(N169="snížená",J169,0)</f>
        <v>0</v>
      </c>
      <c r="BG169" s="196">
        <f>IF(N169="zákl. přenesená",J169,0)</f>
        <v>0</v>
      </c>
      <c r="BH169" s="196">
        <f>IF(N169="sníž. přenesená",J169,0)</f>
        <v>0</v>
      </c>
      <c r="BI169" s="196">
        <f>IF(N169="nulová",J169,0)</f>
        <v>0</v>
      </c>
      <c r="BJ169" s="15" t="s">
        <v>87</v>
      </c>
      <c r="BK169" s="196">
        <f>ROUND(I169*H169,2)</f>
        <v>0</v>
      </c>
      <c r="BL169" s="15" t="s">
        <v>153</v>
      </c>
      <c r="BM169" s="195" t="s">
        <v>1426</v>
      </c>
    </row>
    <row r="170" spans="1:65" s="2" customFormat="1" ht="10.199999999999999">
      <c r="A170" s="32"/>
      <c r="B170" s="33"/>
      <c r="C170" s="34"/>
      <c r="D170" s="197" t="s">
        <v>155</v>
      </c>
      <c r="E170" s="34"/>
      <c r="F170" s="198" t="s">
        <v>1427</v>
      </c>
      <c r="G170" s="34"/>
      <c r="H170" s="34"/>
      <c r="I170" s="199"/>
      <c r="J170" s="34"/>
      <c r="K170" s="34"/>
      <c r="L170" s="37"/>
      <c r="M170" s="200"/>
      <c r="N170" s="201"/>
      <c r="O170" s="69"/>
      <c r="P170" s="69"/>
      <c r="Q170" s="69"/>
      <c r="R170" s="69"/>
      <c r="S170" s="69"/>
      <c r="T170" s="70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T170" s="15" t="s">
        <v>155</v>
      </c>
      <c r="AU170" s="15" t="s">
        <v>89</v>
      </c>
    </row>
    <row r="171" spans="1:65" s="13" customFormat="1" ht="10.199999999999999">
      <c r="B171" s="202"/>
      <c r="C171" s="203"/>
      <c r="D171" s="197" t="s">
        <v>157</v>
      </c>
      <c r="E171" s="204" t="s">
        <v>1</v>
      </c>
      <c r="F171" s="205" t="s">
        <v>1428</v>
      </c>
      <c r="G171" s="203"/>
      <c r="H171" s="206">
        <v>225.3</v>
      </c>
      <c r="I171" s="207"/>
      <c r="J171" s="203"/>
      <c r="K171" s="203"/>
      <c r="L171" s="208"/>
      <c r="M171" s="209"/>
      <c r="N171" s="210"/>
      <c r="O171" s="210"/>
      <c r="P171" s="210"/>
      <c r="Q171" s="210"/>
      <c r="R171" s="210"/>
      <c r="S171" s="210"/>
      <c r="T171" s="211"/>
      <c r="AT171" s="212" t="s">
        <v>157</v>
      </c>
      <c r="AU171" s="212" t="s">
        <v>89</v>
      </c>
      <c r="AV171" s="13" t="s">
        <v>89</v>
      </c>
      <c r="AW171" s="13" t="s">
        <v>36</v>
      </c>
      <c r="AX171" s="13" t="s">
        <v>87</v>
      </c>
      <c r="AY171" s="212" t="s">
        <v>146</v>
      </c>
    </row>
    <row r="172" spans="1:65" s="2" customFormat="1" ht="24.15" customHeight="1">
      <c r="A172" s="32"/>
      <c r="B172" s="33"/>
      <c r="C172" s="184" t="s">
        <v>271</v>
      </c>
      <c r="D172" s="184" t="s">
        <v>148</v>
      </c>
      <c r="E172" s="185" t="s">
        <v>678</v>
      </c>
      <c r="F172" s="186" t="s">
        <v>679</v>
      </c>
      <c r="G172" s="187" t="s">
        <v>161</v>
      </c>
      <c r="H172" s="188">
        <v>2.7</v>
      </c>
      <c r="I172" s="189"/>
      <c r="J172" s="190">
        <f>ROUND(I172*H172,2)</f>
        <v>0</v>
      </c>
      <c r="K172" s="186" t="s">
        <v>152</v>
      </c>
      <c r="L172" s="37"/>
      <c r="M172" s="191" t="s">
        <v>1</v>
      </c>
      <c r="N172" s="192" t="s">
        <v>44</v>
      </c>
      <c r="O172" s="69"/>
      <c r="P172" s="193">
        <f>O172*H172</f>
        <v>0</v>
      </c>
      <c r="Q172" s="193">
        <v>0</v>
      </c>
      <c r="R172" s="193">
        <f>Q172*H172</f>
        <v>0</v>
      </c>
      <c r="S172" s="193">
        <v>0</v>
      </c>
      <c r="T172" s="194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95" t="s">
        <v>153</v>
      </c>
      <c r="AT172" s="195" t="s">
        <v>148</v>
      </c>
      <c r="AU172" s="195" t="s">
        <v>89</v>
      </c>
      <c r="AY172" s="15" t="s">
        <v>146</v>
      </c>
      <c r="BE172" s="196">
        <f>IF(N172="základní",J172,0)</f>
        <v>0</v>
      </c>
      <c r="BF172" s="196">
        <f>IF(N172="snížená",J172,0)</f>
        <v>0</v>
      </c>
      <c r="BG172" s="196">
        <f>IF(N172="zákl. přenesená",J172,0)</f>
        <v>0</v>
      </c>
      <c r="BH172" s="196">
        <f>IF(N172="sníž. přenesená",J172,0)</f>
        <v>0</v>
      </c>
      <c r="BI172" s="196">
        <f>IF(N172="nulová",J172,0)</f>
        <v>0</v>
      </c>
      <c r="BJ172" s="15" t="s">
        <v>87</v>
      </c>
      <c r="BK172" s="196">
        <f>ROUND(I172*H172,2)</f>
        <v>0</v>
      </c>
      <c r="BL172" s="15" t="s">
        <v>153</v>
      </c>
      <c r="BM172" s="195" t="s">
        <v>1429</v>
      </c>
    </row>
    <row r="173" spans="1:65" s="2" customFormat="1" ht="28.8">
      <c r="A173" s="32"/>
      <c r="B173" s="33"/>
      <c r="C173" s="34"/>
      <c r="D173" s="197" t="s">
        <v>155</v>
      </c>
      <c r="E173" s="34"/>
      <c r="F173" s="198" t="s">
        <v>681</v>
      </c>
      <c r="G173" s="34"/>
      <c r="H173" s="34"/>
      <c r="I173" s="199"/>
      <c r="J173" s="34"/>
      <c r="K173" s="34"/>
      <c r="L173" s="37"/>
      <c r="M173" s="200"/>
      <c r="N173" s="201"/>
      <c r="O173" s="69"/>
      <c r="P173" s="69"/>
      <c r="Q173" s="69"/>
      <c r="R173" s="69"/>
      <c r="S173" s="69"/>
      <c r="T173" s="70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T173" s="15" t="s">
        <v>155</v>
      </c>
      <c r="AU173" s="15" t="s">
        <v>89</v>
      </c>
    </row>
    <row r="174" spans="1:65" s="13" customFormat="1" ht="20.399999999999999">
      <c r="B174" s="202"/>
      <c r="C174" s="203"/>
      <c r="D174" s="197" t="s">
        <v>157</v>
      </c>
      <c r="E174" s="204" t="s">
        <v>1</v>
      </c>
      <c r="F174" s="205" t="s">
        <v>1430</v>
      </c>
      <c r="G174" s="203"/>
      <c r="H174" s="206">
        <v>2.7</v>
      </c>
      <c r="I174" s="207"/>
      <c r="J174" s="203"/>
      <c r="K174" s="203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157</v>
      </c>
      <c r="AU174" s="212" t="s">
        <v>89</v>
      </c>
      <c r="AV174" s="13" t="s">
        <v>89</v>
      </c>
      <c r="AW174" s="13" t="s">
        <v>36</v>
      </c>
      <c r="AX174" s="13" t="s">
        <v>79</v>
      </c>
      <c r="AY174" s="212" t="s">
        <v>146</v>
      </c>
    </row>
    <row r="175" spans="1:65" s="2" customFormat="1" ht="24.15" customHeight="1">
      <c r="A175" s="32"/>
      <c r="B175" s="33"/>
      <c r="C175" s="184" t="s">
        <v>276</v>
      </c>
      <c r="D175" s="184" t="s">
        <v>148</v>
      </c>
      <c r="E175" s="185" t="s">
        <v>396</v>
      </c>
      <c r="F175" s="186" t="s">
        <v>397</v>
      </c>
      <c r="G175" s="187" t="s">
        <v>161</v>
      </c>
      <c r="H175" s="188">
        <v>8.2799999999999994</v>
      </c>
      <c r="I175" s="189"/>
      <c r="J175" s="190">
        <f>ROUND(I175*H175,2)</f>
        <v>0</v>
      </c>
      <c r="K175" s="186" t="s">
        <v>1</v>
      </c>
      <c r="L175" s="37"/>
      <c r="M175" s="191" t="s">
        <v>1</v>
      </c>
      <c r="N175" s="192" t="s">
        <v>44</v>
      </c>
      <c r="O175" s="69"/>
      <c r="P175" s="193">
        <f>O175*H175</f>
        <v>0</v>
      </c>
      <c r="Q175" s="193">
        <v>2.4142999999999999</v>
      </c>
      <c r="R175" s="193">
        <f>Q175*H175</f>
        <v>19.990403999999998</v>
      </c>
      <c r="S175" s="193">
        <v>0</v>
      </c>
      <c r="T175" s="194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95" t="s">
        <v>153</v>
      </c>
      <c r="AT175" s="195" t="s">
        <v>148</v>
      </c>
      <c r="AU175" s="195" t="s">
        <v>89</v>
      </c>
      <c r="AY175" s="15" t="s">
        <v>146</v>
      </c>
      <c r="BE175" s="196">
        <f>IF(N175="základní",J175,0)</f>
        <v>0</v>
      </c>
      <c r="BF175" s="196">
        <f>IF(N175="snížená",J175,0)</f>
        <v>0</v>
      </c>
      <c r="BG175" s="196">
        <f>IF(N175="zákl. přenesená",J175,0)</f>
        <v>0</v>
      </c>
      <c r="BH175" s="196">
        <f>IF(N175="sníž. přenesená",J175,0)</f>
        <v>0</v>
      </c>
      <c r="BI175" s="196">
        <f>IF(N175="nulová",J175,0)</f>
        <v>0</v>
      </c>
      <c r="BJ175" s="15" t="s">
        <v>87</v>
      </c>
      <c r="BK175" s="196">
        <f>ROUND(I175*H175,2)</f>
        <v>0</v>
      </c>
      <c r="BL175" s="15" t="s">
        <v>153</v>
      </c>
      <c r="BM175" s="195" t="s">
        <v>1431</v>
      </c>
    </row>
    <row r="176" spans="1:65" s="2" customFormat="1" ht="28.8">
      <c r="A176" s="32"/>
      <c r="B176" s="33"/>
      <c r="C176" s="34"/>
      <c r="D176" s="197" t="s">
        <v>155</v>
      </c>
      <c r="E176" s="34"/>
      <c r="F176" s="198" t="s">
        <v>399</v>
      </c>
      <c r="G176" s="34"/>
      <c r="H176" s="34"/>
      <c r="I176" s="199"/>
      <c r="J176" s="34"/>
      <c r="K176" s="34"/>
      <c r="L176" s="37"/>
      <c r="M176" s="200"/>
      <c r="N176" s="201"/>
      <c r="O176" s="69"/>
      <c r="P176" s="69"/>
      <c r="Q176" s="69"/>
      <c r="R176" s="69"/>
      <c r="S176" s="69"/>
      <c r="T176" s="70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T176" s="15" t="s">
        <v>155</v>
      </c>
      <c r="AU176" s="15" t="s">
        <v>89</v>
      </c>
    </row>
    <row r="177" spans="1:65" s="2" customFormat="1" ht="28.8">
      <c r="A177" s="32"/>
      <c r="B177" s="33"/>
      <c r="C177" s="34"/>
      <c r="D177" s="197" t="s">
        <v>230</v>
      </c>
      <c r="E177" s="34"/>
      <c r="F177" s="223" t="s">
        <v>400</v>
      </c>
      <c r="G177" s="34"/>
      <c r="H177" s="34"/>
      <c r="I177" s="199"/>
      <c r="J177" s="34"/>
      <c r="K177" s="34"/>
      <c r="L177" s="37"/>
      <c r="M177" s="200"/>
      <c r="N177" s="201"/>
      <c r="O177" s="69"/>
      <c r="P177" s="69"/>
      <c r="Q177" s="69"/>
      <c r="R177" s="69"/>
      <c r="S177" s="69"/>
      <c r="T177" s="70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T177" s="15" t="s">
        <v>230</v>
      </c>
      <c r="AU177" s="15" t="s">
        <v>89</v>
      </c>
    </row>
    <row r="178" spans="1:65" s="13" customFormat="1" ht="10.199999999999999">
      <c r="B178" s="202"/>
      <c r="C178" s="203"/>
      <c r="D178" s="197" t="s">
        <v>157</v>
      </c>
      <c r="E178" s="204" t="s">
        <v>1</v>
      </c>
      <c r="F178" s="205" t="s">
        <v>1432</v>
      </c>
      <c r="G178" s="203"/>
      <c r="H178" s="206">
        <v>8.2799999999999994</v>
      </c>
      <c r="I178" s="207"/>
      <c r="J178" s="203"/>
      <c r="K178" s="203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157</v>
      </c>
      <c r="AU178" s="212" t="s">
        <v>89</v>
      </c>
      <c r="AV178" s="13" t="s">
        <v>89</v>
      </c>
      <c r="AW178" s="13" t="s">
        <v>36</v>
      </c>
      <c r="AX178" s="13" t="s">
        <v>79</v>
      </c>
      <c r="AY178" s="212" t="s">
        <v>146</v>
      </c>
    </row>
    <row r="179" spans="1:65" s="2" customFormat="1" ht="16.5" customHeight="1">
      <c r="A179" s="32"/>
      <c r="B179" s="33"/>
      <c r="C179" s="184" t="s">
        <v>282</v>
      </c>
      <c r="D179" s="184" t="s">
        <v>148</v>
      </c>
      <c r="E179" s="185" t="s">
        <v>696</v>
      </c>
      <c r="F179" s="186" t="s">
        <v>697</v>
      </c>
      <c r="G179" s="187" t="s">
        <v>151</v>
      </c>
      <c r="H179" s="188">
        <v>16.559999999999999</v>
      </c>
      <c r="I179" s="189"/>
      <c r="J179" s="190">
        <f>ROUND(I179*H179,2)</f>
        <v>0</v>
      </c>
      <c r="K179" s="186" t="s">
        <v>152</v>
      </c>
      <c r="L179" s="37"/>
      <c r="M179" s="191" t="s">
        <v>1</v>
      </c>
      <c r="N179" s="192" t="s">
        <v>44</v>
      </c>
      <c r="O179" s="69"/>
      <c r="P179" s="193">
        <f>O179*H179</f>
        <v>0</v>
      </c>
      <c r="Q179" s="193">
        <v>0</v>
      </c>
      <c r="R179" s="193">
        <f>Q179*H179</f>
        <v>0</v>
      </c>
      <c r="S179" s="193">
        <v>0</v>
      </c>
      <c r="T179" s="194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95" t="s">
        <v>153</v>
      </c>
      <c r="AT179" s="195" t="s">
        <v>148</v>
      </c>
      <c r="AU179" s="195" t="s">
        <v>89</v>
      </c>
      <c r="AY179" s="15" t="s">
        <v>146</v>
      </c>
      <c r="BE179" s="196">
        <f>IF(N179="základní",J179,0)</f>
        <v>0</v>
      </c>
      <c r="BF179" s="196">
        <f>IF(N179="snížená",J179,0)</f>
        <v>0</v>
      </c>
      <c r="BG179" s="196">
        <f>IF(N179="zákl. přenesená",J179,0)</f>
        <v>0</v>
      </c>
      <c r="BH179" s="196">
        <f>IF(N179="sníž. přenesená",J179,0)</f>
        <v>0</v>
      </c>
      <c r="BI179" s="196">
        <f>IF(N179="nulová",J179,0)</f>
        <v>0</v>
      </c>
      <c r="BJ179" s="15" t="s">
        <v>87</v>
      </c>
      <c r="BK179" s="196">
        <f>ROUND(I179*H179,2)</f>
        <v>0</v>
      </c>
      <c r="BL179" s="15" t="s">
        <v>153</v>
      </c>
      <c r="BM179" s="195" t="s">
        <v>1433</v>
      </c>
    </row>
    <row r="180" spans="1:65" s="2" customFormat="1" ht="19.2">
      <c r="A180" s="32"/>
      <c r="B180" s="33"/>
      <c r="C180" s="34"/>
      <c r="D180" s="197" t="s">
        <v>155</v>
      </c>
      <c r="E180" s="34"/>
      <c r="F180" s="198" t="s">
        <v>1434</v>
      </c>
      <c r="G180" s="34"/>
      <c r="H180" s="34"/>
      <c r="I180" s="199"/>
      <c r="J180" s="34"/>
      <c r="K180" s="34"/>
      <c r="L180" s="37"/>
      <c r="M180" s="200"/>
      <c r="N180" s="201"/>
      <c r="O180" s="69"/>
      <c r="P180" s="69"/>
      <c r="Q180" s="69"/>
      <c r="R180" s="69"/>
      <c r="S180" s="69"/>
      <c r="T180" s="70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T180" s="15" t="s">
        <v>155</v>
      </c>
      <c r="AU180" s="15" t="s">
        <v>89</v>
      </c>
    </row>
    <row r="181" spans="1:65" s="13" customFormat="1" ht="10.199999999999999">
      <c r="B181" s="202"/>
      <c r="C181" s="203"/>
      <c r="D181" s="197" t="s">
        <v>157</v>
      </c>
      <c r="E181" s="204" t="s">
        <v>1</v>
      </c>
      <c r="F181" s="205" t="s">
        <v>1435</v>
      </c>
      <c r="G181" s="203"/>
      <c r="H181" s="206">
        <v>16.559999999999999</v>
      </c>
      <c r="I181" s="207"/>
      <c r="J181" s="203"/>
      <c r="K181" s="203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157</v>
      </c>
      <c r="AU181" s="212" t="s">
        <v>89</v>
      </c>
      <c r="AV181" s="13" t="s">
        <v>89</v>
      </c>
      <c r="AW181" s="13" t="s">
        <v>36</v>
      </c>
      <c r="AX181" s="13" t="s">
        <v>87</v>
      </c>
      <c r="AY181" s="212" t="s">
        <v>146</v>
      </c>
    </row>
    <row r="182" spans="1:65" s="2" customFormat="1" ht="33" customHeight="1">
      <c r="A182" s="32"/>
      <c r="B182" s="33"/>
      <c r="C182" s="184" t="s">
        <v>289</v>
      </c>
      <c r="D182" s="184" t="s">
        <v>148</v>
      </c>
      <c r="E182" s="185" t="s">
        <v>1436</v>
      </c>
      <c r="F182" s="186" t="s">
        <v>1437</v>
      </c>
      <c r="G182" s="187" t="s">
        <v>151</v>
      </c>
      <c r="H182" s="188">
        <v>300.91800000000001</v>
      </c>
      <c r="I182" s="189"/>
      <c r="J182" s="190">
        <f>ROUND(I182*H182,2)</f>
        <v>0</v>
      </c>
      <c r="K182" s="186" t="s">
        <v>152</v>
      </c>
      <c r="L182" s="37"/>
      <c r="M182" s="191" t="s">
        <v>1</v>
      </c>
      <c r="N182" s="192" t="s">
        <v>44</v>
      </c>
      <c r="O182" s="69"/>
      <c r="P182" s="193">
        <f>O182*H182</f>
        <v>0</v>
      </c>
      <c r="Q182" s="193">
        <v>0.61807999999999996</v>
      </c>
      <c r="R182" s="193">
        <f>Q182*H182</f>
        <v>185.99139743999999</v>
      </c>
      <c r="S182" s="193">
        <v>0</v>
      </c>
      <c r="T182" s="194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95" t="s">
        <v>153</v>
      </c>
      <c r="AT182" s="195" t="s">
        <v>148</v>
      </c>
      <c r="AU182" s="195" t="s">
        <v>89</v>
      </c>
      <c r="AY182" s="15" t="s">
        <v>146</v>
      </c>
      <c r="BE182" s="196">
        <f>IF(N182="základní",J182,0)</f>
        <v>0</v>
      </c>
      <c r="BF182" s="196">
        <f>IF(N182="snížená",J182,0)</f>
        <v>0</v>
      </c>
      <c r="BG182" s="196">
        <f>IF(N182="zákl. přenesená",J182,0)</f>
        <v>0</v>
      </c>
      <c r="BH182" s="196">
        <f>IF(N182="sníž. přenesená",J182,0)</f>
        <v>0</v>
      </c>
      <c r="BI182" s="196">
        <f>IF(N182="nulová",J182,0)</f>
        <v>0</v>
      </c>
      <c r="BJ182" s="15" t="s">
        <v>87</v>
      </c>
      <c r="BK182" s="196">
        <f>ROUND(I182*H182,2)</f>
        <v>0</v>
      </c>
      <c r="BL182" s="15" t="s">
        <v>153</v>
      </c>
      <c r="BM182" s="195" t="s">
        <v>1438</v>
      </c>
    </row>
    <row r="183" spans="1:65" s="2" customFormat="1" ht="48">
      <c r="A183" s="32"/>
      <c r="B183" s="33"/>
      <c r="C183" s="34"/>
      <c r="D183" s="197" t="s">
        <v>155</v>
      </c>
      <c r="E183" s="34"/>
      <c r="F183" s="198" t="s">
        <v>1439</v>
      </c>
      <c r="G183" s="34"/>
      <c r="H183" s="34"/>
      <c r="I183" s="199"/>
      <c r="J183" s="34"/>
      <c r="K183" s="34"/>
      <c r="L183" s="37"/>
      <c r="M183" s="200"/>
      <c r="N183" s="201"/>
      <c r="O183" s="69"/>
      <c r="P183" s="69"/>
      <c r="Q183" s="69"/>
      <c r="R183" s="69"/>
      <c r="S183" s="69"/>
      <c r="T183" s="70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T183" s="15" t="s">
        <v>155</v>
      </c>
      <c r="AU183" s="15" t="s">
        <v>89</v>
      </c>
    </row>
    <row r="184" spans="1:65" s="13" customFormat="1" ht="10.199999999999999">
      <c r="B184" s="202"/>
      <c r="C184" s="203"/>
      <c r="D184" s="197" t="s">
        <v>157</v>
      </c>
      <c r="E184" s="204" t="s">
        <v>1</v>
      </c>
      <c r="F184" s="205" t="s">
        <v>1440</v>
      </c>
      <c r="G184" s="203"/>
      <c r="H184" s="206">
        <v>25.5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157</v>
      </c>
      <c r="AU184" s="212" t="s">
        <v>89</v>
      </c>
      <c r="AV184" s="13" t="s">
        <v>89</v>
      </c>
      <c r="AW184" s="13" t="s">
        <v>36</v>
      </c>
      <c r="AX184" s="13" t="s">
        <v>79</v>
      </c>
      <c r="AY184" s="212" t="s">
        <v>146</v>
      </c>
    </row>
    <row r="185" spans="1:65" s="13" customFormat="1" ht="10.199999999999999">
      <c r="B185" s="202"/>
      <c r="C185" s="203"/>
      <c r="D185" s="197" t="s">
        <v>157</v>
      </c>
      <c r="E185" s="204" t="s">
        <v>1</v>
      </c>
      <c r="F185" s="205" t="s">
        <v>1441</v>
      </c>
      <c r="G185" s="203"/>
      <c r="H185" s="206">
        <v>19.007999999999999</v>
      </c>
      <c r="I185" s="207"/>
      <c r="J185" s="203"/>
      <c r="K185" s="203"/>
      <c r="L185" s="208"/>
      <c r="M185" s="209"/>
      <c r="N185" s="210"/>
      <c r="O185" s="210"/>
      <c r="P185" s="210"/>
      <c r="Q185" s="210"/>
      <c r="R185" s="210"/>
      <c r="S185" s="210"/>
      <c r="T185" s="211"/>
      <c r="AT185" s="212" t="s">
        <v>157</v>
      </c>
      <c r="AU185" s="212" t="s">
        <v>89</v>
      </c>
      <c r="AV185" s="13" t="s">
        <v>89</v>
      </c>
      <c r="AW185" s="13" t="s">
        <v>36</v>
      </c>
      <c r="AX185" s="13" t="s">
        <v>79</v>
      </c>
      <c r="AY185" s="212" t="s">
        <v>146</v>
      </c>
    </row>
    <row r="186" spans="1:65" s="13" customFormat="1" ht="10.199999999999999">
      <c r="B186" s="202"/>
      <c r="C186" s="203"/>
      <c r="D186" s="197" t="s">
        <v>157</v>
      </c>
      <c r="E186" s="204" t="s">
        <v>1</v>
      </c>
      <c r="F186" s="205" t="s">
        <v>1442</v>
      </c>
      <c r="G186" s="203"/>
      <c r="H186" s="206">
        <v>256.41000000000003</v>
      </c>
      <c r="I186" s="207"/>
      <c r="J186" s="203"/>
      <c r="K186" s="203"/>
      <c r="L186" s="208"/>
      <c r="M186" s="209"/>
      <c r="N186" s="210"/>
      <c r="O186" s="210"/>
      <c r="P186" s="210"/>
      <c r="Q186" s="210"/>
      <c r="R186" s="210"/>
      <c r="S186" s="210"/>
      <c r="T186" s="211"/>
      <c r="AT186" s="212" t="s">
        <v>157</v>
      </c>
      <c r="AU186" s="212" t="s">
        <v>89</v>
      </c>
      <c r="AV186" s="13" t="s">
        <v>89</v>
      </c>
      <c r="AW186" s="13" t="s">
        <v>36</v>
      </c>
      <c r="AX186" s="13" t="s">
        <v>79</v>
      </c>
      <c r="AY186" s="212" t="s">
        <v>146</v>
      </c>
    </row>
    <row r="187" spans="1:65" s="2" customFormat="1" ht="24.15" customHeight="1">
      <c r="A187" s="32"/>
      <c r="B187" s="33"/>
      <c r="C187" s="184" t="s">
        <v>297</v>
      </c>
      <c r="D187" s="184" t="s">
        <v>148</v>
      </c>
      <c r="E187" s="185" t="s">
        <v>1443</v>
      </c>
      <c r="F187" s="186" t="s">
        <v>1444</v>
      </c>
      <c r="G187" s="187" t="s">
        <v>151</v>
      </c>
      <c r="H187" s="188">
        <v>202.77</v>
      </c>
      <c r="I187" s="189"/>
      <c r="J187" s="190">
        <f>ROUND(I187*H187,2)</f>
        <v>0</v>
      </c>
      <c r="K187" s="186" t="s">
        <v>152</v>
      </c>
      <c r="L187" s="37"/>
      <c r="M187" s="191" t="s">
        <v>1</v>
      </c>
      <c r="N187" s="192" t="s">
        <v>44</v>
      </c>
      <c r="O187" s="69"/>
      <c r="P187" s="193">
        <f>O187*H187</f>
        <v>0</v>
      </c>
      <c r="Q187" s="193">
        <v>0.60104999999999997</v>
      </c>
      <c r="R187" s="193">
        <f>Q187*H187</f>
        <v>121.8749085</v>
      </c>
      <c r="S187" s="193">
        <v>0</v>
      </c>
      <c r="T187" s="194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95" t="s">
        <v>153</v>
      </c>
      <c r="AT187" s="195" t="s">
        <v>148</v>
      </c>
      <c r="AU187" s="195" t="s">
        <v>89</v>
      </c>
      <c r="AY187" s="15" t="s">
        <v>146</v>
      </c>
      <c r="BE187" s="196">
        <f>IF(N187="základní",J187,0)</f>
        <v>0</v>
      </c>
      <c r="BF187" s="196">
        <f>IF(N187="snížená",J187,0)</f>
        <v>0</v>
      </c>
      <c r="BG187" s="196">
        <f>IF(N187="zákl. přenesená",J187,0)</f>
        <v>0</v>
      </c>
      <c r="BH187" s="196">
        <f>IF(N187="sníž. přenesená",J187,0)</f>
        <v>0</v>
      </c>
      <c r="BI187" s="196">
        <f>IF(N187="nulová",J187,0)</f>
        <v>0</v>
      </c>
      <c r="BJ187" s="15" t="s">
        <v>87</v>
      </c>
      <c r="BK187" s="196">
        <f>ROUND(I187*H187,2)</f>
        <v>0</v>
      </c>
      <c r="BL187" s="15" t="s">
        <v>153</v>
      </c>
      <c r="BM187" s="195" t="s">
        <v>1445</v>
      </c>
    </row>
    <row r="188" spans="1:65" s="2" customFormat="1" ht="28.8">
      <c r="A188" s="32"/>
      <c r="B188" s="33"/>
      <c r="C188" s="34"/>
      <c r="D188" s="197" t="s">
        <v>155</v>
      </c>
      <c r="E188" s="34"/>
      <c r="F188" s="198" t="s">
        <v>1446</v>
      </c>
      <c r="G188" s="34"/>
      <c r="H188" s="34"/>
      <c r="I188" s="199"/>
      <c r="J188" s="34"/>
      <c r="K188" s="34"/>
      <c r="L188" s="37"/>
      <c r="M188" s="200"/>
      <c r="N188" s="201"/>
      <c r="O188" s="69"/>
      <c r="P188" s="69"/>
      <c r="Q188" s="69"/>
      <c r="R188" s="69"/>
      <c r="S188" s="69"/>
      <c r="T188" s="70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T188" s="15" t="s">
        <v>155</v>
      </c>
      <c r="AU188" s="15" t="s">
        <v>89</v>
      </c>
    </row>
    <row r="189" spans="1:65" s="13" customFormat="1" ht="10.199999999999999">
      <c r="B189" s="202"/>
      <c r="C189" s="203"/>
      <c r="D189" s="197" t="s">
        <v>157</v>
      </c>
      <c r="E189" s="204" t="s">
        <v>1</v>
      </c>
      <c r="F189" s="205" t="s">
        <v>1447</v>
      </c>
      <c r="G189" s="203"/>
      <c r="H189" s="206">
        <v>202.77</v>
      </c>
      <c r="I189" s="207"/>
      <c r="J189" s="203"/>
      <c r="K189" s="203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157</v>
      </c>
      <c r="AU189" s="212" t="s">
        <v>89</v>
      </c>
      <c r="AV189" s="13" t="s">
        <v>89</v>
      </c>
      <c r="AW189" s="13" t="s">
        <v>36</v>
      </c>
      <c r="AX189" s="13" t="s">
        <v>87</v>
      </c>
      <c r="AY189" s="212" t="s">
        <v>146</v>
      </c>
    </row>
    <row r="190" spans="1:65" s="12" customFormat="1" ht="22.8" customHeight="1">
      <c r="B190" s="168"/>
      <c r="C190" s="169"/>
      <c r="D190" s="170" t="s">
        <v>78</v>
      </c>
      <c r="E190" s="182" t="s">
        <v>485</v>
      </c>
      <c r="F190" s="182" t="s">
        <v>486</v>
      </c>
      <c r="G190" s="169"/>
      <c r="H190" s="169"/>
      <c r="I190" s="172"/>
      <c r="J190" s="183">
        <f>BK190</f>
        <v>0</v>
      </c>
      <c r="K190" s="169"/>
      <c r="L190" s="174"/>
      <c r="M190" s="175"/>
      <c r="N190" s="176"/>
      <c r="O190" s="176"/>
      <c r="P190" s="177">
        <f>SUM(P191:P192)</f>
        <v>0</v>
      </c>
      <c r="Q190" s="176"/>
      <c r="R190" s="177">
        <f>SUM(R191:R192)</f>
        <v>0</v>
      </c>
      <c r="S190" s="176"/>
      <c r="T190" s="178">
        <f>SUM(T191:T192)</f>
        <v>0</v>
      </c>
      <c r="AR190" s="179" t="s">
        <v>87</v>
      </c>
      <c r="AT190" s="180" t="s">
        <v>78</v>
      </c>
      <c r="AU190" s="180" t="s">
        <v>87</v>
      </c>
      <c r="AY190" s="179" t="s">
        <v>146</v>
      </c>
      <c r="BK190" s="181">
        <f>SUM(BK191:BK192)</f>
        <v>0</v>
      </c>
    </row>
    <row r="191" spans="1:65" s="2" customFormat="1" ht="16.5" customHeight="1">
      <c r="A191" s="32"/>
      <c r="B191" s="33"/>
      <c r="C191" s="184" t="s">
        <v>7</v>
      </c>
      <c r="D191" s="184" t="s">
        <v>148</v>
      </c>
      <c r="E191" s="185" t="s">
        <v>1448</v>
      </c>
      <c r="F191" s="186" t="s">
        <v>1449</v>
      </c>
      <c r="G191" s="187" t="s">
        <v>241</v>
      </c>
      <c r="H191" s="188">
        <v>375.75799999999998</v>
      </c>
      <c r="I191" s="189"/>
      <c r="J191" s="190">
        <f>ROUND(I191*H191,2)</f>
        <v>0</v>
      </c>
      <c r="K191" s="186" t="s">
        <v>152</v>
      </c>
      <c r="L191" s="37"/>
      <c r="M191" s="191" t="s">
        <v>1</v>
      </c>
      <c r="N191" s="192" t="s">
        <v>44</v>
      </c>
      <c r="O191" s="69"/>
      <c r="P191" s="193">
        <f>O191*H191</f>
        <v>0</v>
      </c>
      <c r="Q191" s="193">
        <v>0</v>
      </c>
      <c r="R191" s="193">
        <f>Q191*H191</f>
        <v>0</v>
      </c>
      <c r="S191" s="193">
        <v>0</v>
      </c>
      <c r="T191" s="194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95" t="s">
        <v>153</v>
      </c>
      <c r="AT191" s="195" t="s">
        <v>148</v>
      </c>
      <c r="AU191" s="195" t="s">
        <v>89</v>
      </c>
      <c r="AY191" s="15" t="s">
        <v>146</v>
      </c>
      <c r="BE191" s="196">
        <f>IF(N191="základní",J191,0)</f>
        <v>0</v>
      </c>
      <c r="BF191" s="196">
        <f>IF(N191="snížená",J191,0)</f>
        <v>0</v>
      </c>
      <c r="BG191" s="196">
        <f>IF(N191="zákl. přenesená",J191,0)</f>
        <v>0</v>
      </c>
      <c r="BH191" s="196">
        <f>IF(N191="sníž. přenesená",J191,0)</f>
        <v>0</v>
      </c>
      <c r="BI191" s="196">
        <f>IF(N191="nulová",J191,0)</f>
        <v>0</v>
      </c>
      <c r="BJ191" s="15" t="s">
        <v>87</v>
      </c>
      <c r="BK191" s="196">
        <f>ROUND(I191*H191,2)</f>
        <v>0</v>
      </c>
      <c r="BL191" s="15" t="s">
        <v>153</v>
      </c>
      <c r="BM191" s="195" t="s">
        <v>1450</v>
      </c>
    </row>
    <row r="192" spans="1:65" s="2" customFormat="1" ht="19.2">
      <c r="A192" s="32"/>
      <c r="B192" s="33"/>
      <c r="C192" s="34"/>
      <c r="D192" s="197" t="s">
        <v>155</v>
      </c>
      <c r="E192" s="34"/>
      <c r="F192" s="198" t="s">
        <v>1451</v>
      </c>
      <c r="G192" s="34"/>
      <c r="H192" s="34"/>
      <c r="I192" s="199"/>
      <c r="J192" s="34"/>
      <c r="K192" s="34"/>
      <c r="L192" s="37"/>
      <c r="M192" s="224"/>
      <c r="N192" s="225"/>
      <c r="O192" s="226"/>
      <c r="P192" s="226"/>
      <c r="Q192" s="226"/>
      <c r="R192" s="226"/>
      <c r="S192" s="226"/>
      <c r="T192" s="227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T192" s="15" t="s">
        <v>155</v>
      </c>
      <c r="AU192" s="15" t="s">
        <v>89</v>
      </c>
    </row>
    <row r="193" spans="1:31" s="2" customFormat="1" ht="6.9" customHeight="1">
      <c r="A193" s="32"/>
      <c r="B193" s="52"/>
      <c r="C193" s="53"/>
      <c r="D193" s="53"/>
      <c r="E193" s="53"/>
      <c r="F193" s="53"/>
      <c r="G193" s="53"/>
      <c r="H193" s="53"/>
      <c r="I193" s="53"/>
      <c r="J193" s="53"/>
      <c r="K193" s="53"/>
      <c r="L193" s="37"/>
      <c r="M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</row>
  </sheetData>
  <sheetProtection algorithmName="SHA-512" hashValue="6LAtPbdqXWhyDhZ5v1bLIhgJiLkJC1nNueUtLcqxYva9R/96fcB73/oRZAzTo0jiQJGXEuSv8/aUYTt8/WdL+A==" saltValue="YVF5WLDGMr6TVGGq8B2hip2hr3ya847S8C9sn5w4qGjSJTUqZqbkTOK3Pge8hRZyV6iNq7M9oGH8E5n3Egusgw==" spinCount="100000" sheet="1" objects="1" scenarios="1" formatColumns="0" formatRows="0" autoFilter="0"/>
  <autoFilter ref="C119:K192" xr:uid="{00000000-0009-0000-0000-000007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05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5" t="s">
        <v>110</v>
      </c>
    </row>
    <row r="3" spans="1:46" s="1" customFormat="1" ht="6.9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89</v>
      </c>
    </row>
    <row r="4" spans="1:46" s="1" customFormat="1" ht="24.9" customHeight="1">
      <c r="B4" s="18"/>
      <c r="D4" s="108" t="s">
        <v>114</v>
      </c>
      <c r="L4" s="18"/>
      <c r="M4" s="109" t="s">
        <v>10</v>
      </c>
      <c r="AT4" s="15" t="s">
        <v>4</v>
      </c>
    </row>
    <row r="5" spans="1:46" s="1" customFormat="1" ht="6.9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69" t="str">
        <f>'Rekapitulace stavby'!K6</f>
        <v>VN Šišma - rekonstrukce a těžba nánosů</v>
      </c>
      <c r="F7" s="270"/>
      <c r="G7" s="270"/>
      <c r="H7" s="270"/>
      <c r="L7" s="18"/>
    </row>
    <row r="8" spans="1:46" s="2" customFormat="1" ht="12" customHeight="1">
      <c r="A8" s="32"/>
      <c r="B8" s="37"/>
      <c r="C8" s="32"/>
      <c r="D8" s="110" t="s">
        <v>115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1" t="s">
        <v>1452</v>
      </c>
      <c r="F9" s="272"/>
      <c r="G9" s="272"/>
      <c r="H9" s="272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0.199999999999999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3. 10. 2025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">
        <v>26</v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">
        <v>27</v>
      </c>
      <c r="F15" s="32"/>
      <c r="G15" s="32"/>
      <c r="H15" s="32"/>
      <c r="I15" s="110" t="s">
        <v>28</v>
      </c>
      <c r="J15" s="111" t="s">
        <v>29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30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3" t="str">
        <f>'Rekapitulace stavby'!E14</f>
        <v>Vyplň údaj</v>
      </c>
      <c r="F18" s="274"/>
      <c r="G18" s="274"/>
      <c r="H18" s="274"/>
      <c r="I18" s="110" t="s">
        <v>28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32</v>
      </c>
      <c r="E20" s="32"/>
      <c r="F20" s="32"/>
      <c r="G20" s="32"/>
      <c r="H20" s="32"/>
      <c r="I20" s="110" t="s">
        <v>25</v>
      </c>
      <c r="J20" s="111" t="s">
        <v>33</v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">
        <v>34</v>
      </c>
      <c r="F21" s="32"/>
      <c r="G21" s="32"/>
      <c r="H21" s="32"/>
      <c r="I21" s="110" t="s">
        <v>28</v>
      </c>
      <c r="J21" s="111" t="s">
        <v>35</v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37</v>
      </c>
      <c r="E23" s="32"/>
      <c r="F23" s="32"/>
      <c r="G23" s="32"/>
      <c r="H23" s="32"/>
      <c r="I23" s="110" t="s">
        <v>25</v>
      </c>
      <c r="J23" s="111" t="s">
        <v>33</v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">
        <v>34</v>
      </c>
      <c r="F24" s="32"/>
      <c r="G24" s="32"/>
      <c r="H24" s="32"/>
      <c r="I24" s="110" t="s">
        <v>28</v>
      </c>
      <c r="J24" s="111" t="s">
        <v>35</v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38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75" t="s">
        <v>1</v>
      </c>
      <c r="F27" s="275"/>
      <c r="G27" s="275"/>
      <c r="H27" s="275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7" t="s">
        <v>39</v>
      </c>
      <c r="E30" s="32"/>
      <c r="F30" s="32"/>
      <c r="G30" s="32"/>
      <c r="H30" s="32"/>
      <c r="I30" s="32"/>
      <c r="J30" s="118">
        <f>ROUND(J120, 2)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7"/>
      <c r="C31" s="32"/>
      <c r="D31" s="116"/>
      <c r="E31" s="116"/>
      <c r="F31" s="116"/>
      <c r="G31" s="116"/>
      <c r="H31" s="116"/>
      <c r="I31" s="116"/>
      <c r="J31" s="116"/>
      <c r="K31" s="116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7"/>
      <c r="C32" s="32"/>
      <c r="D32" s="32"/>
      <c r="E32" s="32"/>
      <c r="F32" s="119" t="s">
        <v>41</v>
      </c>
      <c r="G32" s="32"/>
      <c r="H32" s="32"/>
      <c r="I32" s="119" t="s">
        <v>40</v>
      </c>
      <c r="J32" s="119" t="s">
        <v>42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7"/>
      <c r="C33" s="32"/>
      <c r="D33" s="120" t="s">
        <v>43</v>
      </c>
      <c r="E33" s="110" t="s">
        <v>44</v>
      </c>
      <c r="F33" s="121">
        <f>ROUND((SUM(BE120:BE204)),  2)</f>
        <v>0</v>
      </c>
      <c r="G33" s="32"/>
      <c r="H33" s="32"/>
      <c r="I33" s="122">
        <v>0.21</v>
      </c>
      <c r="J33" s="121">
        <f>ROUND(((SUM(BE120:BE204))*I33),  2)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7"/>
      <c r="C34" s="32"/>
      <c r="D34" s="32"/>
      <c r="E34" s="110" t="s">
        <v>45</v>
      </c>
      <c r="F34" s="121">
        <f>ROUND((SUM(BF120:BF204)),  2)</f>
        <v>0</v>
      </c>
      <c r="G34" s="32"/>
      <c r="H34" s="32"/>
      <c r="I34" s="122">
        <v>0.12</v>
      </c>
      <c r="J34" s="121">
        <f>ROUND(((SUM(BF120:BF204))*I34),  2)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7"/>
      <c r="C35" s="32"/>
      <c r="D35" s="32"/>
      <c r="E35" s="110" t="s">
        <v>46</v>
      </c>
      <c r="F35" s="121">
        <f>ROUND((SUM(BG120:BG204)),  2)</f>
        <v>0</v>
      </c>
      <c r="G35" s="32"/>
      <c r="H35" s="32"/>
      <c r="I35" s="122">
        <v>0.21</v>
      </c>
      <c r="J35" s="121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7"/>
      <c r="C36" s="32"/>
      <c r="D36" s="32"/>
      <c r="E36" s="110" t="s">
        <v>47</v>
      </c>
      <c r="F36" s="121">
        <f>ROUND((SUM(BH120:BH204)),  2)</f>
        <v>0</v>
      </c>
      <c r="G36" s="32"/>
      <c r="H36" s="32"/>
      <c r="I36" s="122">
        <v>0.12</v>
      </c>
      <c r="J36" s="121">
        <f>0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7"/>
      <c r="C37" s="32"/>
      <c r="D37" s="32"/>
      <c r="E37" s="110" t="s">
        <v>48</v>
      </c>
      <c r="F37" s="121">
        <f>ROUND((SUM(BI120:BI204)),  2)</f>
        <v>0</v>
      </c>
      <c r="G37" s="32"/>
      <c r="H37" s="32"/>
      <c r="I37" s="122">
        <v>0</v>
      </c>
      <c r="J37" s="121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23"/>
      <c r="D39" s="124" t="s">
        <v>49</v>
      </c>
      <c r="E39" s="125"/>
      <c r="F39" s="125"/>
      <c r="G39" s="126" t="s">
        <v>50</v>
      </c>
      <c r="H39" s="127" t="s">
        <v>51</v>
      </c>
      <c r="I39" s="125"/>
      <c r="J39" s="128">
        <f>SUM(J30:J37)</f>
        <v>0</v>
      </c>
      <c r="K39" s="129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18"/>
      <c r="L41" s="18"/>
    </row>
    <row r="42" spans="1:31" s="1" customFormat="1" ht="14.4" customHeight="1">
      <c r="B42" s="18"/>
      <c r="L42" s="18"/>
    </row>
    <row r="43" spans="1:31" s="1" customFormat="1" ht="14.4" customHeight="1">
      <c r="B43" s="18"/>
      <c r="L43" s="18"/>
    </row>
    <row r="44" spans="1:31" s="1" customFormat="1" ht="14.4" customHeight="1">
      <c r="B44" s="18"/>
      <c r="L44" s="18"/>
    </row>
    <row r="45" spans="1:31" s="1" customFormat="1" ht="14.4" customHeight="1">
      <c r="B45" s="18"/>
      <c r="L45" s="18"/>
    </row>
    <row r="46" spans="1:31" s="1" customFormat="1" ht="14.4" customHeight="1">
      <c r="B46" s="18"/>
      <c r="L46" s="18"/>
    </row>
    <row r="47" spans="1:31" s="1" customFormat="1" ht="14.4" customHeight="1">
      <c r="B47" s="18"/>
      <c r="L47" s="18"/>
    </row>
    <row r="48" spans="1:31" s="1" customFormat="1" ht="14.4" customHeight="1">
      <c r="B48" s="18"/>
      <c r="L48" s="18"/>
    </row>
    <row r="49" spans="1:31" s="1" customFormat="1" ht="14.4" customHeight="1">
      <c r="B49" s="18"/>
      <c r="L49" s="18"/>
    </row>
    <row r="50" spans="1:31" s="2" customFormat="1" ht="14.4" customHeight="1">
      <c r="B50" s="49"/>
      <c r="D50" s="130" t="s">
        <v>52</v>
      </c>
      <c r="E50" s="131"/>
      <c r="F50" s="131"/>
      <c r="G50" s="130" t="s">
        <v>53</v>
      </c>
      <c r="H50" s="131"/>
      <c r="I50" s="131"/>
      <c r="J50" s="131"/>
      <c r="K50" s="131"/>
      <c r="L50" s="49"/>
    </row>
    <row r="51" spans="1:31" ht="10.199999999999999">
      <c r="B51" s="18"/>
      <c r="L51" s="18"/>
    </row>
    <row r="52" spans="1:31" ht="10.199999999999999">
      <c r="B52" s="18"/>
      <c r="L52" s="18"/>
    </row>
    <row r="53" spans="1:31" ht="10.199999999999999">
      <c r="B53" s="18"/>
      <c r="L53" s="18"/>
    </row>
    <row r="54" spans="1:31" ht="10.199999999999999">
      <c r="B54" s="18"/>
      <c r="L54" s="18"/>
    </row>
    <row r="55" spans="1:31" ht="10.199999999999999">
      <c r="B55" s="18"/>
      <c r="L55" s="18"/>
    </row>
    <row r="56" spans="1:31" ht="10.199999999999999">
      <c r="B56" s="18"/>
      <c r="L56" s="18"/>
    </row>
    <row r="57" spans="1:31" ht="10.199999999999999">
      <c r="B57" s="18"/>
      <c r="L57" s="18"/>
    </row>
    <row r="58" spans="1:31" ht="10.199999999999999">
      <c r="B58" s="18"/>
      <c r="L58" s="18"/>
    </row>
    <row r="59" spans="1:31" ht="10.199999999999999">
      <c r="B59" s="18"/>
      <c r="L59" s="18"/>
    </row>
    <row r="60" spans="1:31" ht="10.199999999999999">
      <c r="B60" s="18"/>
      <c r="L60" s="18"/>
    </row>
    <row r="61" spans="1:31" s="2" customFormat="1" ht="13.2">
      <c r="A61" s="32"/>
      <c r="B61" s="37"/>
      <c r="C61" s="32"/>
      <c r="D61" s="132" t="s">
        <v>54</v>
      </c>
      <c r="E61" s="133"/>
      <c r="F61" s="134" t="s">
        <v>55</v>
      </c>
      <c r="G61" s="132" t="s">
        <v>54</v>
      </c>
      <c r="H61" s="133"/>
      <c r="I61" s="133"/>
      <c r="J61" s="135" t="s">
        <v>55</v>
      </c>
      <c r="K61" s="133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.199999999999999">
      <c r="B62" s="18"/>
      <c r="L62" s="18"/>
    </row>
    <row r="63" spans="1:31" ht="10.199999999999999">
      <c r="B63" s="18"/>
      <c r="L63" s="18"/>
    </row>
    <row r="64" spans="1:31" ht="10.199999999999999">
      <c r="B64" s="18"/>
      <c r="L64" s="18"/>
    </row>
    <row r="65" spans="1:31" s="2" customFormat="1" ht="13.2">
      <c r="A65" s="32"/>
      <c r="B65" s="37"/>
      <c r="C65" s="32"/>
      <c r="D65" s="130" t="s">
        <v>56</v>
      </c>
      <c r="E65" s="136"/>
      <c r="F65" s="136"/>
      <c r="G65" s="130" t="s">
        <v>57</v>
      </c>
      <c r="H65" s="136"/>
      <c r="I65" s="136"/>
      <c r="J65" s="136"/>
      <c r="K65" s="136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.199999999999999">
      <c r="B66" s="18"/>
      <c r="L66" s="18"/>
    </row>
    <row r="67" spans="1:31" ht="10.199999999999999">
      <c r="B67" s="18"/>
      <c r="L67" s="18"/>
    </row>
    <row r="68" spans="1:31" ht="10.199999999999999">
      <c r="B68" s="18"/>
      <c r="L68" s="18"/>
    </row>
    <row r="69" spans="1:31" ht="10.199999999999999">
      <c r="B69" s="18"/>
      <c r="L69" s="18"/>
    </row>
    <row r="70" spans="1:31" ht="10.199999999999999">
      <c r="B70" s="18"/>
      <c r="L70" s="18"/>
    </row>
    <row r="71" spans="1:31" ht="10.199999999999999">
      <c r="B71" s="18"/>
      <c r="L71" s="18"/>
    </row>
    <row r="72" spans="1:31" ht="10.199999999999999">
      <c r="B72" s="18"/>
      <c r="L72" s="18"/>
    </row>
    <row r="73" spans="1:31" ht="10.199999999999999">
      <c r="B73" s="18"/>
      <c r="L73" s="18"/>
    </row>
    <row r="74" spans="1:31" ht="10.199999999999999">
      <c r="B74" s="18"/>
      <c r="L74" s="18"/>
    </row>
    <row r="75" spans="1:31" ht="10.199999999999999">
      <c r="B75" s="18"/>
      <c r="L75" s="18"/>
    </row>
    <row r="76" spans="1:31" s="2" customFormat="1" ht="13.2">
      <c r="A76" s="32"/>
      <c r="B76" s="37"/>
      <c r="C76" s="32"/>
      <c r="D76" s="132" t="s">
        <v>54</v>
      </c>
      <c r="E76" s="133"/>
      <c r="F76" s="134" t="s">
        <v>55</v>
      </c>
      <c r="G76" s="132" t="s">
        <v>54</v>
      </c>
      <c r="H76" s="133"/>
      <c r="I76" s="133"/>
      <c r="J76" s="135" t="s">
        <v>55</v>
      </c>
      <c r="K76" s="133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117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76" t="str">
        <f>E7</f>
        <v>VN Šišma - rekonstrukce a těžba nánosů</v>
      </c>
      <c r="F85" s="277"/>
      <c r="G85" s="277"/>
      <c r="H85" s="277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115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28" t="str">
        <f>E9</f>
        <v>3436_08 - SO 08 Přípravné a dokončovací práce</v>
      </c>
      <c r="F87" s="278"/>
      <c r="G87" s="278"/>
      <c r="H87" s="278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k.ú. Šišma</v>
      </c>
      <c r="G89" s="34"/>
      <c r="H89" s="34"/>
      <c r="I89" s="27" t="s">
        <v>22</v>
      </c>
      <c r="J89" s="64" t="str">
        <f>IF(J12="","",J12)</f>
        <v>3. 10. 2025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65" customHeight="1">
      <c r="A91" s="32"/>
      <c r="B91" s="33"/>
      <c r="C91" s="27" t="s">
        <v>24</v>
      </c>
      <c r="D91" s="34"/>
      <c r="E91" s="34"/>
      <c r="F91" s="25" t="str">
        <f>E15</f>
        <v>Povodí Moravy, s.p.</v>
      </c>
      <c r="G91" s="34"/>
      <c r="H91" s="34"/>
      <c r="I91" s="27" t="s">
        <v>32</v>
      </c>
      <c r="J91" s="30" t="str">
        <f>E21</f>
        <v>VODNÍ DÍLA - TBD a.s.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65" customHeight="1">
      <c r="A92" s="32"/>
      <c r="B92" s="33"/>
      <c r="C92" s="27" t="s">
        <v>30</v>
      </c>
      <c r="D92" s="34"/>
      <c r="E92" s="34"/>
      <c r="F92" s="25" t="str">
        <f>IF(E18="","",E18)</f>
        <v>Vyplň údaj</v>
      </c>
      <c r="G92" s="34"/>
      <c r="H92" s="34"/>
      <c r="I92" s="27" t="s">
        <v>37</v>
      </c>
      <c r="J92" s="30" t="str">
        <f>E24</f>
        <v>VODNÍ DÍLA - TBD a.s.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1" t="s">
        <v>118</v>
      </c>
      <c r="D94" s="142"/>
      <c r="E94" s="142"/>
      <c r="F94" s="142"/>
      <c r="G94" s="142"/>
      <c r="H94" s="142"/>
      <c r="I94" s="142"/>
      <c r="J94" s="143" t="s">
        <v>119</v>
      </c>
      <c r="K94" s="142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44" t="s">
        <v>120</v>
      </c>
      <c r="D96" s="34"/>
      <c r="E96" s="34"/>
      <c r="F96" s="34"/>
      <c r="G96" s="34"/>
      <c r="H96" s="34"/>
      <c r="I96" s="34"/>
      <c r="J96" s="82">
        <f>J120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121</v>
      </c>
    </row>
    <row r="97" spans="1:31" s="9" customFormat="1" ht="24.9" customHeight="1">
      <c r="B97" s="145"/>
      <c r="C97" s="146"/>
      <c r="D97" s="147" t="s">
        <v>122</v>
      </c>
      <c r="E97" s="148"/>
      <c r="F97" s="148"/>
      <c r="G97" s="148"/>
      <c r="H97" s="148"/>
      <c r="I97" s="148"/>
      <c r="J97" s="149">
        <f>J121</f>
        <v>0</v>
      </c>
      <c r="K97" s="146"/>
      <c r="L97" s="150"/>
    </row>
    <row r="98" spans="1:31" s="10" customFormat="1" ht="19.95" customHeight="1">
      <c r="B98" s="151"/>
      <c r="C98" s="152"/>
      <c r="D98" s="153" t="s">
        <v>123</v>
      </c>
      <c r="E98" s="154"/>
      <c r="F98" s="154"/>
      <c r="G98" s="154"/>
      <c r="H98" s="154"/>
      <c r="I98" s="154"/>
      <c r="J98" s="155">
        <f>J122</f>
        <v>0</v>
      </c>
      <c r="K98" s="152"/>
      <c r="L98" s="156"/>
    </row>
    <row r="99" spans="1:31" s="10" customFormat="1" ht="19.95" customHeight="1">
      <c r="B99" s="151"/>
      <c r="C99" s="152"/>
      <c r="D99" s="153" t="s">
        <v>543</v>
      </c>
      <c r="E99" s="154"/>
      <c r="F99" s="154"/>
      <c r="G99" s="154"/>
      <c r="H99" s="154"/>
      <c r="I99" s="154"/>
      <c r="J99" s="155">
        <f>J195</f>
        <v>0</v>
      </c>
      <c r="K99" s="152"/>
      <c r="L99" s="156"/>
    </row>
    <row r="100" spans="1:31" s="10" customFormat="1" ht="19.95" customHeight="1">
      <c r="B100" s="151"/>
      <c r="C100" s="152"/>
      <c r="D100" s="153" t="s">
        <v>128</v>
      </c>
      <c r="E100" s="154"/>
      <c r="F100" s="154"/>
      <c r="G100" s="154"/>
      <c r="H100" s="154"/>
      <c r="I100" s="154"/>
      <c r="J100" s="155">
        <f>J202</f>
        <v>0</v>
      </c>
      <c r="K100" s="152"/>
      <c r="L100" s="156"/>
    </row>
    <row r="101" spans="1:31" s="2" customFormat="1" ht="21.75" customHeight="1">
      <c r="A101" s="32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49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" customFormat="1" ht="6.9" customHeight="1">
      <c r="A102" s="32"/>
      <c r="B102" s="52"/>
      <c r="C102" s="53"/>
      <c r="D102" s="53"/>
      <c r="E102" s="53"/>
      <c r="F102" s="53"/>
      <c r="G102" s="53"/>
      <c r="H102" s="53"/>
      <c r="I102" s="53"/>
      <c r="J102" s="53"/>
      <c r="K102" s="53"/>
      <c r="L102" s="49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31" s="2" customFormat="1" ht="6.9" customHeight="1">
      <c r="A106" s="32"/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49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24.9" customHeight="1">
      <c r="A107" s="32"/>
      <c r="B107" s="33"/>
      <c r="C107" s="21" t="s">
        <v>131</v>
      </c>
      <c r="D107" s="34"/>
      <c r="E107" s="34"/>
      <c r="F107" s="34"/>
      <c r="G107" s="34"/>
      <c r="H107" s="34"/>
      <c r="I107" s="34"/>
      <c r="J107" s="34"/>
      <c r="K107" s="34"/>
      <c r="L107" s="49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" customHeight="1">
      <c r="A108" s="32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16</v>
      </c>
      <c r="D109" s="34"/>
      <c r="E109" s="34"/>
      <c r="F109" s="34"/>
      <c r="G109" s="34"/>
      <c r="H109" s="34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4"/>
      <c r="D110" s="34"/>
      <c r="E110" s="276" t="str">
        <f>E7</f>
        <v>VN Šišma - rekonstrukce a těžba nánosů</v>
      </c>
      <c r="F110" s="277"/>
      <c r="G110" s="277"/>
      <c r="H110" s="277"/>
      <c r="I110" s="34"/>
      <c r="J110" s="34"/>
      <c r="K110" s="34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115</v>
      </c>
      <c r="D111" s="34"/>
      <c r="E111" s="34"/>
      <c r="F111" s="34"/>
      <c r="G111" s="34"/>
      <c r="H111" s="34"/>
      <c r="I111" s="34"/>
      <c r="J111" s="34"/>
      <c r="K111" s="34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4"/>
      <c r="D112" s="34"/>
      <c r="E112" s="228" t="str">
        <f>E9</f>
        <v>3436_08 - SO 08 Přípravné a dokončovací práce</v>
      </c>
      <c r="F112" s="278"/>
      <c r="G112" s="278"/>
      <c r="H112" s="278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" customHeight="1">
      <c r="A113" s="32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20</v>
      </c>
      <c r="D114" s="34"/>
      <c r="E114" s="34"/>
      <c r="F114" s="25" t="str">
        <f>F12</f>
        <v>k.ú. Šišma</v>
      </c>
      <c r="G114" s="34"/>
      <c r="H114" s="34"/>
      <c r="I114" s="27" t="s">
        <v>22</v>
      </c>
      <c r="J114" s="64" t="str">
        <f>IF(J12="","",J12)</f>
        <v>3. 10. 2025</v>
      </c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" customHeight="1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25.65" customHeight="1">
      <c r="A116" s="32"/>
      <c r="B116" s="33"/>
      <c r="C116" s="27" t="s">
        <v>24</v>
      </c>
      <c r="D116" s="34"/>
      <c r="E116" s="34"/>
      <c r="F116" s="25" t="str">
        <f>E15</f>
        <v>Povodí Moravy, s.p.</v>
      </c>
      <c r="G116" s="34"/>
      <c r="H116" s="34"/>
      <c r="I116" s="27" t="s">
        <v>32</v>
      </c>
      <c r="J116" s="30" t="str">
        <f>E21</f>
        <v>VODNÍ DÍLA - TBD a.s.</v>
      </c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25.65" customHeight="1">
      <c r="A117" s="32"/>
      <c r="B117" s="33"/>
      <c r="C117" s="27" t="s">
        <v>30</v>
      </c>
      <c r="D117" s="34"/>
      <c r="E117" s="34"/>
      <c r="F117" s="25" t="str">
        <f>IF(E18="","",E18)</f>
        <v>Vyplň údaj</v>
      </c>
      <c r="G117" s="34"/>
      <c r="H117" s="34"/>
      <c r="I117" s="27" t="s">
        <v>37</v>
      </c>
      <c r="J117" s="30" t="str">
        <f>E24</f>
        <v>VODNÍ DÍLA - TBD a.s.</v>
      </c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0.35" customHeight="1">
      <c r="A118" s="32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11" customFormat="1" ht="29.25" customHeight="1">
      <c r="A119" s="157"/>
      <c r="B119" s="158"/>
      <c r="C119" s="159" t="s">
        <v>132</v>
      </c>
      <c r="D119" s="160" t="s">
        <v>64</v>
      </c>
      <c r="E119" s="160" t="s">
        <v>60</v>
      </c>
      <c r="F119" s="160" t="s">
        <v>61</v>
      </c>
      <c r="G119" s="160" t="s">
        <v>133</v>
      </c>
      <c r="H119" s="160" t="s">
        <v>134</v>
      </c>
      <c r="I119" s="160" t="s">
        <v>135</v>
      </c>
      <c r="J119" s="160" t="s">
        <v>119</v>
      </c>
      <c r="K119" s="161" t="s">
        <v>136</v>
      </c>
      <c r="L119" s="162"/>
      <c r="M119" s="73" t="s">
        <v>1</v>
      </c>
      <c r="N119" s="74" t="s">
        <v>43</v>
      </c>
      <c r="O119" s="74" t="s">
        <v>137</v>
      </c>
      <c r="P119" s="74" t="s">
        <v>138</v>
      </c>
      <c r="Q119" s="74" t="s">
        <v>139</v>
      </c>
      <c r="R119" s="74" t="s">
        <v>140</v>
      </c>
      <c r="S119" s="74" t="s">
        <v>141</v>
      </c>
      <c r="T119" s="75" t="s">
        <v>142</v>
      </c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</row>
    <row r="120" spans="1:65" s="2" customFormat="1" ht="22.8" customHeight="1">
      <c r="A120" s="32"/>
      <c r="B120" s="33"/>
      <c r="C120" s="80" t="s">
        <v>143</v>
      </c>
      <c r="D120" s="34"/>
      <c r="E120" s="34"/>
      <c r="F120" s="34"/>
      <c r="G120" s="34"/>
      <c r="H120" s="34"/>
      <c r="I120" s="34"/>
      <c r="J120" s="163">
        <f>BK120</f>
        <v>0</v>
      </c>
      <c r="K120" s="34"/>
      <c r="L120" s="37"/>
      <c r="M120" s="76"/>
      <c r="N120" s="164"/>
      <c r="O120" s="77"/>
      <c r="P120" s="165">
        <f>P121</f>
        <v>0</v>
      </c>
      <c r="Q120" s="77"/>
      <c r="R120" s="165">
        <f>R121</f>
        <v>0.05</v>
      </c>
      <c r="S120" s="77"/>
      <c r="T120" s="166">
        <f>T121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T120" s="15" t="s">
        <v>78</v>
      </c>
      <c r="AU120" s="15" t="s">
        <v>121</v>
      </c>
      <c r="BK120" s="167">
        <f>BK121</f>
        <v>0</v>
      </c>
    </row>
    <row r="121" spans="1:65" s="12" customFormat="1" ht="25.95" customHeight="1">
      <c r="B121" s="168"/>
      <c r="C121" s="169"/>
      <c r="D121" s="170" t="s">
        <v>78</v>
      </c>
      <c r="E121" s="171" t="s">
        <v>144</v>
      </c>
      <c r="F121" s="171" t="s">
        <v>145</v>
      </c>
      <c r="G121" s="169"/>
      <c r="H121" s="169"/>
      <c r="I121" s="172"/>
      <c r="J121" s="173">
        <f>BK121</f>
        <v>0</v>
      </c>
      <c r="K121" s="169"/>
      <c r="L121" s="174"/>
      <c r="M121" s="175"/>
      <c r="N121" s="176"/>
      <c r="O121" s="176"/>
      <c r="P121" s="177">
        <f>P122+P195+P202</f>
        <v>0</v>
      </c>
      <c r="Q121" s="176"/>
      <c r="R121" s="177">
        <f>R122+R195+R202</f>
        <v>0.05</v>
      </c>
      <c r="S121" s="176"/>
      <c r="T121" s="178">
        <f>T122+T195+T202</f>
        <v>0</v>
      </c>
      <c r="AR121" s="179" t="s">
        <v>87</v>
      </c>
      <c r="AT121" s="180" t="s">
        <v>78</v>
      </c>
      <c r="AU121" s="180" t="s">
        <v>79</v>
      </c>
      <c r="AY121" s="179" t="s">
        <v>146</v>
      </c>
      <c r="BK121" s="181">
        <f>BK122+BK195+BK202</f>
        <v>0</v>
      </c>
    </row>
    <row r="122" spans="1:65" s="12" customFormat="1" ht="22.8" customHeight="1">
      <c r="B122" s="168"/>
      <c r="C122" s="169"/>
      <c r="D122" s="170" t="s">
        <v>78</v>
      </c>
      <c r="E122" s="182" t="s">
        <v>87</v>
      </c>
      <c r="F122" s="182" t="s">
        <v>147</v>
      </c>
      <c r="G122" s="169"/>
      <c r="H122" s="169"/>
      <c r="I122" s="172"/>
      <c r="J122" s="183">
        <f>BK122</f>
        <v>0</v>
      </c>
      <c r="K122" s="169"/>
      <c r="L122" s="174"/>
      <c r="M122" s="175"/>
      <c r="N122" s="176"/>
      <c r="O122" s="176"/>
      <c r="P122" s="177">
        <f>SUM(P123:P194)</f>
        <v>0</v>
      </c>
      <c r="Q122" s="176"/>
      <c r="R122" s="177">
        <f>SUM(R123:R194)</f>
        <v>0.05</v>
      </c>
      <c r="S122" s="176"/>
      <c r="T122" s="178">
        <f>SUM(T123:T194)</f>
        <v>0</v>
      </c>
      <c r="AR122" s="179" t="s">
        <v>87</v>
      </c>
      <c r="AT122" s="180" t="s">
        <v>78</v>
      </c>
      <c r="AU122" s="180" t="s">
        <v>87</v>
      </c>
      <c r="AY122" s="179" t="s">
        <v>146</v>
      </c>
      <c r="BK122" s="181">
        <f>SUM(BK123:BK194)</f>
        <v>0</v>
      </c>
    </row>
    <row r="123" spans="1:65" s="2" customFormat="1" ht="37.799999999999997" customHeight="1">
      <c r="A123" s="32"/>
      <c r="B123" s="33"/>
      <c r="C123" s="184" t="s">
        <v>87</v>
      </c>
      <c r="D123" s="184" t="s">
        <v>148</v>
      </c>
      <c r="E123" s="185" t="s">
        <v>1453</v>
      </c>
      <c r="F123" s="186" t="s">
        <v>1454</v>
      </c>
      <c r="G123" s="187" t="s">
        <v>734</v>
      </c>
      <c r="H123" s="188">
        <v>1</v>
      </c>
      <c r="I123" s="189"/>
      <c r="J123" s="190">
        <f>ROUND(I123*H123,2)</f>
        <v>0</v>
      </c>
      <c r="K123" s="186" t="s">
        <v>1</v>
      </c>
      <c r="L123" s="37"/>
      <c r="M123" s="191" t="s">
        <v>1</v>
      </c>
      <c r="N123" s="192" t="s">
        <v>44</v>
      </c>
      <c r="O123" s="69"/>
      <c r="P123" s="193">
        <f>O123*H123</f>
        <v>0</v>
      </c>
      <c r="Q123" s="193">
        <v>0.05</v>
      </c>
      <c r="R123" s="193">
        <f>Q123*H123</f>
        <v>0.05</v>
      </c>
      <c r="S123" s="193">
        <v>0</v>
      </c>
      <c r="T123" s="194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95" t="s">
        <v>153</v>
      </c>
      <c r="AT123" s="195" t="s">
        <v>148</v>
      </c>
      <c r="AU123" s="195" t="s">
        <v>89</v>
      </c>
      <c r="AY123" s="15" t="s">
        <v>146</v>
      </c>
      <c r="BE123" s="196">
        <f>IF(N123="základní",J123,0)</f>
        <v>0</v>
      </c>
      <c r="BF123" s="196">
        <f>IF(N123="snížená",J123,0)</f>
        <v>0</v>
      </c>
      <c r="BG123" s="196">
        <f>IF(N123="zákl. přenesená",J123,0)</f>
        <v>0</v>
      </c>
      <c r="BH123" s="196">
        <f>IF(N123="sníž. přenesená",J123,0)</f>
        <v>0</v>
      </c>
      <c r="BI123" s="196">
        <f>IF(N123="nulová",J123,0)</f>
        <v>0</v>
      </c>
      <c r="BJ123" s="15" t="s">
        <v>87</v>
      </c>
      <c r="BK123" s="196">
        <f>ROUND(I123*H123,2)</f>
        <v>0</v>
      </c>
      <c r="BL123" s="15" t="s">
        <v>153</v>
      </c>
      <c r="BM123" s="195" t="s">
        <v>1455</v>
      </c>
    </row>
    <row r="124" spans="1:65" s="2" customFormat="1" ht="67.2">
      <c r="A124" s="32"/>
      <c r="B124" s="33"/>
      <c r="C124" s="34"/>
      <c r="D124" s="197" t="s">
        <v>230</v>
      </c>
      <c r="E124" s="34"/>
      <c r="F124" s="223" t="s">
        <v>1456</v>
      </c>
      <c r="G124" s="34"/>
      <c r="H124" s="34"/>
      <c r="I124" s="199"/>
      <c r="J124" s="34"/>
      <c r="K124" s="34"/>
      <c r="L124" s="37"/>
      <c r="M124" s="200"/>
      <c r="N124" s="201"/>
      <c r="O124" s="69"/>
      <c r="P124" s="69"/>
      <c r="Q124" s="69"/>
      <c r="R124" s="69"/>
      <c r="S124" s="69"/>
      <c r="T124" s="70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5" t="s">
        <v>230</v>
      </c>
      <c r="AU124" s="15" t="s">
        <v>89</v>
      </c>
    </row>
    <row r="125" spans="1:65" s="2" customFormat="1" ht="24.15" customHeight="1">
      <c r="A125" s="32"/>
      <c r="B125" s="33"/>
      <c r="C125" s="184" t="s">
        <v>89</v>
      </c>
      <c r="D125" s="184" t="s">
        <v>148</v>
      </c>
      <c r="E125" s="185" t="s">
        <v>1457</v>
      </c>
      <c r="F125" s="186" t="s">
        <v>1458</v>
      </c>
      <c r="G125" s="187" t="s">
        <v>1459</v>
      </c>
      <c r="H125" s="188">
        <v>2</v>
      </c>
      <c r="I125" s="189"/>
      <c r="J125" s="190">
        <f>ROUND(I125*H125,2)</f>
        <v>0</v>
      </c>
      <c r="K125" s="186" t="s">
        <v>152</v>
      </c>
      <c r="L125" s="37"/>
      <c r="M125" s="191" t="s">
        <v>1</v>
      </c>
      <c r="N125" s="192" t="s">
        <v>44</v>
      </c>
      <c r="O125" s="69"/>
      <c r="P125" s="193">
        <f>O125*H125</f>
        <v>0</v>
      </c>
      <c r="Q125" s="193">
        <v>0</v>
      </c>
      <c r="R125" s="193">
        <f>Q125*H125</f>
        <v>0</v>
      </c>
      <c r="S125" s="193">
        <v>0</v>
      </c>
      <c r="T125" s="194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95" t="s">
        <v>153</v>
      </c>
      <c r="AT125" s="195" t="s">
        <v>148</v>
      </c>
      <c r="AU125" s="195" t="s">
        <v>89</v>
      </c>
      <c r="AY125" s="15" t="s">
        <v>146</v>
      </c>
      <c r="BE125" s="196">
        <f>IF(N125="základní",J125,0)</f>
        <v>0</v>
      </c>
      <c r="BF125" s="196">
        <f>IF(N125="snížená",J125,0)</f>
        <v>0</v>
      </c>
      <c r="BG125" s="196">
        <f>IF(N125="zákl. přenesená",J125,0)</f>
        <v>0</v>
      </c>
      <c r="BH125" s="196">
        <f>IF(N125="sníž. přenesená",J125,0)</f>
        <v>0</v>
      </c>
      <c r="BI125" s="196">
        <f>IF(N125="nulová",J125,0)</f>
        <v>0</v>
      </c>
      <c r="BJ125" s="15" t="s">
        <v>87</v>
      </c>
      <c r="BK125" s="196">
        <f>ROUND(I125*H125,2)</f>
        <v>0</v>
      </c>
      <c r="BL125" s="15" t="s">
        <v>153</v>
      </c>
      <c r="BM125" s="195" t="s">
        <v>1460</v>
      </c>
    </row>
    <row r="126" spans="1:65" s="2" customFormat="1" ht="19.2">
      <c r="A126" s="32"/>
      <c r="B126" s="33"/>
      <c r="C126" s="34"/>
      <c r="D126" s="197" t="s">
        <v>155</v>
      </c>
      <c r="E126" s="34"/>
      <c r="F126" s="198" t="s">
        <v>1461</v>
      </c>
      <c r="G126" s="34"/>
      <c r="H126" s="34"/>
      <c r="I126" s="199"/>
      <c r="J126" s="34"/>
      <c r="K126" s="34"/>
      <c r="L126" s="37"/>
      <c r="M126" s="200"/>
      <c r="N126" s="201"/>
      <c r="O126" s="69"/>
      <c r="P126" s="69"/>
      <c r="Q126" s="69"/>
      <c r="R126" s="69"/>
      <c r="S126" s="69"/>
      <c r="T126" s="70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5" t="s">
        <v>155</v>
      </c>
      <c r="AU126" s="15" t="s">
        <v>89</v>
      </c>
    </row>
    <row r="127" spans="1:65" s="13" customFormat="1" ht="10.199999999999999">
      <c r="B127" s="202"/>
      <c r="C127" s="203"/>
      <c r="D127" s="197" t="s">
        <v>157</v>
      </c>
      <c r="E127" s="204" t="s">
        <v>1</v>
      </c>
      <c r="F127" s="205" t="s">
        <v>1462</v>
      </c>
      <c r="G127" s="203"/>
      <c r="H127" s="206">
        <v>1</v>
      </c>
      <c r="I127" s="207"/>
      <c r="J127" s="203"/>
      <c r="K127" s="203"/>
      <c r="L127" s="208"/>
      <c r="M127" s="209"/>
      <c r="N127" s="210"/>
      <c r="O127" s="210"/>
      <c r="P127" s="210"/>
      <c r="Q127" s="210"/>
      <c r="R127" s="210"/>
      <c r="S127" s="210"/>
      <c r="T127" s="211"/>
      <c r="AT127" s="212" t="s">
        <v>157</v>
      </c>
      <c r="AU127" s="212" t="s">
        <v>89</v>
      </c>
      <c r="AV127" s="13" t="s">
        <v>89</v>
      </c>
      <c r="AW127" s="13" t="s">
        <v>36</v>
      </c>
      <c r="AX127" s="13" t="s">
        <v>79</v>
      </c>
      <c r="AY127" s="212" t="s">
        <v>146</v>
      </c>
    </row>
    <row r="128" spans="1:65" s="13" customFormat="1" ht="10.199999999999999">
      <c r="B128" s="202"/>
      <c r="C128" s="203"/>
      <c r="D128" s="197" t="s">
        <v>157</v>
      </c>
      <c r="E128" s="204" t="s">
        <v>1</v>
      </c>
      <c r="F128" s="205" t="s">
        <v>1463</v>
      </c>
      <c r="G128" s="203"/>
      <c r="H128" s="206">
        <v>1</v>
      </c>
      <c r="I128" s="207"/>
      <c r="J128" s="203"/>
      <c r="K128" s="203"/>
      <c r="L128" s="208"/>
      <c r="M128" s="209"/>
      <c r="N128" s="210"/>
      <c r="O128" s="210"/>
      <c r="P128" s="210"/>
      <c r="Q128" s="210"/>
      <c r="R128" s="210"/>
      <c r="S128" s="210"/>
      <c r="T128" s="211"/>
      <c r="AT128" s="212" t="s">
        <v>157</v>
      </c>
      <c r="AU128" s="212" t="s">
        <v>89</v>
      </c>
      <c r="AV128" s="13" t="s">
        <v>89</v>
      </c>
      <c r="AW128" s="13" t="s">
        <v>36</v>
      </c>
      <c r="AX128" s="13" t="s">
        <v>79</v>
      </c>
      <c r="AY128" s="212" t="s">
        <v>146</v>
      </c>
    </row>
    <row r="129" spans="1:65" s="2" customFormat="1" ht="37.799999999999997" customHeight="1">
      <c r="A129" s="32"/>
      <c r="B129" s="33"/>
      <c r="C129" s="184" t="s">
        <v>171</v>
      </c>
      <c r="D129" s="184" t="s">
        <v>148</v>
      </c>
      <c r="E129" s="185" t="s">
        <v>1464</v>
      </c>
      <c r="F129" s="186" t="s">
        <v>1465</v>
      </c>
      <c r="G129" s="187" t="s">
        <v>151</v>
      </c>
      <c r="H129" s="188">
        <v>2002</v>
      </c>
      <c r="I129" s="189"/>
      <c r="J129" s="190">
        <f>ROUND(I129*H129,2)</f>
        <v>0</v>
      </c>
      <c r="K129" s="186" t="s">
        <v>152</v>
      </c>
      <c r="L129" s="37"/>
      <c r="M129" s="191" t="s">
        <v>1</v>
      </c>
      <c r="N129" s="192" t="s">
        <v>44</v>
      </c>
      <c r="O129" s="69"/>
      <c r="P129" s="193">
        <f>O129*H129</f>
        <v>0</v>
      </c>
      <c r="Q129" s="193">
        <v>0</v>
      </c>
      <c r="R129" s="193">
        <f>Q129*H129</f>
        <v>0</v>
      </c>
      <c r="S129" s="193">
        <v>0</v>
      </c>
      <c r="T129" s="194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95" t="s">
        <v>153</v>
      </c>
      <c r="AT129" s="195" t="s">
        <v>148</v>
      </c>
      <c r="AU129" s="195" t="s">
        <v>89</v>
      </c>
      <c r="AY129" s="15" t="s">
        <v>146</v>
      </c>
      <c r="BE129" s="196">
        <f>IF(N129="základní",J129,0)</f>
        <v>0</v>
      </c>
      <c r="BF129" s="196">
        <f>IF(N129="snížená",J129,0)</f>
        <v>0</v>
      </c>
      <c r="BG129" s="196">
        <f>IF(N129="zákl. přenesená",J129,0)</f>
        <v>0</v>
      </c>
      <c r="BH129" s="196">
        <f>IF(N129="sníž. přenesená",J129,0)</f>
        <v>0</v>
      </c>
      <c r="BI129" s="196">
        <f>IF(N129="nulová",J129,0)</f>
        <v>0</v>
      </c>
      <c r="BJ129" s="15" t="s">
        <v>87</v>
      </c>
      <c r="BK129" s="196">
        <f>ROUND(I129*H129,2)</f>
        <v>0</v>
      </c>
      <c r="BL129" s="15" t="s">
        <v>153</v>
      </c>
      <c r="BM129" s="195" t="s">
        <v>1466</v>
      </c>
    </row>
    <row r="130" spans="1:65" s="2" customFormat="1" ht="28.8">
      <c r="A130" s="32"/>
      <c r="B130" s="33"/>
      <c r="C130" s="34"/>
      <c r="D130" s="197" t="s">
        <v>155</v>
      </c>
      <c r="E130" s="34"/>
      <c r="F130" s="198" t="s">
        <v>1467</v>
      </c>
      <c r="G130" s="34"/>
      <c r="H130" s="34"/>
      <c r="I130" s="199"/>
      <c r="J130" s="34"/>
      <c r="K130" s="34"/>
      <c r="L130" s="37"/>
      <c r="M130" s="200"/>
      <c r="N130" s="201"/>
      <c r="O130" s="69"/>
      <c r="P130" s="69"/>
      <c r="Q130" s="69"/>
      <c r="R130" s="69"/>
      <c r="S130" s="69"/>
      <c r="T130" s="70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5" t="s">
        <v>155</v>
      </c>
      <c r="AU130" s="15" t="s">
        <v>89</v>
      </c>
    </row>
    <row r="131" spans="1:65" s="13" customFormat="1" ht="10.199999999999999">
      <c r="B131" s="202"/>
      <c r="C131" s="203"/>
      <c r="D131" s="197" t="s">
        <v>157</v>
      </c>
      <c r="E131" s="204" t="s">
        <v>1</v>
      </c>
      <c r="F131" s="205" t="s">
        <v>1468</v>
      </c>
      <c r="G131" s="203"/>
      <c r="H131" s="206">
        <v>1232</v>
      </c>
      <c r="I131" s="207"/>
      <c r="J131" s="203"/>
      <c r="K131" s="203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157</v>
      </c>
      <c r="AU131" s="212" t="s">
        <v>89</v>
      </c>
      <c r="AV131" s="13" t="s">
        <v>89</v>
      </c>
      <c r="AW131" s="13" t="s">
        <v>36</v>
      </c>
      <c r="AX131" s="13" t="s">
        <v>79</v>
      </c>
      <c r="AY131" s="212" t="s">
        <v>146</v>
      </c>
    </row>
    <row r="132" spans="1:65" s="13" customFormat="1" ht="10.199999999999999">
      <c r="B132" s="202"/>
      <c r="C132" s="203"/>
      <c r="D132" s="197" t="s">
        <v>157</v>
      </c>
      <c r="E132" s="204" t="s">
        <v>1</v>
      </c>
      <c r="F132" s="205" t="s">
        <v>1469</v>
      </c>
      <c r="G132" s="203"/>
      <c r="H132" s="206">
        <v>770</v>
      </c>
      <c r="I132" s="207"/>
      <c r="J132" s="203"/>
      <c r="K132" s="203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157</v>
      </c>
      <c r="AU132" s="212" t="s">
        <v>89</v>
      </c>
      <c r="AV132" s="13" t="s">
        <v>89</v>
      </c>
      <c r="AW132" s="13" t="s">
        <v>36</v>
      </c>
      <c r="AX132" s="13" t="s">
        <v>79</v>
      </c>
      <c r="AY132" s="212" t="s">
        <v>146</v>
      </c>
    </row>
    <row r="133" spans="1:65" s="2" customFormat="1" ht="24.15" customHeight="1">
      <c r="A133" s="32"/>
      <c r="B133" s="33"/>
      <c r="C133" s="184" t="s">
        <v>153</v>
      </c>
      <c r="D133" s="184" t="s">
        <v>148</v>
      </c>
      <c r="E133" s="185" t="s">
        <v>1470</v>
      </c>
      <c r="F133" s="186" t="s">
        <v>1471</v>
      </c>
      <c r="G133" s="187" t="s">
        <v>430</v>
      </c>
      <c r="H133" s="188">
        <v>59</v>
      </c>
      <c r="I133" s="189"/>
      <c r="J133" s="190">
        <f>ROUND(I133*H133,2)</f>
        <v>0</v>
      </c>
      <c r="K133" s="186" t="s">
        <v>152</v>
      </c>
      <c r="L133" s="37"/>
      <c r="M133" s="191" t="s">
        <v>1</v>
      </c>
      <c r="N133" s="192" t="s">
        <v>44</v>
      </c>
      <c r="O133" s="69"/>
      <c r="P133" s="193">
        <f>O133*H133</f>
        <v>0</v>
      </c>
      <c r="Q133" s="193">
        <v>0</v>
      </c>
      <c r="R133" s="193">
        <f>Q133*H133</f>
        <v>0</v>
      </c>
      <c r="S133" s="193">
        <v>0</v>
      </c>
      <c r="T133" s="194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95" t="s">
        <v>153</v>
      </c>
      <c r="AT133" s="195" t="s">
        <v>148</v>
      </c>
      <c r="AU133" s="195" t="s">
        <v>89</v>
      </c>
      <c r="AY133" s="15" t="s">
        <v>146</v>
      </c>
      <c r="BE133" s="196">
        <f>IF(N133="základní",J133,0)</f>
        <v>0</v>
      </c>
      <c r="BF133" s="196">
        <f>IF(N133="snížená",J133,0)</f>
        <v>0</v>
      </c>
      <c r="BG133" s="196">
        <f>IF(N133="zákl. přenesená",J133,0)</f>
        <v>0</v>
      </c>
      <c r="BH133" s="196">
        <f>IF(N133="sníž. přenesená",J133,0)</f>
        <v>0</v>
      </c>
      <c r="BI133" s="196">
        <f>IF(N133="nulová",J133,0)</f>
        <v>0</v>
      </c>
      <c r="BJ133" s="15" t="s">
        <v>87</v>
      </c>
      <c r="BK133" s="196">
        <f>ROUND(I133*H133,2)</f>
        <v>0</v>
      </c>
      <c r="BL133" s="15" t="s">
        <v>153</v>
      </c>
      <c r="BM133" s="195" t="s">
        <v>1472</v>
      </c>
    </row>
    <row r="134" spans="1:65" s="2" customFormat="1" ht="19.2">
      <c r="A134" s="32"/>
      <c r="B134" s="33"/>
      <c r="C134" s="34"/>
      <c r="D134" s="197" t="s">
        <v>155</v>
      </c>
      <c r="E134" s="34"/>
      <c r="F134" s="198" t="s">
        <v>1473</v>
      </c>
      <c r="G134" s="34"/>
      <c r="H134" s="34"/>
      <c r="I134" s="199"/>
      <c r="J134" s="34"/>
      <c r="K134" s="34"/>
      <c r="L134" s="37"/>
      <c r="M134" s="200"/>
      <c r="N134" s="201"/>
      <c r="O134" s="69"/>
      <c r="P134" s="69"/>
      <c r="Q134" s="69"/>
      <c r="R134" s="69"/>
      <c r="S134" s="69"/>
      <c r="T134" s="70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5" t="s">
        <v>155</v>
      </c>
      <c r="AU134" s="15" t="s">
        <v>89</v>
      </c>
    </row>
    <row r="135" spans="1:65" s="13" customFormat="1" ht="10.199999999999999">
      <c r="B135" s="202"/>
      <c r="C135" s="203"/>
      <c r="D135" s="197" t="s">
        <v>157</v>
      </c>
      <c r="E135" s="204" t="s">
        <v>1</v>
      </c>
      <c r="F135" s="205" t="s">
        <v>1474</v>
      </c>
      <c r="G135" s="203"/>
      <c r="H135" s="206">
        <v>59</v>
      </c>
      <c r="I135" s="207"/>
      <c r="J135" s="203"/>
      <c r="K135" s="203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157</v>
      </c>
      <c r="AU135" s="212" t="s">
        <v>89</v>
      </c>
      <c r="AV135" s="13" t="s">
        <v>89</v>
      </c>
      <c r="AW135" s="13" t="s">
        <v>36</v>
      </c>
      <c r="AX135" s="13" t="s">
        <v>87</v>
      </c>
      <c r="AY135" s="212" t="s">
        <v>146</v>
      </c>
    </row>
    <row r="136" spans="1:65" s="2" customFormat="1" ht="24.15" customHeight="1">
      <c r="A136" s="32"/>
      <c r="B136" s="33"/>
      <c r="C136" s="184" t="s">
        <v>183</v>
      </c>
      <c r="D136" s="184" t="s">
        <v>148</v>
      </c>
      <c r="E136" s="185" t="s">
        <v>1475</v>
      </c>
      <c r="F136" s="186" t="s">
        <v>1476</v>
      </c>
      <c r="G136" s="187" t="s">
        <v>430</v>
      </c>
      <c r="H136" s="188">
        <v>8</v>
      </c>
      <c r="I136" s="189"/>
      <c r="J136" s="190">
        <f>ROUND(I136*H136,2)</f>
        <v>0</v>
      </c>
      <c r="K136" s="186" t="s">
        <v>152</v>
      </c>
      <c r="L136" s="37"/>
      <c r="M136" s="191" t="s">
        <v>1</v>
      </c>
      <c r="N136" s="192" t="s">
        <v>44</v>
      </c>
      <c r="O136" s="69"/>
      <c r="P136" s="193">
        <f>O136*H136</f>
        <v>0</v>
      </c>
      <c r="Q136" s="193">
        <v>0</v>
      </c>
      <c r="R136" s="193">
        <f>Q136*H136</f>
        <v>0</v>
      </c>
      <c r="S136" s="193">
        <v>0</v>
      </c>
      <c r="T136" s="194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95" t="s">
        <v>153</v>
      </c>
      <c r="AT136" s="195" t="s">
        <v>148</v>
      </c>
      <c r="AU136" s="195" t="s">
        <v>89</v>
      </c>
      <c r="AY136" s="15" t="s">
        <v>146</v>
      </c>
      <c r="BE136" s="196">
        <f>IF(N136="základní",J136,0)</f>
        <v>0</v>
      </c>
      <c r="BF136" s="196">
        <f>IF(N136="snížená",J136,0)</f>
        <v>0</v>
      </c>
      <c r="BG136" s="196">
        <f>IF(N136="zákl. přenesená",J136,0)</f>
        <v>0</v>
      </c>
      <c r="BH136" s="196">
        <f>IF(N136="sníž. přenesená",J136,0)</f>
        <v>0</v>
      </c>
      <c r="BI136" s="196">
        <f>IF(N136="nulová",J136,0)</f>
        <v>0</v>
      </c>
      <c r="BJ136" s="15" t="s">
        <v>87</v>
      </c>
      <c r="BK136" s="196">
        <f>ROUND(I136*H136,2)</f>
        <v>0</v>
      </c>
      <c r="BL136" s="15" t="s">
        <v>153</v>
      </c>
      <c r="BM136" s="195" t="s">
        <v>1477</v>
      </c>
    </row>
    <row r="137" spans="1:65" s="2" customFormat="1" ht="19.2">
      <c r="A137" s="32"/>
      <c r="B137" s="33"/>
      <c r="C137" s="34"/>
      <c r="D137" s="197" t="s">
        <v>155</v>
      </c>
      <c r="E137" s="34"/>
      <c r="F137" s="198" t="s">
        <v>1478</v>
      </c>
      <c r="G137" s="34"/>
      <c r="H137" s="34"/>
      <c r="I137" s="199"/>
      <c r="J137" s="34"/>
      <c r="K137" s="34"/>
      <c r="L137" s="37"/>
      <c r="M137" s="200"/>
      <c r="N137" s="201"/>
      <c r="O137" s="69"/>
      <c r="P137" s="69"/>
      <c r="Q137" s="69"/>
      <c r="R137" s="69"/>
      <c r="S137" s="69"/>
      <c r="T137" s="70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5" t="s">
        <v>155</v>
      </c>
      <c r="AU137" s="15" t="s">
        <v>89</v>
      </c>
    </row>
    <row r="138" spans="1:65" s="13" customFormat="1" ht="10.199999999999999">
      <c r="B138" s="202"/>
      <c r="C138" s="203"/>
      <c r="D138" s="197" t="s">
        <v>157</v>
      </c>
      <c r="E138" s="204" t="s">
        <v>1</v>
      </c>
      <c r="F138" s="205" t="s">
        <v>1479</v>
      </c>
      <c r="G138" s="203"/>
      <c r="H138" s="206">
        <v>8</v>
      </c>
      <c r="I138" s="207"/>
      <c r="J138" s="203"/>
      <c r="K138" s="203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157</v>
      </c>
      <c r="AU138" s="212" t="s">
        <v>89</v>
      </c>
      <c r="AV138" s="13" t="s">
        <v>89</v>
      </c>
      <c r="AW138" s="13" t="s">
        <v>36</v>
      </c>
      <c r="AX138" s="13" t="s">
        <v>87</v>
      </c>
      <c r="AY138" s="212" t="s">
        <v>146</v>
      </c>
    </row>
    <row r="139" spans="1:65" s="2" customFormat="1" ht="24.15" customHeight="1">
      <c r="A139" s="32"/>
      <c r="B139" s="33"/>
      <c r="C139" s="184" t="s">
        <v>197</v>
      </c>
      <c r="D139" s="184" t="s">
        <v>148</v>
      </c>
      <c r="E139" s="185" t="s">
        <v>1480</v>
      </c>
      <c r="F139" s="186" t="s">
        <v>1481</v>
      </c>
      <c r="G139" s="187" t="s">
        <v>430</v>
      </c>
      <c r="H139" s="188">
        <v>1</v>
      </c>
      <c r="I139" s="189"/>
      <c r="J139" s="190">
        <f>ROUND(I139*H139,2)</f>
        <v>0</v>
      </c>
      <c r="K139" s="186" t="s">
        <v>152</v>
      </c>
      <c r="L139" s="37"/>
      <c r="M139" s="191" t="s">
        <v>1</v>
      </c>
      <c r="N139" s="192" t="s">
        <v>44</v>
      </c>
      <c r="O139" s="69"/>
      <c r="P139" s="193">
        <f>O139*H139</f>
        <v>0</v>
      </c>
      <c r="Q139" s="193">
        <v>0</v>
      </c>
      <c r="R139" s="193">
        <f>Q139*H139</f>
        <v>0</v>
      </c>
      <c r="S139" s="193">
        <v>0</v>
      </c>
      <c r="T139" s="194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95" t="s">
        <v>153</v>
      </c>
      <c r="AT139" s="195" t="s">
        <v>148</v>
      </c>
      <c r="AU139" s="195" t="s">
        <v>89</v>
      </c>
      <c r="AY139" s="15" t="s">
        <v>146</v>
      </c>
      <c r="BE139" s="196">
        <f>IF(N139="základní",J139,0)</f>
        <v>0</v>
      </c>
      <c r="BF139" s="196">
        <f>IF(N139="snížená",J139,0)</f>
        <v>0</v>
      </c>
      <c r="BG139" s="196">
        <f>IF(N139="zákl. přenesená",J139,0)</f>
        <v>0</v>
      </c>
      <c r="BH139" s="196">
        <f>IF(N139="sníž. přenesená",J139,0)</f>
        <v>0</v>
      </c>
      <c r="BI139" s="196">
        <f>IF(N139="nulová",J139,0)</f>
        <v>0</v>
      </c>
      <c r="BJ139" s="15" t="s">
        <v>87</v>
      </c>
      <c r="BK139" s="196">
        <f>ROUND(I139*H139,2)</f>
        <v>0</v>
      </c>
      <c r="BL139" s="15" t="s">
        <v>153</v>
      </c>
      <c r="BM139" s="195" t="s">
        <v>1482</v>
      </c>
    </row>
    <row r="140" spans="1:65" s="2" customFormat="1" ht="19.2">
      <c r="A140" s="32"/>
      <c r="B140" s="33"/>
      <c r="C140" s="34"/>
      <c r="D140" s="197" t="s">
        <v>155</v>
      </c>
      <c r="E140" s="34"/>
      <c r="F140" s="198" t="s">
        <v>1483</v>
      </c>
      <c r="G140" s="34"/>
      <c r="H140" s="34"/>
      <c r="I140" s="199"/>
      <c r="J140" s="34"/>
      <c r="K140" s="34"/>
      <c r="L140" s="37"/>
      <c r="M140" s="200"/>
      <c r="N140" s="201"/>
      <c r="O140" s="69"/>
      <c r="P140" s="69"/>
      <c r="Q140" s="69"/>
      <c r="R140" s="69"/>
      <c r="S140" s="69"/>
      <c r="T140" s="70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5" t="s">
        <v>155</v>
      </c>
      <c r="AU140" s="15" t="s">
        <v>89</v>
      </c>
    </row>
    <row r="141" spans="1:65" s="13" customFormat="1" ht="10.199999999999999">
      <c r="B141" s="202"/>
      <c r="C141" s="203"/>
      <c r="D141" s="197" t="s">
        <v>157</v>
      </c>
      <c r="E141" s="204" t="s">
        <v>1</v>
      </c>
      <c r="F141" s="205" t="s">
        <v>1484</v>
      </c>
      <c r="G141" s="203"/>
      <c r="H141" s="206">
        <v>1</v>
      </c>
      <c r="I141" s="207"/>
      <c r="J141" s="203"/>
      <c r="K141" s="203"/>
      <c r="L141" s="208"/>
      <c r="M141" s="209"/>
      <c r="N141" s="210"/>
      <c r="O141" s="210"/>
      <c r="P141" s="210"/>
      <c r="Q141" s="210"/>
      <c r="R141" s="210"/>
      <c r="S141" s="210"/>
      <c r="T141" s="211"/>
      <c r="AT141" s="212" t="s">
        <v>157</v>
      </c>
      <c r="AU141" s="212" t="s">
        <v>89</v>
      </c>
      <c r="AV141" s="13" t="s">
        <v>89</v>
      </c>
      <c r="AW141" s="13" t="s">
        <v>36</v>
      </c>
      <c r="AX141" s="13" t="s">
        <v>87</v>
      </c>
      <c r="AY141" s="212" t="s">
        <v>146</v>
      </c>
    </row>
    <row r="142" spans="1:65" s="2" customFormat="1" ht="24.15" customHeight="1">
      <c r="A142" s="32"/>
      <c r="B142" s="33"/>
      <c r="C142" s="184" t="s">
        <v>204</v>
      </c>
      <c r="D142" s="184" t="s">
        <v>148</v>
      </c>
      <c r="E142" s="185" t="s">
        <v>1485</v>
      </c>
      <c r="F142" s="186" t="s">
        <v>1486</v>
      </c>
      <c r="G142" s="187" t="s">
        <v>430</v>
      </c>
      <c r="H142" s="188">
        <v>59</v>
      </c>
      <c r="I142" s="189"/>
      <c r="J142" s="190">
        <f>ROUND(I142*H142,2)</f>
        <v>0</v>
      </c>
      <c r="K142" s="186" t="s">
        <v>152</v>
      </c>
      <c r="L142" s="37"/>
      <c r="M142" s="191" t="s">
        <v>1</v>
      </c>
      <c r="N142" s="192" t="s">
        <v>44</v>
      </c>
      <c r="O142" s="69"/>
      <c r="P142" s="193">
        <f>O142*H142</f>
        <v>0</v>
      </c>
      <c r="Q142" s="193">
        <v>0</v>
      </c>
      <c r="R142" s="193">
        <f>Q142*H142</f>
        <v>0</v>
      </c>
      <c r="S142" s="193">
        <v>0</v>
      </c>
      <c r="T142" s="194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95" t="s">
        <v>153</v>
      </c>
      <c r="AT142" s="195" t="s">
        <v>148</v>
      </c>
      <c r="AU142" s="195" t="s">
        <v>89</v>
      </c>
      <c r="AY142" s="15" t="s">
        <v>146</v>
      </c>
      <c r="BE142" s="196">
        <f>IF(N142="základní",J142,0)</f>
        <v>0</v>
      </c>
      <c r="BF142" s="196">
        <f>IF(N142="snížená",J142,0)</f>
        <v>0</v>
      </c>
      <c r="BG142" s="196">
        <f>IF(N142="zákl. přenesená",J142,0)</f>
        <v>0</v>
      </c>
      <c r="BH142" s="196">
        <f>IF(N142="sníž. přenesená",J142,0)</f>
        <v>0</v>
      </c>
      <c r="BI142" s="196">
        <f>IF(N142="nulová",J142,0)</f>
        <v>0</v>
      </c>
      <c r="BJ142" s="15" t="s">
        <v>87</v>
      </c>
      <c r="BK142" s="196">
        <f>ROUND(I142*H142,2)</f>
        <v>0</v>
      </c>
      <c r="BL142" s="15" t="s">
        <v>153</v>
      </c>
      <c r="BM142" s="195" t="s">
        <v>1487</v>
      </c>
    </row>
    <row r="143" spans="1:65" s="2" customFormat="1" ht="28.8">
      <c r="A143" s="32"/>
      <c r="B143" s="33"/>
      <c r="C143" s="34"/>
      <c r="D143" s="197" t="s">
        <v>155</v>
      </c>
      <c r="E143" s="34"/>
      <c r="F143" s="198" t="s">
        <v>1488</v>
      </c>
      <c r="G143" s="34"/>
      <c r="H143" s="34"/>
      <c r="I143" s="199"/>
      <c r="J143" s="34"/>
      <c r="K143" s="34"/>
      <c r="L143" s="37"/>
      <c r="M143" s="200"/>
      <c r="N143" s="201"/>
      <c r="O143" s="69"/>
      <c r="P143" s="69"/>
      <c r="Q143" s="69"/>
      <c r="R143" s="69"/>
      <c r="S143" s="69"/>
      <c r="T143" s="70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T143" s="15" t="s">
        <v>155</v>
      </c>
      <c r="AU143" s="15" t="s">
        <v>89</v>
      </c>
    </row>
    <row r="144" spans="1:65" s="13" customFormat="1" ht="10.199999999999999">
      <c r="B144" s="202"/>
      <c r="C144" s="203"/>
      <c r="D144" s="197" t="s">
        <v>157</v>
      </c>
      <c r="E144" s="204" t="s">
        <v>1</v>
      </c>
      <c r="F144" s="205" t="s">
        <v>1474</v>
      </c>
      <c r="G144" s="203"/>
      <c r="H144" s="206">
        <v>59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157</v>
      </c>
      <c r="AU144" s="212" t="s">
        <v>89</v>
      </c>
      <c r="AV144" s="13" t="s">
        <v>89</v>
      </c>
      <c r="AW144" s="13" t="s">
        <v>36</v>
      </c>
      <c r="AX144" s="13" t="s">
        <v>87</v>
      </c>
      <c r="AY144" s="212" t="s">
        <v>146</v>
      </c>
    </row>
    <row r="145" spans="1:65" s="2" customFormat="1" ht="33" customHeight="1">
      <c r="A145" s="32"/>
      <c r="B145" s="33"/>
      <c r="C145" s="184" t="s">
        <v>216</v>
      </c>
      <c r="D145" s="184" t="s">
        <v>148</v>
      </c>
      <c r="E145" s="185" t="s">
        <v>1489</v>
      </c>
      <c r="F145" s="186" t="s">
        <v>1490</v>
      </c>
      <c r="G145" s="187" t="s">
        <v>430</v>
      </c>
      <c r="H145" s="188">
        <v>8</v>
      </c>
      <c r="I145" s="189"/>
      <c r="J145" s="190">
        <f>ROUND(I145*H145,2)</f>
        <v>0</v>
      </c>
      <c r="K145" s="186" t="s">
        <v>152</v>
      </c>
      <c r="L145" s="37"/>
      <c r="M145" s="191" t="s">
        <v>1</v>
      </c>
      <c r="N145" s="192" t="s">
        <v>44</v>
      </c>
      <c r="O145" s="69"/>
      <c r="P145" s="193">
        <f>O145*H145</f>
        <v>0</v>
      </c>
      <c r="Q145" s="193">
        <v>0</v>
      </c>
      <c r="R145" s="193">
        <f>Q145*H145</f>
        <v>0</v>
      </c>
      <c r="S145" s="193">
        <v>0</v>
      </c>
      <c r="T145" s="194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95" t="s">
        <v>153</v>
      </c>
      <c r="AT145" s="195" t="s">
        <v>148</v>
      </c>
      <c r="AU145" s="195" t="s">
        <v>89</v>
      </c>
      <c r="AY145" s="15" t="s">
        <v>146</v>
      </c>
      <c r="BE145" s="196">
        <f>IF(N145="základní",J145,0)</f>
        <v>0</v>
      </c>
      <c r="BF145" s="196">
        <f>IF(N145="snížená",J145,0)</f>
        <v>0</v>
      </c>
      <c r="BG145" s="196">
        <f>IF(N145="zákl. přenesená",J145,0)</f>
        <v>0</v>
      </c>
      <c r="BH145" s="196">
        <f>IF(N145="sníž. přenesená",J145,0)</f>
        <v>0</v>
      </c>
      <c r="BI145" s="196">
        <f>IF(N145="nulová",J145,0)</f>
        <v>0</v>
      </c>
      <c r="BJ145" s="15" t="s">
        <v>87</v>
      </c>
      <c r="BK145" s="196">
        <f>ROUND(I145*H145,2)</f>
        <v>0</v>
      </c>
      <c r="BL145" s="15" t="s">
        <v>153</v>
      </c>
      <c r="BM145" s="195" t="s">
        <v>1491</v>
      </c>
    </row>
    <row r="146" spans="1:65" s="2" customFormat="1" ht="28.8">
      <c r="A146" s="32"/>
      <c r="B146" s="33"/>
      <c r="C146" s="34"/>
      <c r="D146" s="197" t="s">
        <v>155</v>
      </c>
      <c r="E146" s="34"/>
      <c r="F146" s="198" t="s">
        <v>1492</v>
      </c>
      <c r="G146" s="34"/>
      <c r="H146" s="34"/>
      <c r="I146" s="199"/>
      <c r="J146" s="34"/>
      <c r="K146" s="34"/>
      <c r="L146" s="37"/>
      <c r="M146" s="200"/>
      <c r="N146" s="201"/>
      <c r="O146" s="69"/>
      <c r="P146" s="69"/>
      <c r="Q146" s="69"/>
      <c r="R146" s="69"/>
      <c r="S146" s="69"/>
      <c r="T146" s="70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T146" s="15" t="s">
        <v>155</v>
      </c>
      <c r="AU146" s="15" t="s">
        <v>89</v>
      </c>
    </row>
    <row r="147" spans="1:65" s="13" customFormat="1" ht="10.199999999999999">
      <c r="B147" s="202"/>
      <c r="C147" s="203"/>
      <c r="D147" s="197" t="s">
        <v>157</v>
      </c>
      <c r="E147" s="204" t="s">
        <v>1</v>
      </c>
      <c r="F147" s="205" t="s">
        <v>1479</v>
      </c>
      <c r="G147" s="203"/>
      <c r="H147" s="206">
        <v>8</v>
      </c>
      <c r="I147" s="207"/>
      <c r="J147" s="203"/>
      <c r="K147" s="203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157</v>
      </c>
      <c r="AU147" s="212" t="s">
        <v>89</v>
      </c>
      <c r="AV147" s="13" t="s">
        <v>89</v>
      </c>
      <c r="AW147" s="13" t="s">
        <v>36</v>
      </c>
      <c r="AX147" s="13" t="s">
        <v>87</v>
      </c>
      <c r="AY147" s="212" t="s">
        <v>146</v>
      </c>
    </row>
    <row r="148" spans="1:65" s="2" customFormat="1" ht="33" customHeight="1">
      <c r="A148" s="32"/>
      <c r="B148" s="33"/>
      <c r="C148" s="184" t="s">
        <v>225</v>
      </c>
      <c r="D148" s="184" t="s">
        <v>148</v>
      </c>
      <c r="E148" s="185" t="s">
        <v>1493</v>
      </c>
      <c r="F148" s="186" t="s">
        <v>1494</v>
      </c>
      <c r="G148" s="187" t="s">
        <v>430</v>
      </c>
      <c r="H148" s="188">
        <v>1</v>
      </c>
      <c r="I148" s="189"/>
      <c r="J148" s="190">
        <f>ROUND(I148*H148,2)</f>
        <v>0</v>
      </c>
      <c r="K148" s="186" t="s">
        <v>152</v>
      </c>
      <c r="L148" s="37"/>
      <c r="M148" s="191" t="s">
        <v>1</v>
      </c>
      <c r="N148" s="192" t="s">
        <v>44</v>
      </c>
      <c r="O148" s="69"/>
      <c r="P148" s="193">
        <f>O148*H148</f>
        <v>0</v>
      </c>
      <c r="Q148" s="193">
        <v>0</v>
      </c>
      <c r="R148" s="193">
        <f>Q148*H148</f>
        <v>0</v>
      </c>
      <c r="S148" s="193">
        <v>0</v>
      </c>
      <c r="T148" s="194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95" t="s">
        <v>153</v>
      </c>
      <c r="AT148" s="195" t="s">
        <v>148</v>
      </c>
      <c r="AU148" s="195" t="s">
        <v>89</v>
      </c>
      <c r="AY148" s="15" t="s">
        <v>146</v>
      </c>
      <c r="BE148" s="196">
        <f>IF(N148="základní",J148,0)</f>
        <v>0</v>
      </c>
      <c r="BF148" s="196">
        <f>IF(N148="snížená",J148,0)</f>
        <v>0</v>
      </c>
      <c r="BG148" s="196">
        <f>IF(N148="zákl. přenesená",J148,0)</f>
        <v>0</v>
      </c>
      <c r="BH148" s="196">
        <f>IF(N148="sníž. přenesená",J148,0)</f>
        <v>0</v>
      </c>
      <c r="BI148" s="196">
        <f>IF(N148="nulová",J148,0)</f>
        <v>0</v>
      </c>
      <c r="BJ148" s="15" t="s">
        <v>87</v>
      </c>
      <c r="BK148" s="196">
        <f>ROUND(I148*H148,2)</f>
        <v>0</v>
      </c>
      <c r="BL148" s="15" t="s">
        <v>153</v>
      </c>
      <c r="BM148" s="195" t="s">
        <v>1495</v>
      </c>
    </row>
    <row r="149" spans="1:65" s="2" customFormat="1" ht="28.8">
      <c r="A149" s="32"/>
      <c r="B149" s="33"/>
      <c r="C149" s="34"/>
      <c r="D149" s="197" t="s">
        <v>155</v>
      </c>
      <c r="E149" s="34"/>
      <c r="F149" s="198" t="s">
        <v>1496</v>
      </c>
      <c r="G149" s="34"/>
      <c r="H149" s="34"/>
      <c r="I149" s="199"/>
      <c r="J149" s="34"/>
      <c r="K149" s="34"/>
      <c r="L149" s="37"/>
      <c r="M149" s="200"/>
      <c r="N149" s="201"/>
      <c r="O149" s="69"/>
      <c r="P149" s="69"/>
      <c r="Q149" s="69"/>
      <c r="R149" s="69"/>
      <c r="S149" s="69"/>
      <c r="T149" s="70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5" t="s">
        <v>155</v>
      </c>
      <c r="AU149" s="15" t="s">
        <v>89</v>
      </c>
    </row>
    <row r="150" spans="1:65" s="13" customFormat="1" ht="10.199999999999999">
      <c r="B150" s="202"/>
      <c r="C150" s="203"/>
      <c r="D150" s="197" t="s">
        <v>157</v>
      </c>
      <c r="E150" s="204" t="s">
        <v>1</v>
      </c>
      <c r="F150" s="205" t="s">
        <v>1484</v>
      </c>
      <c r="G150" s="203"/>
      <c r="H150" s="206">
        <v>1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157</v>
      </c>
      <c r="AU150" s="212" t="s">
        <v>89</v>
      </c>
      <c r="AV150" s="13" t="s">
        <v>89</v>
      </c>
      <c r="AW150" s="13" t="s">
        <v>36</v>
      </c>
      <c r="AX150" s="13" t="s">
        <v>87</v>
      </c>
      <c r="AY150" s="212" t="s">
        <v>146</v>
      </c>
    </row>
    <row r="151" spans="1:65" s="2" customFormat="1" ht="24.15" customHeight="1">
      <c r="A151" s="32"/>
      <c r="B151" s="33"/>
      <c r="C151" s="184" t="s">
        <v>232</v>
      </c>
      <c r="D151" s="184" t="s">
        <v>148</v>
      </c>
      <c r="E151" s="185" t="s">
        <v>1497</v>
      </c>
      <c r="F151" s="186" t="s">
        <v>1498</v>
      </c>
      <c r="G151" s="187" t="s">
        <v>151</v>
      </c>
      <c r="H151" s="188">
        <v>2002</v>
      </c>
      <c r="I151" s="189"/>
      <c r="J151" s="190">
        <f>ROUND(I151*H151,2)</f>
        <v>0</v>
      </c>
      <c r="K151" s="186" t="s">
        <v>152</v>
      </c>
      <c r="L151" s="37"/>
      <c r="M151" s="191" t="s">
        <v>1</v>
      </c>
      <c r="N151" s="192" t="s">
        <v>44</v>
      </c>
      <c r="O151" s="69"/>
      <c r="P151" s="193">
        <f>O151*H151</f>
        <v>0</v>
      </c>
      <c r="Q151" s="193">
        <v>0</v>
      </c>
      <c r="R151" s="193">
        <f>Q151*H151</f>
        <v>0</v>
      </c>
      <c r="S151" s="193">
        <v>0</v>
      </c>
      <c r="T151" s="194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95" t="s">
        <v>153</v>
      </c>
      <c r="AT151" s="195" t="s">
        <v>148</v>
      </c>
      <c r="AU151" s="195" t="s">
        <v>89</v>
      </c>
      <c r="AY151" s="15" t="s">
        <v>146</v>
      </c>
      <c r="BE151" s="196">
        <f>IF(N151="základní",J151,0)</f>
        <v>0</v>
      </c>
      <c r="BF151" s="196">
        <f>IF(N151="snížená",J151,0)</f>
        <v>0</v>
      </c>
      <c r="BG151" s="196">
        <f>IF(N151="zákl. přenesená",J151,0)</f>
        <v>0</v>
      </c>
      <c r="BH151" s="196">
        <f>IF(N151="sníž. přenesená",J151,0)</f>
        <v>0</v>
      </c>
      <c r="BI151" s="196">
        <f>IF(N151="nulová",J151,0)</f>
        <v>0</v>
      </c>
      <c r="BJ151" s="15" t="s">
        <v>87</v>
      </c>
      <c r="BK151" s="196">
        <f>ROUND(I151*H151,2)</f>
        <v>0</v>
      </c>
      <c r="BL151" s="15" t="s">
        <v>153</v>
      </c>
      <c r="BM151" s="195" t="s">
        <v>1499</v>
      </c>
    </row>
    <row r="152" spans="1:65" s="2" customFormat="1" ht="19.2">
      <c r="A152" s="32"/>
      <c r="B152" s="33"/>
      <c r="C152" s="34"/>
      <c r="D152" s="197" t="s">
        <v>155</v>
      </c>
      <c r="E152" s="34"/>
      <c r="F152" s="198" t="s">
        <v>1500</v>
      </c>
      <c r="G152" s="34"/>
      <c r="H152" s="34"/>
      <c r="I152" s="199"/>
      <c r="J152" s="34"/>
      <c r="K152" s="34"/>
      <c r="L152" s="37"/>
      <c r="M152" s="200"/>
      <c r="N152" s="201"/>
      <c r="O152" s="69"/>
      <c r="P152" s="69"/>
      <c r="Q152" s="69"/>
      <c r="R152" s="69"/>
      <c r="S152" s="69"/>
      <c r="T152" s="70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5" t="s">
        <v>155</v>
      </c>
      <c r="AU152" s="15" t="s">
        <v>89</v>
      </c>
    </row>
    <row r="153" spans="1:65" s="13" customFormat="1" ht="10.199999999999999">
      <c r="B153" s="202"/>
      <c r="C153" s="203"/>
      <c r="D153" s="197" t="s">
        <v>157</v>
      </c>
      <c r="E153" s="204" t="s">
        <v>1</v>
      </c>
      <c r="F153" s="205" t="s">
        <v>1468</v>
      </c>
      <c r="G153" s="203"/>
      <c r="H153" s="206">
        <v>1232</v>
      </c>
      <c r="I153" s="207"/>
      <c r="J153" s="203"/>
      <c r="K153" s="203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157</v>
      </c>
      <c r="AU153" s="212" t="s">
        <v>89</v>
      </c>
      <c r="AV153" s="13" t="s">
        <v>89</v>
      </c>
      <c r="AW153" s="13" t="s">
        <v>36</v>
      </c>
      <c r="AX153" s="13" t="s">
        <v>79</v>
      </c>
      <c r="AY153" s="212" t="s">
        <v>146</v>
      </c>
    </row>
    <row r="154" spans="1:65" s="13" customFormat="1" ht="10.199999999999999">
      <c r="B154" s="202"/>
      <c r="C154" s="203"/>
      <c r="D154" s="197" t="s">
        <v>157</v>
      </c>
      <c r="E154" s="204" t="s">
        <v>1</v>
      </c>
      <c r="F154" s="205" t="s">
        <v>1469</v>
      </c>
      <c r="G154" s="203"/>
      <c r="H154" s="206">
        <v>770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157</v>
      </c>
      <c r="AU154" s="212" t="s">
        <v>89</v>
      </c>
      <c r="AV154" s="13" t="s">
        <v>89</v>
      </c>
      <c r="AW154" s="13" t="s">
        <v>36</v>
      </c>
      <c r="AX154" s="13" t="s">
        <v>79</v>
      </c>
      <c r="AY154" s="212" t="s">
        <v>146</v>
      </c>
    </row>
    <row r="155" spans="1:65" s="2" customFormat="1" ht="21.75" customHeight="1">
      <c r="A155" s="32"/>
      <c r="B155" s="33"/>
      <c r="C155" s="184" t="s">
        <v>238</v>
      </c>
      <c r="D155" s="184" t="s">
        <v>148</v>
      </c>
      <c r="E155" s="185" t="s">
        <v>1501</v>
      </c>
      <c r="F155" s="186" t="s">
        <v>1502</v>
      </c>
      <c r="G155" s="187" t="s">
        <v>430</v>
      </c>
      <c r="H155" s="188">
        <v>32</v>
      </c>
      <c r="I155" s="189"/>
      <c r="J155" s="190">
        <f>ROUND(I155*H155,2)</f>
        <v>0</v>
      </c>
      <c r="K155" s="186" t="s">
        <v>152</v>
      </c>
      <c r="L155" s="37"/>
      <c r="M155" s="191" t="s">
        <v>1</v>
      </c>
      <c r="N155" s="192" t="s">
        <v>44</v>
      </c>
      <c r="O155" s="69"/>
      <c r="P155" s="193">
        <f>O155*H155</f>
        <v>0</v>
      </c>
      <c r="Q155" s="193">
        <v>0</v>
      </c>
      <c r="R155" s="193">
        <f>Q155*H155</f>
        <v>0</v>
      </c>
      <c r="S155" s="193">
        <v>0</v>
      </c>
      <c r="T155" s="194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95" t="s">
        <v>153</v>
      </c>
      <c r="AT155" s="195" t="s">
        <v>148</v>
      </c>
      <c r="AU155" s="195" t="s">
        <v>89</v>
      </c>
      <c r="AY155" s="15" t="s">
        <v>146</v>
      </c>
      <c r="BE155" s="196">
        <f>IF(N155="základní",J155,0)</f>
        <v>0</v>
      </c>
      <c r="BF155" s="196">
        <f>IF(N155="snížená",J155,0)</f>
        <v>0</v>
      </c>
      <c r="BG155" s="196">
        <f>IF(N155="zákl. přenesená",J155,0)</f>
        <v>0</v>
      </c>
      <c r="BH155" s="196">
        <f>IF(N155="sníž. přenesená",J155,0)</f>
        <v>0</v>
      </c>
      <c r="BI155" s="196">
        <f>IF(N155="nulová",J155,0)</f>
        <v>0</v>
      </c>
      <c r="BJ155" s="15" t="s">
        <v>87</v>
      </c>
      <c r="BK155" s="196">
        <f>ROUND(I155*H155,2)</f>
        <v>0</v>
      </c>
      <c r="BL155" s="15" t="s">
        <v>153</v>
      </c>
      <c r="BM155" s="195" t="s">
        <v>1503</v>
      </c>
    </row>
    <row r="156" spans="1:65" s="2" customFormat="1" ht="19.2">
      <c r="A156" s="32"/>
      <c r="B156" s="33"/>
      <c r="C156" s="34"/>
      <c r="D156" s="197" t="s">
        <v>155</v>
      </c>
      <c r="E156" s="34"/>
      <c r="F156" s="198" t="s">
        <v>1504</v>
      </c>
      <c r="G156" s="34"/>
      <c r="H156" s="34"/>
      <c r="I156" s="199"/>
      <c r="J156" s="34"/>
      <c r="K156" s="34"/>
      <c r="L156" s="37"/>
      <c r="M156" s="200"/>
      <c r="N156" s="201"/>
      <c r="O156" s="69"/>
      <c r="P156" s="69"/>
      <c r="Q156" s="69"/>
      <c r="R156" s="69"/>
      <c r="S156" s="69"/>
      <c r="T156" s="70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5" t="s">
        <v>155</v>
      </c>
      <c r="AU156" s="15" t="s">
        <v>89</v>
      </c>
    </row>
    <row r="157" spans="1:65" s="13" customFormat="1" ht="10.199999999999999">
      <c r="B157" s="202"/>
      <c r="C157" s="203"/>
      <c r="D157" s="197" t="s">
        <v>157</v>
      </c>
      <c r="E157" s="204" t="s">
        <v>1</v>
      </c>
      <c r="F157" s="205" t="s">
        <v>1505</v>
      </c>
      <c r="G157" s="203"/>
      <c r="H157" s="206">
        <v>32</v>
      </c>
      <c r="I157" s="207"/>
      <c r="J157" s="203"/>
      <c r="K157" s="203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157</v>
      </c>
      <c r="AU157" s="212" t="s">
        <v>89</v>
      </c>
      <c r="AV157" s="13" t="s">
        <v>89</v>
      </c>
      <c r="AW157" s="13" t="s">
        <v>36</v>
      </c>
      <c r="AX157" s="13" t="s">
        <v>87</v>
      </c>
      <c r="AY157" s="212" t="s">
        <v>146</v>
      </c>
    </row>
    <row r="158" spans="1:65" s="2" customFormat="1" ht="21.75" customHeight="1">
      <c r="A158" s="32"/>
      <c r="B158" s="33"/>
      <c r="C158" s="184" t="s">
        <v>8</v>
      </c>
      <c r="D158" s="184" t="s">
        <v>148</v>
      </c>
      <c r="E158" s="185" t="s">
        <v>1506</v>
      </c>
      <c r="F158" s="186" t="s">
        <v>1507</v>
      </c>
      <c r="G158" s="187" t="s">
        <v>430</v>
      </c>
      <c r="H158" s="188">
        <v>8</v>
      </c>
      <c r="I158" s="189"/>
      <c r="J158" s="190">
        <f>ROUND(I158*H158,2)</f>
        <v>0</v>
      </c>
      <c r="K158" s="186" t="s">
        <v>152</v>
      </c>
      <c r="L158" s="37"/>
      <c r="M158" s="191" t="s">
        <v>1</v>
      </c>
      <c r="N158" s="192" t="s">
        <v>44</v>
      </c>
      <c r="O158" s="69"/>
      <c r="P158" s="193">
        <f>O158*H158</f>
        <v>0</v>
      </c>
      <c r="Q158" s="193">
        <v>0</v>
      </c>
      <c r="R158" s="193">
        <f>Q158*H158</f>
        <v>0</v>
      </c>
      <c r="S158" s="193">
        <v>0</v>
      </c>
      <c r="T158" s="194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95" t="s">
        <v>153</v>
      </c>
      <c r="AT158" s="195" t="s">
        <v>148</v>
      </c>
      <c r="AU158" s="195" t="s">
        <v>89</v>
      </c>
      <c r="AY158" s="15" t="s">
        <v>146</v>
      </c>
      <c r="BE158" s="196">
        <f>IF(N158="základní",J158,0)</f>
        <v>0</v>
      </c>
      <c r="BF158" s="196">
        <f>IF(N158="snížená",J158,0)</f>
        <v>0</v>
      </c>
      <c r="BG158" s="196">
        <f>IF(N158="zákl. přenesená",J158,0)</f>
        <v>0</v>
      </c>
      <c r="BH158" s="196">
        <f>IF(N158="sníž. přenesená",J158,0)</f>
        <v>0</v>
      </c>
      <c r="BI158" s="196">
        <f>IF(N158="nulová",J158,0)</f>
        <v>0</v>
      </c>
      <c r="BJ158" s="15" t="s">
        <v>87</v>
      </c>
      <c r="BK158" s="196">
        <f>ROUND(I158*H158,2)</f>
        <v>0</v>
      </c>
      <c r="BL158" s="15" t="s">
        <v>153</v>
      </c>
      <c r="BM158" s="195" t="s">
        <v>1508</v>
      </c>
    </row>
    <row r="159" spans="1:65" s="2" customFormat="1" ht="19.2">
      <c r="A159" s="32"/>
      <c r="B159" s="33"/>
      <c r="C159" s="34"/>
      <c r="D159" s="197" t="s">
        <v>155</v>
      </c>
      <c r="E159" s="34"/>
      <c r="F159" s="198" t="s">
        <v>1509</v>
      </c>
      <c r="G159" s="34"/>
      <c r="H159" s="34"/>
      <c r="I159" s="199"/>
      <c r="J159" s="34"/>
      <c r="K159" s="34"/>
      <c r="L159" s="37"/>
      <c r="M159" s="200"/>
      <c r="N159" s="201"/>
      <c r="O159" s="69"/>
      <c r="P159" s="69"/>
      <c r="Q159" s="69"/>
      <c r="R159" s="69"/>
      <c r="S159" s="69"/>
      <c r="T159" s="70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5" t="s">
        <v>155</v>
      </c>
      <c r="AU159" s="15" t="s">
        <v>89</v>
      </c>
    </row>
    <row r="160" spans="1:65" s="13" customFormat="1" ht="10.199999999999999">
      <c r="B160" s="202"/>
      <c r="C160" s="203"/>
      <c r="D160" s="197" t="s">
        <v>157</v>
      </c>
      <c r="E160" s="204" t="s">
        <v>1</v>
      </c>
      <c r="F160" s="205" t="s">
        <v>1479</v>
      </c>
      <c r="G160" s="203"/>
      <c r="H160" s="206">
        <v>8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157</v>
      </c>
      <c r="AU160" s="212" t="s">
        <v>89</v>
      </c>
      <c r="AV160" s="13" t="s">
        <v>89</v>
      </c>
      <c r="AW160" s="13" t="s">
        <v>36</v>
      </c>
      <c r="AX160" s="13" t="s">
        <v>87</v>
      </c>
      <c r="AY160" s="212" t="s">
        <v>146</v>
      </c>
    </row>
    <row r="161" spans="1:65" s="2" customFormat="1" ht="21.75" customHeight="1">
      <c r="A161" s="32"/>
      <c r="B161" s="33"/>
      <c r="C161" s="184" t="s">
        <v>253</v>
      </c>
      <c r="D161" s="184" t="s">
        <v>148</v>
      </c>
      <c r="E161" s="185" t="s">
        <v>1510</v>
      </c>
      <c r="F161" s="186" t="s">
        <v>1511</v>
      </c>
      <c r="G161" s="187" t="s">
        <v>430</v>
      </c>
      <c r="H161" s="188">
        <v>1</v>
      </c>
      <c r="I161" s="189"/>
      <c r="J161" s="190">
        <f>ROUND(I161*H161,2)</f>
        <v>0</v>
      </c>
      <c r="K161" s="186" t="s">
        <v>152</v>
      </c>
      <c r="L161" s="37"/>
      <c r="M161" s="191" t="s">
        <v>1</v>
      </c>
      <c r="N161" s="192" t="s">
        <v>44</v>
      </c>
      <c r="O161" s="69"/>
      <c r="P161" s="193">
        <f>O161*H161</f>
        <v>0</v>
      </c>
      <c r="Q161" s="193">
        <v>0</v>
      </c>
      <c r="R161" s="193">
        <f>Q161*H161</f>
        <v>0</v>
      </c>
      <c r="S161" s="193">
        <v>0</v>
      </c>
      <c r="T161" s="194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95" t="s">
        <v>153</v>
      </c>
      <c r="AT161" s="195" t="s">
        <v>148</v>
      </c>
      <c r="AU161" s="195" t="s">
        <v>89</v>
      </c>
      <c r="AY161" s="15" t="s">
        <v>146</v>
      </c>
      <c r="BE161" s="196">
        <f>IF(N161="základní",J161,0)</f>
        <v>0</v>
      </c>
      <c r="BF161" s="196">
        <f>IF(N161="snížená",J161,0)</f>
        <v>0</v>
      </c>
      <c r="BG161" s="196">
        <f>IF(N161="zákl. přenesená",J161,0)</f>
        <v>0</v>
      </c>
      <c r="BH161" s="196">
        <f>IF(N161="sníž. přenesená",J161,0)</f>
        <v>0</v>
      </c>
      <c r="BI161" s="196">
        <f>IF(N161="nulová",J161,0)</f>
        <v>0</v>
      </c>
      <c r="BJ161" s="15" t="s">
        <v>87</v>
      </c>
      <c r="BK161" s="196">
        <f>ROUND(I161*H161,2)</f>
        <v>0</v>
      </c>
      <c r="BL161" s="15" t="s">
        <v>153</v>
      </c>
      <c r="BM161" s="195" t="s">
        <v>1512</v>
      </c>
    </row>
    <row r="162" spans="1:65" s="2" customFormat="1" ht="19.2">
      <c r="A162" s="32"/>
      <c r="B162" s="33"/>
      <c r="C162" s="34"/>
      <c r="D162" s="197" t="s">
        <v>155</v>
      </c>
      <c r="E162" s="34"/>
      <c r="F162" s="198" t="s">
        <v>1513</v>
      </c>
      <c r="G162" s="34"/>
      <c r="H162" s="34"/>
      <c r="I162" s="199"/>
      <c r="J162" s="34"/>
      <c r="K162" s="34"/>
      <c r="L162" s="37"/>
      <c r="M162" s="200"/>
      <c r="N162" s="201"/>
      <c r="O162" s="69"/>
      <c r="P162" s="69"/>
      <c r="Q162" s="69"/>
      <c r="R162" s="69"/>
      <c r="S162" s="69"/>
      <c r="T162" s="70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T162" s="15" t="s">
        <v>155</v>
      </c>
      <c r="AU162" s="15" t="s">
        <v>89</v>
      </c>
    </row>
    <row r="163" spans="1:65" s="13" customFormat="1" ht="10.199999999999999">
      <c r="B163" s="202"/>
      <c r="C163" s="203"/>
      <c r="D163" s="197" t="s">
        <v>157</v>
      </c>
      <c r="E163" s="204" t="s">
        <v>1</v>
      </c>
      <c r="F163" s="205" t="s">
        <v>1484</v>
      </c>
      <c r="G163" s="203"/>
      <c r="H163" s="206">
        <v>1</v>
      </c>
      <c r="I163" s="207"/>
      <c r="J163" s="203"/>
      <c r="K163" s="203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157</v>
      </c>
      <c r="AU163" s="212" t="s">
        <v>89</v>
      </c>
      <c r="AV163" s="13" t="s">
        <v>89</v>
      </c>
      <c r="AW163" s="13" t="s">
        <v>36</v>
      </c>
      <c r="AX163" s="13" t="s">
        <v>87</v>
      </c>
      <c r="AY163" s="212" t="s">
        <v>146</v>
      </c>
    </row>
    <row r="164" spans="1:65" s="2" customFormat="1" ht="24.15" customHeight="1">
      <c r="A164" s="32"/>
      <c r="B164" s="33"/>
      <c r="C164" s="184" t="s">
        <v>260</v>
      </c>
      <c r="D164" s="184" t="s">
        <v>148</v>
      </c>
      <c r="E164" s="185" t="s">
        <v>1514</v>
      </c>
      <c r="F164" s="186" t="s">
        <v>1515</v>
      </c>
      <c r="G164" s="187" t="s">
        <v>430</v>
      </c>
      <c r="H164" s="188">
        <v>32</v>
      </c>
      <c r="I164" s="189"/>
      <c r="J164" s="190">
        <f>ROUND(I164*H164,2)</f>
        <v>0</v>
      </c>
      <c r="K164" s="186" t="s">
        <v>152</v>
      </c>
      <c r="L164" s="37"/>
      <c r="M164" s="191" t="s">
        <v>1</v>
      </c>
      <c r="N164" s="192" t="s">
        <v>44</v>
      </c>
      <c r="O164" s="69"/>
      <c r="P164" s="193">
        <f>O164*H164</f>
        <v>0</v>
      </c>
      <c r="Q164" s="193">
        <v>0</v>
      </c>
      <c r="R164" s="193">
        <f>Q164*H164</f>
        <v>0</v>
      </c>
      <c r="S164" s="193">
        <v>0</v>
      </c>
      <c r="T164" s="194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95" t="s">
        <v>153</v>
      </c>
      <c r="AT164" s="195" t="s">
        <v>148</v>
      </c>
      <c r="AU164" s="195" t="s">
        <v>89</v>
      </c>
      <c r="AY164" s="15" t="s">
        <v>146</v>
      </c>
      <c r="BE164" s="196">
        <f>IF(N164="základní",J164,0)</f>
        <v>0</v>
      </c>
      <c r="BF164" s="196">
        <f>IF(N164="snížená",J164,0)</f>
        <v>0</v>
      </c>
      <c r="BG164" s="196">
        <f>IF(N164="zákl. přenesená",J164,0)</f>
        <v>0</v>
      </c>
      <c r="BH164" s="196">
        <f>IF(N164="sníž. přenesená",J164,0)</f>
        <v>0</v>
      </c>
      <c r="BI164" s="196">
        <f>IF(N164="nulová",J164,0)</f>
        <v>0</v>
      </c>
      <c r="BJ164" s="15" t="s">
        <v>87</v>
      </c>
      <c r="BK164" s="196">
        <f>ROUND(I164*H164,2)</f>
        <v>0</v>
      </c>
      <c r="BL164" s="15" t="s">
        <v>153</v>
      </c>
      <c r="BM164" s="195" t="s">
        <v>1516</v>
      </c>
    </row>
    <row r="165" spans="1:65" s="2" customFormat="1" ht="28.8">
      <c r="A165" s="32"/>
      <c r="B165" s="33"/>
      <c r="C165" s="34"/>
      <c r="D165" s="197" t="s">
        <v>155</v>
      </c>
      <c r="E165" s="34"/>
      <c r="F165" s="198" t="s">
        <v>1517</v>
      </c>
      <c r="G165" s="34"/>
      <c r="H165" s="34"/>
      <c r="I165" s="199"/>
      <c r="J165" s="34"/>
      <c r="K165" s="34"/>
      <c r="L165" s="37"/>
      <c r="M165" s="200"/>
      <c r="N165" s="201"/>
      <c r="O165" s="69"/>
      <c r="P165" s="69"/>
      <c r="Q165" s="69"/>
      <c r="R165" s="69"/>
      <c r="S165" s="69"/>
      <c r="T165" s="70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T165" s="15" t="s">
        <v>155</v>
      </c>
      <c r="AU165" s="15" t="s">
        <v>89</v>
      </c>
    </row>
    <row r="166" spans="1:65" s="13" customFormat="1" ht="10.199999999999999">
      <c r="B166" s="202"/>
      <c r="C166" s="203"/>
      <c r="D166" s="197" t="s">
        <v>157</v>
      </c>
      <c r="E166" s="204" t="s">
        <v>1</v>
      </c>
      <c r="F166" s="205" t="s">
        <v>1505</v>
      </c>
      <c r="G166" s="203"/>
      <c r="H166" s="206">
        <v>32</v>
      </c>
      <c r="I166" s="207"/>
      <c r="J166" s="203"/>
      <c r="K166" s="203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157</v>
      </c>
      <c r="AU166" s="212" t="s">
        <v>89</v>
      </c>
      <c r="AV166" s="13" t="s">
        <v>89</v>
      </c>
      <c r="AW166" s="13" t="s">
        <v>36</v>
      </c>
      <c r="AX166" s="13" t="s">
        <v>87</v>
      </c>
      <c r="AY166" s="212" t="s">
        <v>146</v>
      </c>
    </row>
    <row r="167" spans="1:65" s="2" customFormat="1" ht="24.15" customHeight="1">
      <c r="A167" s="32"/>
      <c r="B167" s="33"/>
      <c r="C167" s="184" t="s">
        <v>265</v>
      </c>
      <c r="D167" s="184" t="s">
        <v>148</v>
      </c>
      <c r="E167" s="185" t="s">
        <v>1518</v>
      </c>
      <c r="F167" s="186" t="s">
        <v>1519</v>
      </c>
      <c r="G167" s="187" t="s">
        <v>430</v>
      </c>
      <c r="H167" s="188">
        <v>8</v>
      </c>
      <c r="I167" s="189"/>
      <c r="J167" s="190">
        <f>ROUND(I167*H167,2)</f>
        <v>0</v>
      </c>
      <c r="K167" s="186" t="s">
        <v>152</v>
      </c>
      <c r="L167" s="37"/>
      <c r="M167" s="191" t="s">
        <v>1</v>
      </c>
      <c r="N167" s="192" t="s">
        <v>44</v>
      </c>
      <c r="O167" s="69"/>
      <c r="P167" s="193">
        <f>O167*H167</f>
        <v>0</v>
      </c>
      <c r="Q167" s="193">
        <v>0</v>
      </c>
      <c r="R167" s="193">
        <f>Q167*H167</f>
        <v>0</v>
      </c>
      <c r="S167" s="193">
        <v>0</v>
      </c>
      <c r="T167" s="194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95" t="s">
        <v>153</v>
      </c>
      <c r="AT167" s="195" t="s">
        <v>148</v>
      </c>
      <c r="AU167" s="195" t="s">
        <v>89</v>
      </c>
      <c r="AY167" s="15" t="s">
        <v>146</v>
      </c>
      <c r="BE167" s="196">
        <f>IF(N167="základní",J167,0)</f>
        <v>0</v>
      </c>
      <c r="BF167" s="196">
        <f>IF(N167="snížená",J167,0)</f>
        <v>0</v>
      </c>
      <c r="BG167" s="196">
        <f>IF(N167="zákl. přenesená",J167,0)</f>
        <v>0</v>
      </c>
      <c r="BH167" s="196">
        <f>IF(N167="sníž. přenesená",J167,0)</f>
        <v>0</v>
      </c>
      <c r="BI167" s="196">
        <f>IF(N167="nulová",J167,0)</f>
        <v>0</v>
      </c>
      <c r="BJ167" s="15" t="s">
        <v>87</v>
      </c>
      <c r="BK167" s="196">
        <f>ROUND(I167*H167,2)</f>
        <v>0</v>
      </c>
      <c r="BL167" s="15" t="s">
        <v>153</v>
      </c>
      <c r="BM167" s="195" t="s">
        <v>1520</v>
      </c>
    </row>
    <row r="168" spans="1:65" s="2" customFormat="1" ht="28.8">
      <c r="A168" s="32"/>
      <c r="B168" s="33"/>
      <c r="C168" s="34"/>
      <c r="D168" s="197" t="s">
        <v>155</v>
      </c>
      <c r="E168" s="34"/>
      <c r="F168" s="198" t="s">
        <v>1521</v>
      </c>
      <c r="G168" s="34"/>
      <c r="H168" s="34"/>
      <c r="I168" s="199"/>
      <c r="J168" s="34"/>
      <c r="K168" s="34"/>
      <c r="L168" s="37"/>
      <c r="M168" s="200"/>
      <c r="N168" s="201"/>
      <c r="O168" s="69"/>
      <c r="P168" s="69"/>
      <c r="Q168" s="69"/>
      <c r="R168" s="69"/>
      <c r="S168" s="69"/>
      <c r="T168" s="70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T168" s="15" t="s">
        <v>155</v>
      </c>
      <c r="AU168" s="15" t="s">
        <v>89</v>
      </c>
    </row>
    <row r="169" spans="1:65" s="13" customFormat="1" ht="10.199999999999999">
      <c r="B169" s="202"/>
      <c r="C169" s="203"/>
      <c r="D169" s="197" t="s">
        <v>157</v>
      </c>
      <c r="E169" s="204" t="s">
        <v>1</v>
      </c>
      <c r="F169" s="205" t="s">
        <v>1479</v>
      </c>
      <c r="G169" s="203"/>
      <c r="H169" s="206">
        <v>8</v>
      </c>
      <c r="I169" s="207"/>
      <c r="J169" s="203"/>
      <c r="K169" s="203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157</v>
      </c>
      <c r="AU169" s="212" t="s">
        <v>89</v>
      </c>
      <c r="AV169" s="13" t="s">
        <v>89</v>
      </c>
      <c r="AW169" s="13" t="s">
        <v>36</v>
      </c>
      <c r="AX169" s="13" t="s">
        <v>87</v>
      </c>
      <c r="AY169" s="212" t="s">
        <v>146</v>
      </c>
    </row>
    <row r="170" spans="1:65" s="2" customFormat="1" ht="24.15" customHeight="1">
      <c r="A170" s="32"/>
      <c r="B170" s="33"/>
      <c r="C170" s="184" t="s">
        <v>271</v>
      </c>
      <c r="D170" s="184" t="s">
        <v>148</v>
      </c>
      <c r="E170" s="185" t="s">
        <v>1522</v>
      </c>
      <c r="F170" s="186" t="s">
        <v>1523</v>
      </c>
      <c r="G170" s="187" t="s">
        <v>430</v>
      </c>
      <c r="H170" s="188">
        <v>1</v>
      </c>
      <c r="I170" s="189"/>
      <c r="J170" s="190">
        <f>ROUND(I170*H170,2)</f>
        <v>0</v>
      </c>
      <c r="K170" s="186" t="s">
        <v>152</v>
      </c>
      <c r="L170" s="37"/>
      <c r="M170" s="191" t="s">
        <v>1</v>
      </c>
      <c r="N170" s="192" t="s">
        <v>44</v>
      </c>
      <c r="O170" s="69"/>
      <c r="P170" s="193">
        <f>O170*H170</f>
        <v>0</v>
      </c>
      <c r="Q170" s="193">
        <v>0</v>
      </c>
      <c r="R170" s="193">
        <f>Q170*H170</f>
        <v>0</v>
      </c>
      <c r="S170" s="193">
        <v>0</v>
      </c>
      <c r="T170" s="194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95" t="s">
        <v>153</v>
      </c>
      <c r="AT170" s="195" t="s">
        <v>148</v>
      </c>
      <c r="AU170" s="195" t="s">
        <v>89</v>
      </c>
      <c r="AY170" s="15" t="s">
        <v>146</v>
      </c>
      <c r="BE170" s="196">
        <f>IF(N170="základní",J170,0)</f>
        <v>0</v>
      </c>
      <c r="BF170" s="196">
        <f>IF(N170="snížená",J170,0)</f>
        <v>0</v>
      </c>
      <c r="BG170" s="196">
        <f>IF(N170="zákl. přenesená",J170,0)</f>
        <v>0</v>
      </c>
      <c r="BH170" s="196">
        <f>IF(N170="sníž. přenesená",J170,0)</f>
        <v>0</v>
      </c>
      <c r="BI170" s="196">
        <f>IF(N170="nulová",J170,0)</f>
        <v>0</v>
      </c>
      <c r="BJ170" s="15" t="s">
        <v>87</v>
      </c>
      <c r="BK170" s="196">
        <f>ROUND(I170*H170,2)</f>
        <v>0</v>
      </c>
      <c r="BL170" s="15" t="s">
        <v>153</v>
      </c>
      <c r="BM170" s="195" t="s">
        <v>1524</v>
      </c>
    </row>
    <row r="171" spans="1:65" s="2" customFormat="1" ht="28.8">
      <c r="A171" s="32"/>
      <c r="B171" s="33"/>
      <c r="C171" s="34"/>
      <c r="D171" s="197" t="s">
        <v>155</v>
      </c>
      <c r="E171" s="34"/>
      <c r="F171" s="198" t="s">
        <v>1525</v>
      </c>
      <c r="G171" s="34"/>
      <c r="H171" s="34"/>
      <c r="I171" s="199"/>
      <c r="J171" s="34"/>
      <c r="K171" s="34"/>
      <c r="L171" s="37"/>
      <c r="M171" s="200"/>
      <c r="N171" s="201"/>
      <c r="O171" s="69"/>
      <c r="P171" s="69"/>
      <c r="Q171" s="69"/>
      <c r="R171" s="69"/>
      <c r="S171" s="69"/>
      <c r="T171" s="70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T171" s="15" t="s">
        <v>155</v>
      </c>
      <c r="AU171" s="15" t="s">
        <v>89</v>
      </c>
    </row>
    <row r="172" spans="1:65" s="13" customFormat="1" ht="10.199999999999999">
      <c r="B172" s="202"/>
      <c r="C172" s="203"/>
      <c r="D172" s="197" t="s">
        <v>157</v>
      </c>
      <c r="E172" s="204" t="s">
        <v>1</v>
      </c>
      <c r="F172" s="205" t="s">
        <v>1484</v>
      </c>
      <c r="G172" s="203"/>
      <c r="H172" s="206">
        <v>1</v>
      </c>
      <c r="I172" s="207"/>
      <c r="J172" s="203"/>
      <c r="K172" s="203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157</v>
      </c>
      <c r="AU172" s="212" t="s">
        <v>89</v>
      </c>
      <c r="AV172" s="13" t="s">
        <v>89</v>
      </c>
      <c r="AW172" s="13" t="s">
        <v>36</v>
      </c>
      <c r="AX172" s="13" t="s">
        <v>87</v>
      </c>
      <c r="AY172" s="212" t="s">
        <v>146</v>
      </c>
    </row>
    <row r="173" spans="1:65" s="2" customFormat="1" ht="24.15" customHeight="1">
      <c r="A173" s="32"/>
      <c r="B173" s="33"/>
      <c r="C173" s="184" t="s">
        <v>276</v>
      </c>
      <c r="D173" s="184" t="s">
        <v>148</v>
      </c>
      <c r="E173" s="185" t="s">
        <v>1526</v>
      </c>
      <c r="F173" s="186" t="s">
        <v>1527</v>
      </c>
      <c r="G173" s="187" t="s">
        <v>430</v>
      </c>
      <c r="H173" s="188">
        <v>128</v>
      </c>
      <c r="I173" s="189"/>
      <c r="J173" s="190">
        <f>ROUND(I173*H173,2)</f>
        <v>0</v>
      </c>
      <c r="K173" s="186" t="s">
        <v>152</v>
      </c>
      <c r="L173" s="37"/>
      <c r="M173" s="191" t="s">
        <v>1</v>
      </c>
      <c r="N173" s="192" t="s">
        <v>44</v>
      </c>
      <c r="O173" s="69"/>
      <c r="P173" s="193">
        <f>O173*H173</f>
        <v>0</v>
      </c>
      <c r="Q173" s="193">
        <v>0</v>
      </c>
      <c r="R173" s="193">
        <f>Q173*H173</f>
        <v>0</v>
      </c>
      <c r="S173" s="193">
        <v>0</v>
      </c>
      <c r="T173" s="194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95" t="s">
        <v>153</v>
      </c>
      <c r="AT173" s="195" t="s">
        <v>148</v>
      </c>
      <c r="AU173" s="195" t="s">
        <v>89</v>
      </c>
      <c r="AY173" s="15" t="s">
        <v>146</v>
      </c>
      <c r="BE173" s="196">
        <f>IF(N173="základní",J173,0)</f>
        <v>0</v>
      </c>
      <c r="BF173" s="196">
        <f>IF(N173="snížená",J173,0)</f>
        <v>0</v>
      </c>
      <c r="BG173" s="196">
        <f>IF(N173="zákl. přenesená",J173,0)</f>
        <v>0</v>
      </c>
      <c r="BH173" s="196">
        <f>IF(N173="sníž. přenesená",J173,0)</f>
        <v>0</v>
      </c>
      <c r="BI173" s="196">
        <f>IF(N173="nulová",J173,0)</f>
        <v>0</v>
      </c>
      <c r="BJ173" s="15" t="s">
        <v>87</v>
      </c>
      <c r="BK173" s="196">
        <f>ROUND(I173*H173,2)</f>
        <v>0</v>
      </c>
      <c r="BL173" s="15" t="s">
        <v>153</v>
      </c>
      <c r="BM173" s="195" t="s">
        <v>1528</v>
      </c>
    </row>
    <row r="174" spans="1:65" s="2" customFormat="1" ht="38.4">
      <c r="A174" s="32"/>
      <c r="B174" s="33"/>
      <c r="C174" s="34"/>
      <c r="D174" s="197" t="s">
        <v>155</v>
      </c>
      <c r="E174" s="34"/>
      <c r="F174" s="198" t="s">
        <v>1529</v>
      </c>
      <c r="G174" s="34"/>
      <c r="H174" s="34"/>
      <c r="I174" s="199"/>
      <c r="J174" s="34"/>
      <c r="K174" s="34"/>
      <c r="L174" s="37"/>
      <c r="M174" s="200"/>
      <c r="N174" s="201"/>
      <c r="O174" s="69"/>
      <c r="P174" s="69"/>
      <c r="Q174" s="69"/>
      <c r="R174" s="69"/>
      <c r="S174" s="69"/>
      <c r="T174" s="70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T174" s="15" t="s">
        <v>155</v>
      </c>
      <c r="AU174" s="15" t="s">
        <v>89</v>
      </c>
    </row>
    <row r="175" spans="1:65" s="13" customFormat="1" ht="10.199999999999999">
      <c r="B175" s="202"/>
      <c r="C175" s="203"/>
      <c r="D175" s="197" t="s">
        <v>157</v>
      </c>
      <c r="E175" s="204" t="s">
        <v>1</v>
      </c>
      <c r="F175" s="205" t="s">
        <v>1530</v>
      </c>
      <c r="G175" s="203"/>
      <c r="H175" s="206">
        <v>128</v>
      </c>
      <c r="I175" s="207"/>
      <c r="J175" s="203"/>
      <c r="K175" s="203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157</v>
      </c>
      <c r="AU175" s="212" t="s">
        <v>89</v>
      </c>
      <c r="AV175" s="13" t="s">
        <v>89</v>
      </c>
      <c r="AW175" s="13" t="s">
        <v>36</v>
      </c>
      <c r="AX175" s="13" t="s">
        <v>87</v>
      </c>
      <c r="AY175" s="212" t="s">
        <v>146</v>
      </c>
    </row>
    <row r="176" spans="1:65" s="2" customFormat="1" ht="24.15" customHeight="1">
      <c r="A176" s="32"/>
      <c r="B176" s="33"/>
      <c r="C176" s="184" t="s">
        <v>282</v>
      </c>
      <c r="D176" s="184" t="s">
        <v>148</v>
      </c>
      <c r="E176" s="185" t="s">
        <v>1531</v>
      </c>
      <c r="F176" s="186" t="s">
        <v>1532</v>
      </c>
      <c r="G176" s="187" t="s">
        <v>430</v>
      </c>
      <c r="H176" s="188">
        <v>32</v>
      </c>
      <c r="I176" s="189"/>
      <c r="J176" s="190">
        <f>ROUND(I176*H176,2)</f>
        <v>0</v>
      </c>
      <c r="K176" s="186" t="s">
        <v>152</v>
      </c>
      <c r="L176" s="37"/>
      <c r="M176" s="191" t="s">
        <v>1</v>
      </c>
      <c r="N176" s="192" t="s">
        <v>44</v>
      </c>
      <c r="O176" s="69"/>
      <c r="P176" s="193">
        <f>O176*H176</f>
        <v>0</v>
      </c>
      <c r="Q176" s="193">
        <v>0</v>
      </c>
      <c r="R176" s="193">
        <f>Q176*H176</f>
        <v>0</v>
      </c>
      <c r="S176" s="193">
        <v>0</v>
      </c>
      <c r="T176" s="194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95" t="s">
        <v>153</v>
      </c>
      <c r="AT176" s="195" t="s">
        <v>148</v>
      </c>
      <c r="AU176" s="195" t="s">
        <v>89</v>
      </c>
      <c r="AY176" s="15" t="s">
        <v>146</v>
      </c>
      <c r="BE176" s="196">
        <f>IF(N176="základní",J176,0)</f>
        <v>0</v>
      </c>
      <c r="BF176" s="196">
        <f>IF(N176="snížená",J176,0)</f>
        <v>0</v>
      </c>
      <c r="BG176" s="196">
        <f>IF(N176="zákl. přenesená",J176,0)</f>
        <v>0</v>
      </c>
      <c r="BH176" s="196">
        <f>IF(N176="sníž. přenesená",J176,0)</f>
        <v>0</v>
      </c>
      <c r="BI176" s="196">
        <f>IF(N176="nulová",J176,0)</f>
        <v>0</v>
      </c>
      <c r="BJ176" s="15" t="s">
        <v>87</v>
      </c>
      <c r="BK176" s="196">
        <f>ROUND(I176*H176,2)</f>
        <v>0</v>
      </c>
      <c r="BL176" s="15" t="s">
        <v>153</v>
      </c>
      <c r="BM176" s="195" t="s">
        <v>1533</v>
      </c>
    </row>
    <row r="177" spans="1:65" s="2" customFormat="1" ht="38.4">
      <c r="A177" s="32"/>
      <c r="B177" s="33"/>
      <c r="C177" s="34"/>
      <c r="D177" s="197" t="s">
        <v>155</v>
      </c>
      <c r="E177" s="34"/>
      <c r="F177" s="198" t="s">
        <v>1534</v>
      </c>
      <c r="G177" s="34"/>
      <c r="H177" s="34"/>
      <c r="I177" s="199"/>
      <c r="J177" s="34"/>
      <c r="K177" s="34"/>
      <c r="L177" s="37"/>
      <c r="M177" s="200"/>
      <c r="N177" s="201"/>
      <c r="O177" s="69"/>
      <c r="P177" s="69"/>
      <c r="Q177" s="69"/>
      <c r="R177" s="69"/>
      <c r="S177" s="69"/>
      <c r="T177" s="70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T177" s="15" t="s">
        <v>155</v>
      </c>
      <c r="AU177" s="15" t="s">
        <v>89</v>
      </c>
    </row>
    <row r="178" spans="1:65" s="13" customFormat="1" ht="10.199999999999999">
      <c r="B178" s="202"/>
      <c r="C178" s="203"/>
      <c r="D178" s="197" t="s">
        <v>157</v>
      </c>
      <c r="E178" s="204" t="s">
        <v>1</v>
      </c>
      <c r="F178" s="205" t="s">
        <v>1535</v>
      </c>
      <c r="G178" s="203"/>
      <c r="H178" s="206">
        <v>32</v>
      </c>
      <c r="I178" s="207"/>
      <c r="J178" s="203"/>
      <c r="K178" s="203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157</v>
      </c>
      <c r="AU178" s="212" t="s">
        <v>89</v>
      </c>
      <c r="AV178" s="13" t="s">
        <v>89</v>
      </c>
      <c r="AW178" s="13" t="s">
        <v>36</v>
      </c>
      <c r="AX178" s="13" t="s">
        <v>87</v>
      </c>
      <c r="AY178" s="212" t="s">
        <v>146</v>
      </c>
    </row>
    <row r="179" spans="1:65" s="2" customFormat="1" ht="24.15" customHeight="1">
      <c r="A179" s="32"/>
      <c r="B179" s="33"/>
      <c r="C179" s="184" t="s">
        <v>289</v>
      </c>
      <c r="D179" s="184" t="s">
        <v>148</v>
      </c>
      <c r="E179" s="185" t="s">
        <v>1536</v>
      </c>
      <c r="F179" s="186" t="s">
        <v>1537</v>
      </c>
      <c r="G179" s="187" t="s">
        <v>430</v>
      </c>
      <c r="H179" s="188">
        <v>4</v>
      </c>
      <c r="I179" s="189"/>
      <c r="J179" s="190">
        <f>ROUND(I179*H179,2)</f>
        <v>0</v>
      </c>
      <c r="K179" s="186" t="s">
        <v>152</v>
      </c>
      <c r="L179" s="37"/>
      <c r="M179" s="191" t="s">
        <v>1</v>
      </c>
      <c r="N179" s="192" t="s">
        <v>44</v>
      </c>
      <c r="O179" s="69"/>
      <c r="P179" s="193">
        <f>O179*H179</f>
        <v>0</v>
      </c>
      <c r="Q179" s="193">
        <v>0</v>
      </c>
      <c r="R179" s="193">
        <f>Q179*H179</f>
        <v>0</v>
      </c>
      <c r="S179" s="193">
        <v>0</v>
      </c>
      <c r="T179" s="194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95" t="s">
        <v>153</v>
      </c>
      <c r="AT179" s="195" t="s">
        <v>148</v>
      </c>
      <c r="AU179" s="195" t="s">
        <v>89</v>
      </c>
      <c r="AY179" s="15" t="s">
        <v>146</v>
      </c>
      <c r="BE179" s="196">
        <f>IF(N179="základní",J179,0)</f>
        <v>0</v>
      </c>
      <c r="BF179" s="196">
        <f>IF(N179="snížená",J179,0)</f>
        <v>0</v>
      </c>
      <c r="BG179" s="196">
        <f>IF(N179="zákl. přenesená",J179,0)</f>
        <v>0</v>
      </c>
      <c r="BH179" s="196">
        <f>IF(N179="sníž. přenesená",J179,0)</f>
        <v>0</v>
      </c>
      <c r="BI179" s="196">
        <f>IF(N179="nulová",J179,0)</f>
        <v>0</v>
      </c>
      <c r="BJ179" s="15" t="s">
        <v>87</v>
      </c>
      <c r="BK179" s="196">
        <f>ROUND(I179*H179,2)</f>
        <v>0</v>
      </c>
      <c r="BL179" s="15" t="s">
        <v>153</v>
      </c>
      <c r="BM179" s="195" t="s">
        <v>1538</v>
      </c>
    </row>
    <row r="180" spans="1:65" s="2" customFormat="1" ht="38.4">
      <c r="A180" s="32"/>
      <c r="B180" s="33"/>
      <c r="C180" s="34"/>
      <c r="D180" s="197" t="s">
        <v>155</v>
      </c>
      <c r="E180" s="34"/>
      <c r="F180" s="198" t="s">
        <v>1539</v>
      </c>
      <c r="G180" s="34"/>
      <c r="H180" s="34"/>
      <c r="I180" s="199"/>
      <c r="J180" s="34"/>
      <c r="K180" s="34"/>
      <c r="L180" s="37"/>
      <c r="M180" s="200"/>
      <c r="N180" s="201"/>
      <c r="O180" s="69"/>
      <c r="P180" s="69"/>
      <c r="Q180" s="69"/>
      <c r="R180" s="69"/>
      <c r="S180" s="69"/>
      <c r="T180" s="70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T180" s="15" t="s">
        <v>155</v>
      </c>
      <c r="AU180" s="15" t="s">
        <v>89</v>
      </c>
    </row>
    <row r="181" spans="1:65" s="13" customFormat="1" ht="10.199999999999999">
      <c r="B181" s="202"/>
      <c r="C181" s="203"/>
      <c r="D181" s="197" t="s">
        <v>157</v>
      </c>
      <c r="E181" s="204" t="s">
        <v>1</v>
      </c>
      <c r="F181" s="205" t="s">
        <v>1540</v>
      </c>
      <c r="G181" s="203"/>
      <c r="H181" s="206">
        <v>4</v>
      </c>
      <c r="I181" s="207"/>
      <c r="J181" s="203"/>
      <c r="K181" s="203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157</v>
      </c>
      <c r="AU181" s="212" t="s">
        <v>89</v>
      </c>
      <c r="AV181" s="13" t="s">
        <v>89</v>
      </c>
      <c r="AW181" s="13" t="s">
        <v>36</v>
      </c>
      <c r="AX181" s="13" t="s">
        <v>87</v>
      </c>
      <c r="AY181" s="212" t="s">
        <v>146</v>
      </c>
    </row>
    <row r="182" spans="1:65" s="2" customFormat="1" ht="21.75" customHeight="1">
      <c r="A182" s="32"/>
      <c r="B182" s="33"/>
      <c r="C182" s="184" t="s">
        <v>297</v>
      </c>
      <c r="D182" s="184" t="s">
        <v>148</v>
      </c>
      <c r="E182" s="185" t="s">
        <v>1541</v>
      </c>
      <c r="F182" s="186" t="s">
        <v>1542</v>
      </c>
      <c r="G182" s="187" t="s">
        <v>430</v>
      </c>
      <c r="H182" s="188">
        <v>32</v>
      </c>
      <c r="I182" s="189"/>
      <c r="J182" s="190">
        <f>ROUND(I182*H182,2)</f>
        <v>0</v>
      </c>
      <c r="K182" s="186" t="s">
        <v>152</v>
      </c>
      <c r="L182" s="37"/>
      <c r="M182" s="191" t="s">
        <v>1</v>
      </c>
      <c r="N182" s="192" t="s">
        <v>44</v>
      </c>
      <c r="O182" s="69"/>
      <c r="P182" s="193">
        <f>O182*H182</f>
        <v>0</v>
      </c>
      <c r="Q182" s="193">
        <v>0</v>
      </c>
      <c r="R182" s="193">
        <f>Q182*H182</f>
        <v>0</v>
      </c>
      <c r="S182" s="193">
        <v>0</v>
      </c>
      <c r="T182" s="194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95" t="s">
        <v>153</v>
      </c>
      <c r="AT182" s="195" t="s">
        <v>148</v>
      </c>
      <c r="AU182" s="195" t="s">
        <v>89</v>
      </c>
      <c r="AY182" s="15" t="s">
        <v>146</v>
      </c>
      <c r="BE182" s="196">
        <f>IF(N182="základní",J182,0)</f>
        <v>0</v>
      </c>
      <c r="BF182" s="196">
        <f>IF(N182="snížená",J182,0)</f>
        <v>0</v>
      </c>
      <c r="BG182" s="196">
        <f>IF(N182="zákl. přenesená",J182,0)</f>
        <v>0</v>
      </c>
      <c r="BH182" s="196">
        <f>IF(N182="sníž. přenesená",J182,0)</f>
        <v>0</v>
      </c>
      <c r="BI182" s="196">
        <f>IF(N182="nulová",J182,0)</f>
        <v>0</v>
      </c>
      <c r="BJ182" s="15" t="s">
        <v>87</v>
      </c>
      <c r="BK182" s="196">
        <f>ROUND(I182*H182,2)</f>
        <v>0</v>
      </c>
      <c r="BL182" s="15" t="s">
        <v>153</v>
      </c>
      <c r="BM182" s="195" t="s">
        <v>1543</v>
      </c>
    </row>
    <row r="183" spans="1:65" s="2" customFormat="1" ht="28.8">
      <c r="A183" s="32"/>
      <c r="B183" s="33"/>
      <c r="C183" s="34"/>
      <c r="D183" s="197" t="s">
        <v>155</v>
      </c>
      <c r="E183" s="34"/>
      <c r="F183" s="198" t="s">
        <v>1544</v>
      </c>
      <c r="G183" s="34"/>
      <c r="H183" s="34"/>
      <c r="I183" s="199"/>
      <c r="J183" s="34"/>
      <c r="K183" s="34"/>
      <c r="L183" s="37"/>
      <c r="M183" s="200"/>
      <c r="N183" s="201"/>
      <c r="O183" s="69"/>
      <c r="P183" s="69"/>
      <c r="Q183" s="69"/>
      <c r="R183" s="69"/>
      <c r="S183" s="69"/>
      <c r="T183" s="70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T183" s="15" t="s">
        <v>155</v>
      </c>
      <c r="AU183" s="15" t="s">
        <v>89</v>
      </c>
    </row>
    <row r="184" spans="1:65" s="13" customFormat="1" ht="10.199999999999999">
      <c r="B184" s="202"/>
      <c r="C184" s="203"/>
      <c r="D184" s="197" t="s">
        <v>157</v>
      </c>
      <c r="E184" s="204" t="s">
        <v>1</v>
      </c>
      <c r="F184" s="205" t="s">
        <v>1505</v>
      </c>
      <c r="G184" s="203"/>
      <c r="H184" s="206">
        <v>32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157</v>
      </c>
      <c r="AU184" s="212" t="s">
        <v>89</v>
      </c>
      <c r="AV184" s="13" t="s">
        <v>89</v>
      </c>
      <c r="AW184" s="13" t="s">
        <v>36</v>
      </c>
      <c r="AX184" s="13" t="s">
        <v>87</v>
      </c>
      <c r="AY184" s="212" t="s">
        <v>146</v>
      </c>
    </row>
    <row r="185" spans="1:65" s="2" customFormat="1" ht="24.15" customHeight="1">
      <c r="A185" s="32"/>
      <c r="B185" s="33"/>
      <c r="C185" s="184" t="s">
        <v>7</v>
      </c>
      <c r="D185" s="184" t="s">
        <v>148</v>
      </c>
      <c r="E185" s="185" t="s">
        <v>1545</v>
      </c>
      <c r="F185" s="186" t="s">
        <v>1546</v>
      </c>
      <c r="G185" s="187" t="s">
        <v>430</v>
      </c>
      <c r="H185" s="188">
        <v>8</v>
      </c>
      <c r="I185" s="189"/>
      <c r="J185" s="190">
        <f>ROUND(I185*H185,2)</f>
        <v>0</v>
      </c>
      <c r="K185" s="186" t="s">
        <v>152</v>
      </c>
      <c r="L185" s="37"/>
      <c r="M185" s="191" t="s">
        <v>1</v>
      </c>
      <c r="N185" s="192" t="s">
        <v>44</v>
      </c>
      <c r="O185" s="69"/>
      <c r="P185" s="193">
        <f>O185*H185</f>
        <v>0</v>
      </c>
      <c r="Q185" s="193">
        <v>0</v>
      </c>
      <c r="R185" s="193">
        <f>Q185*H185</f>
        <v>0</v>
      </c>
      <c r="S185" s="193">
        <v>0</v>
      </c>
      <c r="T185" s="194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95" t="s">
        <v>153</v>
      </c>
      <c r="AT185" s="195" t="s">
        <v>148</v>
      </c>
      <c r="AU185" s="195" t="s">
        <v>89</v>
      </c>
      <c r="AY185" s="15" t="s">
        <v>146</v>
      </c>
      <c r="BE185" s="196">
        <f>IF(N185="základní",J185,0)</f>
        <v>0</v>
      </c>
      <c r="BF185" s="196">
        <f>IF(N185="snížená",J185,0)</f>
        <v>0</v>
      </c>
      <c r="BG185" s="196">
        <f>IF(N185="zákl. přenesená",J185,0)</f>
        <v>0</v>
      </c>
      <c r="BH185" s="196">
        <f>IF(N185="sníž. přenesená",J185,0)</f>
        <v>0</v>
      </c>
      <c r="BI185" s="196">
        <f>IF(N185="nulová",J185,0)</f>
        <v>0</v>
      </c>
      <c r="BJ185" s="15" t="s">
        <v>87</v>
      </c>
      <c r="BK185" s="196">
        <f>ROUND(I185*H185,2)</f>
        <v>0</v>
      </c>
      <c r="BL185" s="15" t="s">
        <v>153</v>
      </c>
      <c r="BM185" s="195" t="s">
        <v>1547</v>
      </c>
    </row>
    <row r="186" spans="1:65" s="2" customFormat="1" ht="28.8">
      <c r="A186" s="32"/>
      <c r="B186" s="33"/>
      <c r="C186" s="34"/>
      <c r="D186" s="197" t="s">
        <v>155</v>
      </c>
      <c r="E186" s="34"/>
      <c r="F186" s="198" t="s">
        <v>1548</v>
      </c>
      <c r="G186" s="34"/>
      <c r="H186" s="34"/>
      <c r="I186" s="199"/>
      <c r="J186" s="34"/>
      <c r="K186" s="34"/>
      <c r="L186" s="37"/>
      <c r="M186" s="200"/>
      <c r="N186" s="201"/>
      <c r="O186" s="69"/>
      <c r="P186" s="69"/>
      <c r="Q186" s="69"/>
      <c r="R186" s="69"/>
      <c r="S186" s="69"/>
      <c r="T186" s="70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T186" s="15" t="s">
        <v>155</v>
      </c>
      <c r="AU186" s="15" t="s">
        <v>89</v>
      </c>
    </row>
    <row r="187" spans="1:65" s="13" customFormat="1" ht="10.199999999999999">
      <c r="B187" s="202"/>
      <c r="C187" s="203"/>
      <c r="D187" s="197" t="s">
        <v>157</v>
      </c>
      <c r="E187" s="204" t="s">
        <v>1</v>
      </c>
      <c r="F187" s="205" t="s">
        <v>1479</v>
      </c>
      <c r="G187" s="203"/>
      <c r="H187" s="206">
        <v>8</v>
      </c>
      <c r="I187" s="207"/>
      <c r="J187" s="203"/>
      <c r="K187" s="203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157</v>
      </c>
      <c r="AU187" s="212" t="s">
        <v>89</v>
      </c>
      <c r="AV187" s="13" t="s">
        <v>89</v>
      </c>
      <c r="AW187" s="13" t="s">
        <v>36</v>
      </c>
      <c r="AX187" s="13" t="s">
        <v>87</v>
      </c>
      <c r="AY187" s="212" t="s">
        <v>146</v>
      </c>
    </row>
    <row r="188" spans="1:65" s="2" customFormat="1" ht="24.15" customHeight="1">
      <c r="A188" s="32"/>
      <c r="B188" s="33"/>
      <c r="C188" s="184" t="s">
        <v>308</v>
      </c>
      <c r="D188" s="184" t="s">
        <v>148</v>
      </c>
      <c r="E188" s="185" t="s">
        <v>1549</v>
      </c>
      <c r="F188" s="186" t="s">
        <v>1550</v>
      </c>
      <c r="G188" s="187" t="s">
        <v>430</v>
      </c>
      <c r="H188" s="188">
        <v>1</v>
      </c>
      <c r="I188" s="189"/>
      <c r="J188" s="190">
        <f>ROUND(I188*H188,2)</f>
        <v>0</v>
      </c>
      <c r="K188" s="186" t="s">
        <v>152</v>
      </c>
      <c r="L188" s="37"/>
      <c r="M188" s="191" t="s">
        <v>1</v>
      </c>
      <c r="N188" s="192" t="s">
        <v>44</v>
      </c>
      <c r="O188" s="69"/>
      <c r="P188" s="193">
        <f>O188*H188</f>
        <v>0</v>
      </c>
      <c r="Q188" s="193">
        <v>0</v>
      </c>
      <c r="R188" s="193">
        <f>Q188*H188</f>
        <v>0</v>
      </c>
      <c r="S188" s="193">
        <v>0</v>
      </c>
      <c r="T188" s="194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95" t="s">
        <v>153</v>
      </c>
      <c r="AT188" s="195" t="s">
        <v>148</v>
      </c>
      <c r="AU188" s="195" t="s">
        <v>89</v>
      </c>
      <c r="AY188" s="15" t="s">
        <v>146</v>
      </c>
      <c r="BE188" s="196">
        <f>IF(N188="základní",J188,0)</f>
        <v>0</v>
      </c>
      <c r="BF188" s="196">
        <f>IF(N188="snížená",J188,0)</f>
        <v>0</v>
      </c>
      <c r="BG188" s="196">
        <f>IF(N188="zákl. přenesená",J188,0)</f>
        <v>0</v>
      </c>
      <c r="BH188" s="196">
        <f>IF(N188="sníž. přenesená",J188,0)</f>
        <v>0</v>
      </c>
      <c r="BI188" s="196">
        <f>IF(N188="nulová",J188,0)</f>
        <v>0</v>
      </c>
      <c r="BJ188" s="15" t="s">
        <v>87</v>
      </c>
      <c r="BK188" s="196">
        <f>ROUND(I188*H188,2)</f>
        <v>0</v>
      </c>
      <c r="BL188" s="15" t="s">
        <v>153</v>
      </c>
      <c r="BM188" s="195" t="s">
        <v>1551</v>
      </c>
    </row>
    <row r="189" spans="1:65" s="2" customFormat="1" ht="28.8">
      <c r="A189" s="32"/>
      <c r="B189" s="33"/>
      <c r="C189" s="34"/>
      <c r="D189" s="197" t="s">
        <v>155</v>
      </c>
      <c r="E189" s="34"/>
      <c r="F189" s="198" t="s">
        <v>1552</v>
      </c>
      <c r="G189" s="34"/>
      <c r="H189" s="34"/>
      <c r="I189" s="199"/>
      <c r="J189" s="34"/>
      <c r="K189" s="34"/>
      <c r="L189" s="37"/>
      <c r="M189" s="200"/>
      <c r="N189" s="201"/>
      <c r="O189" s="69"/>
      <c r="P189" s="69"/>
      <c r="Q189" s="69"/>
      <c r="R189" s="69"/>
      <c r="S189" s="69"/>
      <c r="T189" s="70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T189" s="15" t="s">
        <v>155</v>
      </c>
      <c r="AU189" s="15" t="s">
        <v>89</v>
      </c>
    </row>
    <row r="190" spans="1:65" s="13" customFormat="1" ht="10.199999999999999">
      <c r="B190" s="202"/>
      <c r="C190" s="203"/>
      <c r="D190" s="197" t="s">
        <v>157</v>
      </c>
      <c r="E190" s="204" t="s">
        <v>1</v>
      </c>
      <c r="F190" s="205" t="s">
        <v>1484</v>
      </c>
      <c r="G190" s="203"/>
      <c r="H190" s="206">
        <v>1</v>
      </c>
      <c r="I190" s="207"/>
      <c r="J190" s="203"/>
      <c r="K190" s="203"/>
      <c r="L190" s="208"/>
      <c r="M190" s="209"/>
      <c r="N190" s="210"/>
      <c r="O190" s="210"/>
      <c r="P190" s="210"/>
      <c r="Q190" s="210"/>
      <c r="R190" s="210"/>
      <c r="S190" s="210"/>
      <c r="T190" s="211"/>
      <c r="AT190" s="212" t="s">
        <v>157</v>
      </c>
      <c r="AU190" s="212" t="s">
        <v>89</v>
      </c>
      <c r="AV190" s="13" t="s">
        <v>89</v>
      </c>
      <c r="AW190" s="13" t="s">
        <v>36</v>
      </c>
      <c r="AX190" s="13" t="s">
        <v>87</v>
      </c>
      <c r="AY190" s="212" t="s">
        <v>146</v>
      </c>
    </row>
    <row r="191" spans="1:65" s="2" customFormat="1" ht="24.15" customHeight="1">
      <c r="A191" s="32"/>
      <c r="B191" s="33"/>
      <c r="C191" s="184" t="s">
        <v>313</v>
      </c>
      <c r="D191" s="184" t="s">
        <v>148</v>
      </c>
      <c r="E191" s="185" t="s">
        <v>1553</v>
      </c>
      <c r="F191" s="186" t="s">
        <v>1554</v>
      </c>
      <c r="G191" s="187" t="s">
        <v>1459</v>
      </c>
      <c r="H191" s="188">
        <v>2</v>
      </c>
      <c r="I191" s="189"/>
      <c r="J191" s="190">
        <f>ROUND(I191*H191,2)</f>
        <v>0</v>
      </c>
      <c r="K191" s="186" t="s">
        <v>152</v>
      </c>
      <c r="L191" s="37"/>
      <c r="M191" s="191" t="s">
        <v>1</v>
      </c>
      <c r="N191" s="192" t="s">
        <v>44</v>
      </c>
      <c r="O191" s="69"/>
      <c r="P191" s="193">
        <f>O191*H191</f>
        <v>0</v>
      </c>
      <c r="Q191" s="193">
        <v>0</v>
      </c>
      <c r="R191" s="193">
        <f>Q191*H191</f>
        <v>0</v>
      </c>
      <c r="S191" s="193">
        <v>0</v>
      </c>
      <c r="T191" s="194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95" t="s">
        <v>153</v>
      </c>
      <c r="AT191" s="195" t="s">
        <v>148</v>
      </c>
      <c r="AU191" s="195" t="s">
        <v>89</v>
      </c>
      <c r="AY191" s="15" t="s">
        <v>146</v>
      </c>
      <c r="BE191" s="196">
        <f>IF(N191="základní",J191,0)</f>
        <v>0</v>
      </c>
      <c r="BF191" s="196">
        <f>IF(N191="snížená",J191,0)</f>
        <v>0</v>
      </c>
      <c r="BG191" s="196">
        <f>IF(N191="zákl. přenesená",J191,0)</f>
        <v>0</v>
      </c>
      <c r="BH191" s="196">
        <f>IF(N191="sníž. přenesená",J191,0)</f>
        <v>0</v>
      </c>
      <c r="BI191" s="196">
        <f>IF(N191="nulová",J191,0)</f>
        <v>0</v>
      </c>
      <c r="BJ191" s="15" t="s">
        <v>87</v>
      </c>
      <c r="BK191" s="196">
        <f>ROUND(I191*H191,2)</f>
        <v>0</v>
      </c>
      <c r="BL191" s="15" t="s">
        <v>153</v>
      </c>
      <c r="BM191" s="195" t="s">
        <v>1555</v>
      </c>
    </row>
    <row r="192" spans="1:65" s="2" customFormat="1" ht="19.2">
      <c r="A192" s="32"/>
      <c r="B192" s="33"/>
      <c r="C192" s="34"/>
      <c r="D192" s="197" t="s">
        <v>155</v>
      </c>
      <c r="E192" s="34"/>
      <c r="F192" s="198" t="s">
        <v>1556</v>
      </c>
      <c r="G192" s="34"/>
      <c r="H192" s="34"/>
      <c r="I192" s="199"/>
      <c r="J192" s="34"/>
      <c r="K192" s="34"/>
      <c r="L192" s="37"/>
      <c r="M192" s="200"/>
      <c r="N192" s="201"/>
      <c r="O192" s="69"/>
      <c r="P192" s="69"/>
      <c r="Q192" s="69"/>
      <c r="R192" s="69"/>
      <c r="S192" s="69"/>
      <c r="T192" s="70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T192" s="15" t="s">
        <v>155</v>
      </c>
      <c r="AU192" s="15" t="s">
        <v>89</v>
      </c>
    </row>
    <row r="193" spans="1:65" s="13" customFormat="1" ht="10.199999999999999">
      <c r="B193" s="202"/>
      <c r="C193" s="203"/>
      <c r="D193" s="197" t="s">
        <v>157</v>
      </c>
      <c r="E193" s="204" t="s">
        <v>1</v>
      </c>
      <c r="F193" s="205" t="s">
        <v>1462</v>
      </c>
      <c r="G193" s="203"/>
      <c r="H193" s="206">
        <v>1</v>
      </c>
      <c r="I193" s="207"/>
      <c r="J193" s="203"/>
      <c r="K193" s="203"/>
      <c r="L193" s="208"/>
      <c r="M193" s="209"/>
      <c r="N193" s="210"/>
      <c r="O193" s="210"/>
      <c r="P193" s="210"/>
      <c r="Q193" s="210"/>
      <c r="R193" s="210"/>
      <c r="S193" s="210"/>
      <c r="T193" s="211"/>
      <c r="AT193" s="212" t="s">
        <v>157</v>
      </c>
      <c r="AU193" s="212" t="s">
        <v>89</v>
      </c>
      <c r="AV193" s="13" t="s">
        <v>89</v>
      </c>
      <c r="AW193" s="13" t="s">
        <v>36</v>
      </c>
      <c r="AX193" s="13" t="s">
        <v>79</v>
      </c>
      <c r="AY193" s="212" t="s">
        <v>146</v>
      </c>
    </row>
    <row r="194" spans="1:65" s="13" customFormat="1" ht="10.199999999999999">
      <c r="B194" s="202"/>
      <c r="C194" s="203"/>
      <c r="D194" s="197" t="s">
        <v>157</v>
      </c>
      <c r="E194" s="204" t="s">
        <v>1</v>
      </c>
      <c r="F194" s="205" t="s">
        <v>1463</v>
      </c>
      <c r="G194" s="203"/>
      <c r="H194" s="206">
        <v>1</v>
      </c>
      <c r="I194" s="207"/>
      <c r="J194" s="203"/>
      <c r="K194" s="203"/>
      <c r="L194" s="208"/>
      <c r="M194" s="209"/>
      <c r="N194" s="210"/>
      <c r="O194" s="210"/>
      <c r="P194" s="210"/>
      <c r="Q194" s="210"/>
      <c r="R194" s="210"/>
      <c r="S194" s="210"/>
      <c r="T194" s="211"/>
      <c r="AT194" s="212" t="s">
        <v>157</v>
      </c>
      <c r="AU194" s="212" t="s">
        <v>89</v>
      </c>
      <c r="AV194" s="13" t="s">
        <v>89</v>
      </c>
      <c r="AW194" s="13" t="s">
        <v>36</v>
      </c>
      <c r="AX194" s="13" t="s">
        <v>79</v>
      </c>
      <c r="AY194" s="212" t="s">
        <v>146</v>
      </c>
    </row>
    <row r="195" spans="1:65" s="12" customFormat="1" ht="22.8" customHeight="1">
      <c r="B195" s="168"/>
      <c r="C195" s="169"/>
      <c r="D195" s="170" t="s">
        <v>78</v>
      </c>
      <c r="E195" s="182" t="s">
        <v>794</v>
      </c>
      <c r="F195" s="182" t="s">
        <v>795</v>
      </c>
      <c r="G195" s="169"/>
      <c r="H195" s="169"/>
      <c r="I195" s="172"/>
      <c r="J195" s="183">
        <f>BK195</f>
        <v>0</v>
      </c>
      <c r="K195" s="169"/>
      <c r="L195" s="174"/>
      <c r="M195" s="175"/>
      <c r="N195" s="176"/>
      <c r="O195" s="176"/>
      <c r="P195" s="177">
        <f>SUM(P196:P201)</f>
        <v>0</v>
      </c>
      <c r="Q195" s="176"/>
      <c r="R195" s="177">
        <f>SUM(R196:R201)</f>
        <v>0</v>
      </c>
      <c r="S195" s="176"/>
      <c r="T195" s="178">
        <f>SUM(T196:T201)</f>
        <v>0</v>
      </c>
      <c r="AR195" s="179" t="s">
        <v>87</v>
      </c>
      <c r="AT195" s="180" t="s">
        <v>78</v>
      </c>
      <c r="AU195" s="180" t="s">
        <v>87</v>
      </c>
      <c r="AY195" s="179" t="s">
        <v>146</v>
      </c>
      <c r="BK195" s="181">
        <f>SUM(BK196:BK201)</f>
        <v>0</v>
      </c>
    </row>
    <row r="196" spans="1:65" s="2" customFormat="1" ht="16.5" customHeight="1">
      <c r="A196" s="32"/>
      <c r="B196" s="33"/>
      <c r="C196" s="184" t="s">
        <v>320</v>
      </c>
      <c r="D196" s="184" t="s">
        <v>148</v>
      </c>
      <c r="E196" s="185" t="s">
        <v>1557</v>
      </c>
      <c r="F196" s="186" t="s">
        <v>1558</v>
      </c>
      <c r="G196" s="187" t="s">
        <v>734</v>
      </c>
      <c r="H196" s="188">
        <v>1</v>
      </c>
      <c r="I196" s="189"/>
      <c r="J196" s="190">
        <f>ROUND(I196*H196,2)</f>
        <v>0</v>
      </c>
      <c r="K196" s="186" t="s">
        <v>1</v>
      </c>
      <c r="L196" s="37"/>
      <c r="M196" s="191" t="s">
        <v>1</v>
      </c>
      <c r="N196" s="192" t="s">
        <v>44</v>
      </c>
      <c r="O196" s="69"/>
      <c r="P196" s="193">
        <f>O196*H196</f>
        <v>0</v>
      </c>
      <c r="Q196" s="193">
        <v>0</v>
      </c>
      <c r="R196" s="193">
        <f>Q196*H196</f>
        <v>0</v>
      </c>
      <c r="S196" s="193">
        <v>0</v>
      </c>
      <c r="T196" s="194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95" t="s">
        <v>153</v>
      </c>
      <c r="AT196" s="195" t="s">
        <v>148</v>
      </c>
      <c r="AU196" s="195" t="s">
        <v>89</v>
      </c>
      <c r="AY196" s="15" t="s">
        <v>146</v>
      </c>
      <c r="BE196" s="196">
        <f>IF(N196="základní",J196,0)</f>
        <v>0</v>
      </c>
      <c r="BF196" s="196">
        <f>IF(N196="snížená",J196,0)</f>
        <v>0</v>
      </c>
      <c r="BG196" s="196">
        <f>IF(N196="zákl. přenesená",J196,0)</f>
        <v>0</v>
      </c>
      <c r="BH196" s="196">
        <f>IF(N196="sníž. přenesená",J196,0)</f>
        <v>0</v>
      </c>
      <c r="BI196" s="196">
        <f>IF(N196="nulová",J196,0)</f>
        <v>0</v>
      </c>
      <c r="BJ196" s="15" t="s">
        <v>87</v>
      </c>
      <c r="BK196" s="196">
        <f>ROUND(I196*H196,2)</f>
        <v>0</v>
      </c>
      <c r="BL196" s="15" t="s">
        <v>153</v>
      </c>
      <c r="BM196" s="195" t="s">
        <v>1559</v>
      </c>
    </row>
    <row r="197" spans="1:65" s="2" customFormat="1" ht="10.199999999999999">
      <c r="A197" s="32"/>
      <c r="B197" s="33"/>
      <c r="C197" s="34"/>
      <c r="D197" s="197" t="s">
        <v>155</v>
      </c>
      <c r="E197" s="34"/>
      <c r="F197" s="198" t="s">
        <v>1558</v>
      </c>
      <c r="G197" s="34"/>
      <c r="H197" s="34"/>
      <c r="I197" s="199"/>
      <c r="J197" s="34"/>
      <c r="K197" s="34"/>
      <c r="L197" s="37"/>
      <c r="M197" s="200"/>
      <c r="N197" s="201"/>
      <c r="O197" s="69"/>
      <c r="P197" s="69"/>
      <c r="Q197" s="69"/>
      <c r="R197" s="69"/>
      <c r="S197" s="69"/>
      <c r="T197" s="70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T197" s="15" t="s">
        <v>155</v>
      </c>
      <c r="AU197" s="15" t="s">
        <v>89</v>
      </c>
    </row>
    <row r="198" spans="1:65" s="2" customFormat="1" ht="19.2">
      <c r="A198" s="32"/>
      <c r="B198" s="33"/>
      <c r="C198" s="34"/>
      <c r="D198" s="197" t="s">
        <v>230</v>
      </c>
      <c r="E198" s="34"/>
      <c r="F198" s="223" t="s">
        <v>1560</v>
      </c>
      <c r="G198" s="34"/>
      <c r="H198" s="34"/>
      <c r="I198" s="199"/>
      <c r="J198" s="34"/>
      <c r="K198" s="34"/>
      <c r="L198" s="37"/>
      <c r="M198" s="200"/>
      <c r="N198" s="201"/>
      <c r="O198" s="69"/>
      <c r="P198" s="69"/>
      <c r="Q198" s="69"/>
      <c r="R198" s="69"/>
      <c r="S198" s="69"/>
      <c r="T198" s="70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T198" s="15" t="s">
        <v>230</v>
      </c>
      <c r="AU198" s="15" t="s">
        <v>89</v>
      </c>
    </row>
    <row r="199" spans="1:65" s="2" customFormat="1" ht="16.5" customHeight="1">
      <c r="A199" s="32"/>
      <c r="B199" s="33"/>
      <c r="C199" s="184" t="s">
        <v>326</v>
      </c>
      <c r="D199" s="184" t="s">
        <v>148</v>
      </c>
      <c r="E199" s="185" t="s">
        <v>1561</v>
      </c>
      <c r="F199" s="186" t="s">
        <v>1562</v>
      </c>
      <c r="G199" s="187" t="s">
        <v>734</v>
      </c>
      <c r="H199" s="188">
        <v>1</v>
      </c>
      <c r="I199" s="189"/>
      <c r="J199" s="190">
        <f>ROUND(I199*H199,2)</f>
        <v>0</v>
      </c>
      <c r="K199" s="186" t="s">
        <v>1</v>
      </c>
      <c r="L199" s="37"/>
      <c r="M199" s="191" t="s">
        <v>1</v>
      </c>
      <c r="N199" s="192" t="s">
        <v>44</v>
      </c>
      <c r="O199" s="69"/>
      <c r="P199" s="193">
        <f>O199*H199</f>
        <v>0</v>
      </c>
      <c r="Q199" s="193">
        <v>0</v>
      </c>
      <c r="R199" s="193">
        <f>Q199*H199</f>
        <v>0</v>
      </c>
      <c r="S199" s="193">
        <v>0</v>
      </c>
      <c r="T199" s="194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95" t="s">
        <v>153</v>
      </c>
      <c r="AT199" s="195" t="s">
        <v>148</v>
      </c>
      <c r="AU199" s="195" t="s">
        <v>89</v>
      </c>
      <c r="AY199" s="15" t="s">
        <v>146</v>
      </c>
      <c r="BE199" s="196">
        <f>IF(N199="základní",J199,0)</f>
        <v>0</v>
      </c>
      <c r="BF199" s="196">
        <f>IF(N199="snížená",J199,0)</f>
        <v>0</v>
      </c>
      <c r="BG199" s="196">
        <f>IF(N199="zákl. přenesená",J199,0)</f>
        <v>0</v>
      </c>
      <c r="BH199" s="196">
        <f>IF(N199="sníž. přenesená",J199,0)</f>
        <v>0</v>
      </c>
      <c r="BI199" s="196">
        <f>IF(N199="nulová",J199,0)</f>
        <v>0</v>
      </c>
      <c r="BJ199" s="15" t="s">
        <v>87</v>
      </c>
      <c r="BK199" s="196">
        <f>ROUND(I199*H199,2)</f>
        <v>0</v>
      </c>
      <c r="BL199" s="15" t="s">
        <v>153</v>
      </c>
      <c r="BM199" s="195" t="s">
        <v>1563</v>
      </c>
    </row>
    <row r="200" spans="1:65" s="2" customFormat="1" ht="10.199999999999999">
      <c r="A200" s="32"/>
      <c r="B200" s="33"/>
      <c r="C200" s="34"/>
      <c r="D200" s="197" t="s">
        <v>155</v>
      </c>
      <c r="E200" s="34"/>
      <c r="F200" s="198" t="s">
        <v>1562</v>
      </c>
      <c r="G200" s="34"/>
      <c r="H200" s="34"/>
      <c r="I200" s="199"/>
      <c r="J200" s="34"/>
      <c r="K200" s="34"/>
      <c r="L200" s="37"/>
      <c r="M200" s="200"/>
      <c r="N200" s="201"/>
      <c r="O200" s="69"/>
      <c r="P200" s="69"/>
      <c r="Q200" s="69"/>
      <c r="R200" s="69"/>
      <c r="S200" s="69"/>
      <c r="T200" s="70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T200" s="15" t="s">
        <v>155</v>
      </c>
      <c r="AU200" s="15" t="s">
        <v>89</v>
      </c>
    </row>
    <row r="201" spans="1:65" s="2" customFormat="1" ht="19.2">
      <c r="A201" s="32"/>
      <c r="B201" s="33"/>
      <c r="C201" s="34"/>
      <c r="D201" s="197" t="s">
        <v>230</v>
      </c>
      <c r="E201" s="34"/>
      <c r="F201" s="223" t="s">
        <v>1564</v>
      </c>
      <c r="G201" s="34"/>
      <c r="H201" s="34"/>
      <c r="I201" s="199"/>
      <c r="J201" s="34"/>
      <c r="K201" s="34"/>
      <c r="L201" s="37"/>
      <c r="M201" s="200"/>
      <c r="N201" s="201"/>
      <c r="O201" s="69"/>
      <c r="P201" s="69"/>
      <c r="Q201" s="69"/>
      <c r="R201" s="69"/>
      <c r="S201" s="69"/>
      <c r="T201" s="70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T201" s="15" t="s">
        <v>230</v>
      </c>
      <c r="AU201" s="15" t="s">
        <v>89</v>
      </c>
    </row>
    <row r="202" spans="1:65" s="12" customFormat="1" ht="22.8" customHeight="1">
      <c r="B202" s="168"/>
      <c r="C202" s="169"/>
      <c r="D202" s="170" t="s">
        <v>78</v>
      </c>
      <c r="E202" s="182" t="s">
        <v>485</v>
      </c>
      <c r="F202" s="182" t="s">
        <v>486</v>
      </c>
      <c r="G202" s="169"/>
      <c r="H202" s="169"/>
      <c r="I202" s="172"/>
      <c r="J202" s="183">
        <f>BK202</f>
        <v>0</v>
      </c>
      <c r="K202" s="169"/>
      <c r="L202" s="174"/>
      <c r="M202" s="175"/>
      <c r="N202" s="176"/>
      <c r="O202" s="176"/>
      <c r="P202" s="177">
        <f>SUM(P203:P204)</f>
        <v>0</v>
      </c>
      <c r="Q202" s="176"/>
      <c r="R202" s="177">
        <f>SUM(R203:R204)</f>
        <v>0</v>
      </c>
      <c r="S202" s="176"/>
      <c r="T202" s="178">
        <f>SUM(T203:T204)</f>
        <v>0</v>
      </c>
      <c r="AR202" s="179" t="s">
        <v>87</v>
      </c>
      <c r="AT202" s="180" t="s">
        <v>78</v>
      </c>
      <c r="AU202" s="180" t="s">
        <v>87</v>
      </c>
      <c r="AY202" s="179" t="s">
        <v>146</v>
      </c>
      <c r="BK202" s="181">
        <f>SUM(BK203:BK204)</f>
        <v>0</v>
      </c>
    </row>
    <row r="203" spans="1:65" s="2" customFormat="1" ht="24.15" customHeight="1">
      <c r="A203" s="32"/>
      <c r="B203" s="33"/>
      <c r="C203" s="184" t="s">
        <v>333</v>
      </c>
      <c r="D203" s="184" t="s">
        <v>148</v>
      </c>
      <c r="E203" s="185" t="s">
        <v>488</v>
      </c>
      <c r="F203" s="186" t="s">
        <v>489</v>
      </c>
      <c r="G203" s="187" t="s">
        <v>241</v>
      </c>
      <c r="H203" s="188">
        <v>0.05</v>
      </c>
      <c r="I203" s="189"/>
      <c r="J203" s="190">
        <f>ROUND(I203*H203,2)</f>
        <v>0</v>
      </c>
      <c r="K203" s="186" t="s">
        <v>152</v>
      </c>
      <c r="L203" s="37"/>
      <c r="M203" s="191" t="s">
        <v>1</v>
      </c>
      <c r="N203" s="192" t="s">
        <v>44</v>
      </c>
      <c r="O203" s="69"/>
      <c r="P203" s="193">
        <f>O203*H203</f>
        <v>0</v>
      </c>
      <c r="Q203" s="193">
        <v>0</v>
      </c>
      <c r="R203" s="193">
        <f>Q203*H203</f>
        <v>0</v>
      </c>
      <c r="S203" s="193">
        <v>0</v>
      </c>
      <c r="T203" s="194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95" t="s">
        <v>153</v>
      </c>
      <c r="AT203" s="195" t="s">
        <v>148</v>
      </c>
      <c r="AU203" s="195" t="s">
        <v>89</v>
      </c>
      <c r="AY203" s="15" t="s">
        <v>146</v>
      </c>
      <c r="BE203" s="196">
        <f>IF(N203="základní",J203,0)</f>
        <v>0</v>
      </c>
      <c r="BF203" s="196">
        <f>IF(N203="snížená",J203,0)</f>
        <v>0</v>
      </c>
      <c r="BG203" s="196">
        <f>IF(N203="zákl. přenesená",J203,0)</f>
        <v>0</v>
      </c>
      <c r="BH203" s="196">
        <f>IF(N203="sníž. přenesená",J203,0)</f>
        <v>0</v>
      </c>
      <c r="BI203" s="196">
        <f>IF(N203="nulová",J203,0)</f>
        <v>0</v>
      </c>
      <c r="BJ203" s="15" t="s">
        <v>87</v>
      </c>
      <c r="BK203" s="196">
        <f>ROUND(I203*H203,2)</f>
        <v>0</v>
      </c>
      <c r="BL203" s="15" t="s">
        <v>153</v>
      </c>
      <c r="BM203" s="195" t="s">
        <v>1565</v>
      </c>
    </row>
    <row r="204" spans="1:65" s="2" customFormat="1" ht="19.2">
      <c r="A204" s="32"/>
      <c r="B204" s="33"/>
      <c r="C204" s="34"/>
      <c r="D204" s="197" t="s">
        <v>155</v>
      </c>
      <c r="E204" s="34"/>
      <c r="F204" s="198" t="s">
        <v>491</v>
      </c>
      <c r="G204" s="34"/>
      <c r="H204" s="34"/>
      <c r="I204" s="199"/>
      <c r="J204" s="34"/>
      <c r="K204" s="34"/>
      <c r="L204" s="37"/>
      <c r="M204" s="224"/>
      <c r="N204" s="225"/>
      <c r="O204" s="226"/>
      <c r="P204" s="226"/>
      <c r="Q204" s="226"/>
      <c r="R204" s="226"/>
      <c r="S204" s="226"/>
      <c r="T204" s="227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T204" s="15" t="s">
        <v>155</v>
      </c>
      <c r="AU204" s="15" t="s">
        <v>89</v>
      </c>
    </row>
    <row r="205" spans="1:65" s="2" customFormat="1" ht="6.9" customHeight="1">
      <c r="A205" s="32"/>
      <c r="B205" s="52"/>
      <c r="C205" s="53"/>
      <c r="D205" s="53"/>
      <c r="E205" s="53"/>
      <c r="F205" s="53"/>
      <c r="G205" s="53"/>
      <c r="H205" s="53"/>
      <c r="I205" s="53"/>
      <c r="J205" s="53"/>
      <c r="K205" s="53"/>
      <c r="L205" s="37"/>
      <c r="M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</row>
  </sheetData>
  <sheetProtection algorithmName="SHA-512" hashValue="LQaWhSfm9hXeKzOmoB8zJWEPbC/sOPbX8/FV8YEYKX4pt93wOiCR1dv+wa47fMtNb/JZ1++Qd3HtQ7aKXObuZQ==" saltValue="hs4RsOVtu5/fUjoKBUFLM3ndQ+19p4yI+VOSApzJvC7ohUPDx6GaI3cRf7PNYA5ficYyx4HQIEyB6GJcNw/3tg==" spinCount="100000" sheet="1" objects="1" scenarios="1" formatColumns="0" formatRows="0" autoFilter="0"/>
  <autoFilter ref="C119:K204" xr:uid="{00000000-0009-0000-0000-000008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20</vt:i4>
      </vt:variant>
    </vt:vector>
  </HeadingPairs>
  <TitlesOfParts>
    <vt:vector size="30" baseType="lpstr">
      <vt:lpstr>Rekapitulace stavby</vt:lpstr>
      <vt:lpstr>3436_01 - SO 01 Oprava hráze</vt:lpstr>
      <vt:lpstr>3436_02 - SO 02  Úprava s...</vt:lpstr>
      <vt:lpstr>3436_03 - SO 03 Úprava be...</vt:lpstr>
      <vt:lpstr>3436_04 - SO 04 Odtěžení ...</vt:lpstr>
      <vt:lpstr>3436_06 - SO 06 Opevnění ...</vt:lpstr>
      <vt:lpstr>3436_07 - SO 07 Usazovací...</vt:lpstr>
      <vt:lpstr>3436_05 - SO 05 Oprava ko...</vt:lpstr>
      <vt:lpstr>3436_08 - SO 08 Přípravné...</vt:lpstr>
      <vt:lpstr>3436_09 - Ostatní náklady</vt:lpstr>
      <vt:lpstr>'3436_01 - SO 01 Oprava hráze'!Názvy_tisku</vt:lpstr>
      <vt:lpstr>'3436_02 - SO 02  Úprava s...'!Názvy_tisku</vt:lpstr>
      <vt:lpstr>'3436_03 - SO 03 Úprava be...'!Názvy_tisku</vt:lpstr>
      <vt:lpstr>'3436_04 - SO 04 Odtěžení ...'!Názvy_tisku</vt:lpstr>
      <vt:lpstr>'3436_05 - SO 05 Oprava ko...'!Názvy_tisku</vt:lpstr>
      <vt:lpstr>'3436_06 - SO 06 Opevnění ...'!Názvy_tisku</vt:lpstr>
      <vt:lpstr>'3436_07 - SO 07 Usazovací...'!Názvy_tisku</vt:lpstr>
      <vt:lpstr>'3436_08 - SO 08 Přípravné...'!Názvy_tisku</vt:lpstr>
      <vt:lpstr>'3436_09 - Ostatní náklady'!Názvy_tisku</vt:lpstr>
      <vt:lpstr>'Rekapitulace stavby'!Názvy_tisku</vt:lpstr>
      <vt:lpstr>'3436_01 - SO 01 Oprava hráze'!Oblast_tisku</vt:lpstr>
      <vt:lpstr>'3436_02 - SO 02  Úprava s...'!Oblast_tisku</vt:lpstr>
      <vt:lpstr>'3436_03 - SO 03 Úprava be...'!Oblast_tisku</vt:lpstr>
      <vt:lpstr>'3436_04 - SO 04 Odtěžení ...'!Oblast_tisku</vt:lpstr>
      <vt:lpstr>'3436_05 - SO 05 Oprava ko...'!Oblast_tisku</vt:lpstr>
      <vt:lpstr>'3436_06 - SO 06 Opevnění ...'!Oblast_tisku</vt:lpstr>
      <vt:lpstr>'3436_07 - SO 07 Usazovací...'!Oblast_tisku</vt:lpstr>
      <vt:lpstr>'3436_08 - SO 08 Přípravné...'!Oblast_tisku</vt:lpstr>
      <vt:lpstr>'3436_09 - Ostatní náklady'!Oblast_tisku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Pokorný Václav</dc:creator>
  <cp:lastModifiedBy>Turanová Dana</cp:lastModifiedBy>
  <dcterms:created xsi:type="dcterms:W3CDTF">2025-12-10T14:20:54Z</dcterms:created>
  <dcterms:modified xsi:type="dcterms:W3CDTF">2025-12-11T08:49:02Z</dcterms:modified>
</cp:coreProperties>
</file>