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11230028 - PS Liberec, 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'111230028 - PS Liberec, o...'!$C$127:$L$476</definedName>
    <definedName name="_xlnm.Print_Area" localSheetId="1">'111230028 - PS Liberec, o...'!$C$82:$K$111,'111230028 - PS Liberec, o...'!$C$117:$K$476</definedName>
    <definedName name="_xlnm.Print_Titles" localSheetId="1">'111230028 - PS Liberec, o...'!$127:$127</definedName>
  </definedNames>
  <calcPr/>
</workbook>
</file>

<file path=xl/calcChain.xml><?xml version="1.0" encoding="utf-8"?>
<calcChain xmlns="http://schemas.openxmlformats.org/spreadsheetml/2006/main">
  <c i="2" l="1" r="K37"/>
  <c r="K36"/>
  <c i="1" r="BA95"/>
  <c i="2" r="K35"/>
  <c i="1" r="AZ95"/>
  <c i="2" r="BI475"/>
  <c r="BH475"/>
  <c r="BG475"/>
  <c r="BF475"/>
  <c r="X475"/>
  <c r="V475"/>
  <c r="T475"/>
  <c r="P475"/>
  <c r="BI470"/>
  <c r="BH470"/>
  <c r="BG470"/>
  <c r="BF470"/>
  <c r="X470"/>
  <c r="V470"/>
  <c r="T470"/>
  <c r="P470"/>
  <c r="BI467"/>
  <c r="BH467"/>
  <c r="BG467"/>
  <c r="BF467"/>
  <c r="X467"/>
  <c r="V467"/>
  <c r="T467"/>
  <c r="P467"/>
  <c r="BI463"/>
  <c r="BH463"/>
  <c r="BG463"/>
  <c r="BF463"/>
  <c r="X463"/>
  <c r="V463"/>
  <c r="T463"/>
  <c r="P463"/>
  <c r="BI460"/>
  <c r="BH460"/>
  <c r="BG460"/>
  <c r="BF460"/>
  <c r="X460"/>
  <c r="V460"/>
  <c r="T460"/>
  <c r="P460"/>
  <c r="BI457"/>
  <c r="BH457"/>
  <c r="BG457"/>
  <c r="BF457"/>
  <c r="X457"/>
  <c r="V457"/>
  <c r="T457"/>
  <c r="P457"/>
  <c r="BI452"/>
  <c r="BH452"/>
  <c r="BG452"/>
  <c r="BF452"/>
  <c r="X452"/>
  <c r="V452"/>
  <c r="T452"/>
  <c r="P452"/>
  <c r="BI448"/>
  <c r="BH448"/>
  <c r="BG448"/>
  <c r="BF448"/>
  <c r="X448"/>
  <c r="V448"/>
  <c r="T448"/>
  <c r="P448"/>
  <c r="BI444"/>
  <c r="BH444"/>
  <c r="BG444"/>
  <c r="BF444"/>
  <c r="X444"/>
  <c r="V444"/>
  <c r="T444"/>
  <c r="P444"/>
  <c r="BI441"/>
  <c r="BH441"/>
  <c r="BG441"/>
  <c r="BF441"/>
  <c r="X441"/>
  <c r="V441"/>
  <c r="T441"/>
  <c r="P441"/>
  <c r="BI438"/>
  <c r="BH438"/>
  <c r="BG438"/>
  <c r="BF438"/>
  <c r="X438"/>
  <c r="V438"/>
  <c r="T438"/>
  <c r="P438"/>
  <c r="BI433"/>
  <c r="BH433"/>
  <c r="BG433"/>
  <c r="BF433"/>
  <c r="X433"/>
  <c r="V433"/>
  <c r="T433"/>
  <c r="P433"/>
  <c r="BI428"/>
  <c r="BH428"/>
  <c r="BG428"/>
  <c r="BF428"/>
  <c r="X428"/>
  <c r="V428"/>
  <c r="T428"/>
  <c r="P428"/>
  <c r="BI425"/>
  <c r="BH425"/>
  <c r="BG425"/>
  <c r="BF425"/>
  <c r="X425"/>
  <c r="V425"/>
  <c r="T425"/>
  <c r="P425"/>
  <c r="BI422"/>
  <c r="BH422"/>
  <c r="BG422"/>
  <c r="BF422"/>
  <c r="X422"/>
  <c r="V422"/>
  <c r="T422"/>
  <c r="P422"/>
  <c r="BI418"/>
  <c r="BH418"/>
  <c r="BG418"/>
  <c r="BF418"/>
  <c r="X418"/>
  <c r="V418"/>
  <c r="T418"/>
  <c r="P418"/>
  <c r="BI413"/>
  <c r="BH413"/>
  <c r="BG413"/>
  <c r="BF413"/>
  <c r="X413"/>
  <c r="V413"/>
  <c r="T413"/>
  <c r="P413"/>
  <c r="BI410"/>
  <c r="BH410"/>
  <c r="BG410"/>
  <c r="BF410"/>
  <c r="X410"/>
  <c r="V410"/>
  <c r="T410"/>
  <c r="P410"/>
  <c r="BI406"/>
  <c r="BH406"/>
  <c r="BG406"/>
  <c r="BF406"/>
  <c r="X406"/>
  <c r="V406"/>
  <c r="T406"/>
  <c r="P406"/>
  <c r="BI403"/>
  <c r="BH403"/>
  <c r="BG403"/>
  <c r="BF403"/>
  <c r="X403"/>
  <c r="V403"/>
  <c r="T403"/>
  <c r="P403"/>
  <c r="BI399"/>
  <c r="BH399"/>
  <c r="BG399"/>
  <c r="BF399"/>
  <c r="X399"/>
  <c r="V399"/>
  <c r="T399"/>
  <c r="P399"/>
  <c r="BI396"/>
  <c r="BH396"/>
  <c r="BG396"/>
  <c r="BF396"/>
  <c r="X396"/>
  <c r="V396"/>
  <c r="T396"/>
  <c r="P396"/>
  <c r="BI392"/>
  <c r="BH392"/>
  <c r="BG392"/>
  <c r="BF392"/>
  <c r="X392"/>
  <c r="V392"/>
  <c r="T392"/>
  <c r="P392"/>
  <c r="BI388"/>
  <c r="BH388"/>
  <c r="BG388"/>
  <c r="BF388"/>
  <c r="X388"/>
  <c r="V388"/>
  <c r="T388"/>
  <c r="P388"/>
  <c r="BI385"/>
  <c r="BH385"/>
  <c r="BG385"/>
  <c r="BF385"/>
  <c r="X385"/>
  <c r="V385"/>
  <c r="T385"/>
  <c r="P385"/>
  <c r="BI383"/>
  <c r="BH383"/>
  <c r="BG383"/>
  <c r="BF383"/>
  <c r="X383"/>
  <c r="V383"/>
  <c r="T383"/>
  <c r="P383"/>
  <c r="BI381"/>
  <c r="BH381"/>
  <c r="BG381"/>
  <c r="BF381"/>
  <c r="X381"/>
  <c r="V381"/>
  <c r="T381"/>
  <c r="P381"/>
  <c r="BI378"/>
  <c r="BH378"/>
  <c r="BG378"/>
  <c r="BF378"/>
  <c r="X378"/>
  <c r="V378"/>
  <c r="T378"/>
  <c r="P378"/>
  <c r="BI375"/>
  <c r="BH375"/>
  <c r="BG375"/>
  <c r="BF375"/>
  <c r="X375"/>
  <c r="V375"/>
  <c r="T375"/>
  <c r="P375"/>
  <c r="BI372"/>
  <c r="BH372"/>
  <c r="BG372"/>
  <c r="BF372"/>
  <c r="X372"/>
  <c r="V372"/>
  <c r="T372"/>
  <c r="P372"/>
  <c r="BI368"/>
  <c r="BH368"/>
  <c r="BG368"/>
  <c r="BF368"/>
  <c r="X368"/>
  <c r="V368"/>
  <c r="T368"/>
  <c r="P368"/>
  <c r="BI365"/>
  <c r="BH365"/>
  <c r="BG365"/>
  <c r="BF365"/>
  <c r="X365"/>
  <c r="V365"/>
  <c r="T365"/>
  <c r="P365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8"/>
  <c r="BH358"/>
  <c r="BG358"/>
  <c r="BF358"/>
  <c r="X358"/>
  <c r="V358"/>
  <c r="T358"/>
  <c r="P358"/>
  <c r="BI356"/>
  <c r="BH356"/>
  <c r="BG356"/>
  <c r="BF356"/>
  <c r="X356"/>
  <c r="V356"/>
  <c r="T356"/>
  <c r="P356"/>
  <c r="BI354"/>
  <c r="BH354"/>
  <c r="BG354"/>
  <c r="BF354"/>
  <c r="X354"/>
  <c r="V354"/>
  <c r="T354"/>
  <c r="P354"/>
  <c r="BI352"/>
  <c r="BH352"/>
  <c r="BG352"/>
  <c r="BF352"/>
  <c r="X352"/>
  <c r="V352"/>
  <c r="T352"/>
  <c r="P352"/>
  <c r="BI350"/>
  <c r="BH350"/>
  <c r="BG350"/>
  <c r="BF350"/>
  <c r="X350"/>
  <c r="V350"/>
  <c r="T350"/>
  <c r="P350"/>
  <c r="BI348"/>
  <c r="BH348"/>
  <c r="BG348"/>
  <c r="BF348"/>
  <c r="X348"/>
  <c r="V348"/>
  <c r="T348"/>
  <c r="P348"/>
  <c r="BI346"/>
  <c r="BH346"/>
  <c r="BG346"/>
  <c r="BF346"/>
  <c r="X346"/>
  <c r="V346"/>
  <c r="T346"/>
  <c r="P346"/>
  <c r="BI342"/>
  <c r="BH342"/>
  <c r="BG342"/>
  <c r="BF342"/>
  <c r="X342"/>
  <c r="V342"/>
  <c r="T342"/>
  <c r="P342"/>
  <c r="BI340"/>
  <c r="BH340"/>
  <c r="BG340"/>
  <c r="BF340"/>
  <c r="X340"/>
  <c r="V340"/>
  <c r="T340"/>
  <c r="P340"/>
  <c r="BI337"/>
  <c r="BH337"/>
  <c r="BG337"/>
  <c r="BF337"/>
  <c r="X337"/>
  <c r="V337"/>
  <c r="T337"/>
  <c r="P337"/>
  <c r="BI333"/>
  <c r="BH333"/>
  <c r="BG333"/>
  <c r="BF333"/>
  <c r="X333"/>
  <c r="V333"/>
  <c r="T333"/>
  <c r="P333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3"/>
  <c r="BH323"/>
  <c r="BG323"/>
  <c r="BF323"/>
  <c r="X323"/>
  <c r="V323"/>
  <c r="T323"/>
  <c r="P323"/>
  <c r="BI318"/>
  <c r="BH318"/>
  <c r="BG318"/>
  <c r="BF318"/>
  <c r="X318"/>
  <c r="V318"/>
  <c r="T318"/>
  <c r="P318"/>
  <c r="BI313"/>
  <c r="BH313"/>
  <c r="BG313"/>
  <c r="BF313"/>
  <c r="X313"/>
  <c r="V313"/>
  <c r="T313"/>
  <c r="P313"/>
  <c r="BI311"/>
  <c r="BH311"/>
  <c r="BG311"/>
  <c r="BF311"/>
  <c r="X311"/>
  <c r="V311"/>
  <c r="T311"/>
  <c r="P311"/>
  <c r="BI307"/>
  <c r="BH307"/>
  <c r="BG307"/>
  <c r="BF307"/>
  <c r="X307"/>
  <c r="V307"/>
  <c r="T307"/>
  <c r="P307"/>
  <c r="BI303"/>
  <c r="BH303"/>
  <c r="BG303"/>
  <c r="BF303"/>
  <c r="X303"/>
  <c r="V303"/>
  <c r="T303"/>
  <c r="P303"/>
  <c r="BI298"/>
  <c r="BH298"/>
  <c r="BG298"/>
  <c r="BF298"/>
  <c r="X298"/>
  <c r="V298"/>
  <c r="T298"/>
  <c r="P298"/>
  <c r="BI293"/>
  <c r="BH293"/>
  <c r="BG293"/>
  <c r="BF293"/>
  <c r="X293"/>
  <c r="V293"/>
  <c r="T293"/>
  <c r="P293"/>
  <c r="BI290"/>
  <c r="BH290"/>
  <c r="BG290"/>
  <c r="BF290"/>
  <c r="X290"/>
  <c r="V290"/>
  <c r="T290"/>
  <c r="P290"/>
  <c r="BI287"/>
  <c r="BH287"/>
  <c r="BG287"/>
  <c r="BF287"/>
  <c r="X287"/>
  <c r="V287"/>
  <c r="T287"/>
  <c r="P287"/>
  <c r="BI284"/>
  <c r="BH284"/>
  <c r="BG284"/>
  <c r="BF284"/>
  <c r="X284"/>
  <c r="V284"/>
  <c r="T284"/>
  <c r="P284"/>
  <c r="BI280"/>
  <c r="BH280"/>
  <c r="BG280"/>
  <c r="BF280"/>
  <c r="X280"/>
  <c r="V280"/>
  <c r="T280"/>
  <c r="P280"/>
  <c r="BI275"/>
  <c r="BH275"/>
  <c r="BG275"/>
  <c r="BF275"/>
  <c r="X275"/>
  <c r="V275"/>
  <c r="T275"/>
  <c r="P275"/>
  <c r="BI271"/>
  <c r="BH271"/>
  <c r="BG271"/>
  <c r="BF271"/>
  <c r="X271"/>
  <c r="V271"/>
  <c r="T271"/>
  <c r="P271"/>
  <c r="BI266"/>
  <c r="BH266"/>
  <c r="BG266"/>
  <c r="BF266"/>
  <c r="X266"/>
  <c r="V266"/>
  <c r="T266"/>
  <c r="P266"/>
  <c r="BI264"/>
  <c r="BH264"/>
  <c r="BG264"/>
  <c r="BF264"/>
  <c r="X264"/>
  <c r="V264"/>
  <c r="T264"/>
  <c r="P264"/>
  <c r="BI260"/>
  <c r="BH260"/>
  <c r="BG260"/>
  <c r="BF260"/>
  <c r="X260"/>
  <c r="V260"/>
  <c r="T260"/>
  <c r="P260"/>
  <c r="BI255"/>
  <c r="BH255"/>
  <c r="BG255"/>
  <c r="BF255"/>
  <c r="X255"/>
  <c r="V255"/>
  <c r="T255"/>
  <c r="P255"/>
  <c r="BI253"/>
  <c r="BH253"/>
  <c r="BG253"/>
  <c r="BF253"/>
  <c r="X253"/>
  <c r="V253"/>
  <c r="T253"/>
  <c r="P253"/>
  <c r="BI249"/>
  <c r="BH249"/>
  <c r="BG249"/>
  <c r="BF249"/>
  <c r="X249"/>
  <c r="V249"/>
  <c r="T249"/>
  <c r="P249"/>
  <c r="BI246"/>
  <c r="BH246"/>
  <c r="BG246"/>
  <c r="BF246"/>
  <c r="X246"/>
  <c r="V246"/>
  <c r="T246"/>
  <c r="P246"/>
  <c r="BI243"/>
  <c r="BH243"/>
  <c r="BG243"/>
  <c r="BF243"/>
  <c r="X243"/>
  <c r="V243"/>
  <c r="T243"/>
  <c r="P243"/>
  <c r="BI239"/>
  <c r="BH239"/>
  <c r="BG239"/>
  <c r="BF239"/>
  <c r="X239"/>
  <c r="V239"/>
  <c r="T239"/>
  <c r="P239"/>
  <c r="BI235"/>
  <c r="BH235"/>
  <c r="BG235"/>
  <c r="BF235"/>
  <c r="X235"/>
  <c r="V235"/>
  <c r="T235"/>
  <c r="P235"/>
  <c r="BI230"/>
  <c r="BH230"/>
  <c r="BG230"/>
  <c r="BF230"/>
  <c r="X230"/>
  <c r="V230"/>
  <c r="T230"/>
  <c r="P230"/>
  <c r="BI227"/>
  <c r="BH227"/>
  <c r="BG227"/>
  <c r="BF227"/>
  <c r="X227"/>
  <c r="V227"/>
  <c r="T227"/>
  <c r="P227"/>
  <c r="BI224"/>
  <c r="BH224"/>
  <c r="BG224"/>
  <c r="BF224"/>
  <c r="X224"/>
  <c r="V224"/>
  <c r="T224"/>
  <c r="P224"/>
  <c r="BI220"/>
  <c r="BH220"/>
  <c r="BG220"/>
  <c r="BF220"/>
  <c r="X220"/>
  <c r="V220"/>
  <c r="T220"/>
  <c r="P220"/>
  <c r="BI217"/>
  <c r="BH217"/>
  <c r="BG217"/>
  <c r="BF217"/>
  <c r="X217"/>
  <c r="V217"/>
  <c r="T217"/>
  <c r="P217"/>
  <c r="BI213"/>
  <c r="BH213"/>
  <c r="BG213"/>
  <c r="BF213"/>
  <c r="X213"/>
  <c r="V213"/>
  <c r="T213"/>
  <c r="P213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3"/>
  <c r="BH203"/>
  <c r="BG203"/>
  <c r="BF203"/>
  <c r="X203"/>
  <c r="V203"/>
  <c r="T203"/>
  <c r="P203"/>
  <c r="BI200"/>
  <c r="BH200"/>
  <c r="BG200"/>
  <c r="BF200"/>
  <c r="X200"/>
  <c r="V200"/>
  <c r="T200"/>
  <c r="P200"/>
  <c r="BI196"/>
  <c r="BH196"/>
  <c r="BG196"/>
  <c r="BF196"/>
  <c r="X196"/>
  <c r="V196"/>
  <c r="T196"/>
  <c r="P196"/>
  <c r="BI192"/>
  <c r="BH192"/>
  <c r="BG192"/>
  <c r="BF192"/>
  <c r="X192"/>
  <c r="V192"/>
  <c r="T192"/>
  <c r="P192"/>
  <c r="BI187"/>
  <c r="BH187"/>
  <c r="BG187"/>
  <c r="BF187"/>
  <c r="X187"/>
  <c r="V187"/>
  <c r="T187"/>
  <c r="P187"/>
  <c r="BI182"/>
  <c r="BH182"/>
  <c r="BG182"/>
  <c r="BF182"/>
  <c r="X182"/>
  <c r="V182"/>
  <c r="T182"/>
  <c r="P182"/>
  <c r="BI177"/>
  <c r="BH177"/>
  <c r="BG177"/>
  <c r="BF177"/>
  <c r="X177"/>
  <c r="V177"/>
  <c r="T177"/>
  <c r="P177"/>
  <c r="BI171"/>
  <c r="BH171"/>
  <c r="BG171"/>
  <c r="BF171"/>
  <c r="X171"/>
  <c r="X170"/>
  <c r="V171"/>
  <c r="V170"/>
  <c r="T171"/>
  <c r="T170"/>
  <c r="P171"/>
  <c r="BI167"/>
  <c r="BH167"/>
  <c r="BG167"/>
  <c r="BF167"/>
  <c r="X167"/>
  <c r="V167"/>
  <c r="T167"/>
  <c r="P167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7"/>
  <c r="BH157"/>
  <c r="BG157"/>
  <c r="BF157"/>
  <c r="X157"/>
  <c r="V157"/>
  <c r="T157"/>
  <c r="P157"/>
  <c r="BI153"/>
  <c r="BH153"/>
  <c r="BG153"/>
  <c r="BF153"/>
  <c r="X153"/>
  <c r="V153"/>
  <c r="T153"/>
  <c r="P153"/>
  <c r="BI149"/>
  <c r="BH149"/>
  <c r="BG149"/>
  <c r="BF149"/>
  <c r="X149"/>
  <c r="V149"/>
  <c r="T149"/>
  <c r="P149"/>
  <c r="BI145"/>
  <c r="BH145"/>
  <c r="BG145"/>
  <c r="BF145"/>
  <c r="X145"/>
  <c r="V145"/>
  <c r="T145"/>
  <c r="P145"/>
  <c r="BI140"/>
  <c r="BH140"/>
  <c r="BG140"/>
  <c r="BF140"/>
  <c r="X140"/>
  <c r="V140"/>
  <c r="T140"/>
  <c r="P140"/>
  <c r="BI136"/>
  <c r="BH136"/>
  <c r="BG136"/>
  <c r="BF136"/>
  <c r="X136"/>
  <c r="V136"/>
  <c r="T136"/>
  <c r="P136"/>
  <c r="BI131"/>
  <c r="BH131"/>
  <c r="BG131"/>
  <c r="BF131"/>
  <c r="X131"/>
  <c r="X130"/>
  <c r="V131"/>
  <c r="V130"/>
  <c r="T131"/>
  <c r="T130"/>
  <c r="P131"/>
  <c r="J125"/>
  <c r="J124"/>
  <c r="F124"/>
  <c r="F122"/>
  <c r="E120"/>
  <c r="J90"/>
  <c r="J89"/>
  <c r="F89"/>
  <c r="F87"/>
  <c r="E85"/>
  <c r="J16"/>
  <c r="E16"/>
  <c r="F125"/>
  <c r="J15"/>
  <c r="J10"/>
  <c r="J122"/>
  <c i="1" r="L90"/>
  <c r="AM90"/>
  <c r="AM89"/>
  <c r="L89"/>
  <c r="AM87"/>
  <c r="L87"/>
  <c r="L85"/>
  <c r="L84"/>
  <c i="2" r="Q396"/>
  <c r="Q243"/>
  <c r="Q167"/>
  <c r="Q346"/>
  <c r="Q264"/>
  <c r="Q348"/>
  <c r="Q271"/>
  <c r="R220"/>
  <c r="K388"/>
  <c r="BE388"/>
  <c r="K200"/>
  <c r="BE200"/>
  <c r="BK298"/>
  <c r="BK441"/>
  <c r="K307"/>
  <c r="BE307"/>
  <c r="BK467"/>
  <c r="BK290"/>
  <c r="BK372"/>
  <c r="K153"/>
  <c r="BE153"/>
  <c r="K187"/>
  <c r="BE187"/>
  <c r="BK313"/>
  <c r="BK350"/>
  <c r="K227"/>
  <c r="BE227"/>
  <c r="BK140"/>
  <c r="R333"/>
  <c r="R284"/>
  <c r="R149"/>
  <c r="Q381"/>
  <c r="R368"/>
  <c r="Q362"/>
  <c r="Q220"/>
  <c r="R196"/>
  <c r="R153"/>
  <c r="R360"/>
  <c r="R354"/>
  <c r="Q333"/>
  <c r="R275"/>
  <c r="Q227"/>
  <c r="Q182"/>
  <c r="R467"/>
  <c r="R457"/>
  <c r="R444"/>
  <c r="Q428"/>
  <c r="Q418"/>
  <c r="Q406"/>
  <c r="Q388"/>
  <c r="Q284"/>
  <c r="Q213"/>
  <c r="K140"/>
  <c r="R293"/>
  <c r="R171"/>
  <c r="Q318"/>
  <c r="R249"/>
  <c r="R187"/>
  <c r="K303"/>
  <c r="BE303"/>
  <c r="BK182"/>
  <c r="BK326"/>
  <c r="K145"/>
  <c r="BE145"/>
  <c r="BK354"/>
  <c r="BK457"/>
  <c r="BK264"/>
  <c r="BK418"/>
  <c r="BK284"/>
  <c r="BK444"/>
  <c r="BK235"/>
  <c r="K342"/>
  <c r="BE342"/>
  <c r="BK352"/>
  <c r="K249"/>
  <c r="BE249"/>
  <c r="BK131"/>
  <c r="Q323"/>
  <c r="R266"/>
  <c r="R167"/>
  <c r="R136"/>
  <c r="R381"/>
  <c r="Q372"/>
  <c r="R362"/>
  <c r="Q260"/>
  <c r="Q210"/>
  <c r="R161"/>
  <c r="R358"/>
  <c r="R350"/>
  <c r="R311"/>
  <c r="Q255"/>
  <c r="R213"/>
  <c r="R157"/>
  <c r="Q470"/>
  <c r="Q460"/>
  <c r="R441"/>
  <c r="R433"/>
  <c r="R422"/>
  <c r="R406"/>
  <c r="R396"/>
  <c r="R340"/>
  <c r="R264"/>
  <c r="R227"/>
  <c r="Q164"/>
  <c r="Q298"/>
  <c r="Q203"/>
  <c r="Q337"/>
  <c r="R280"/>
  <c r="R239"/>
  <c r="Q177"/>
  <c r="BK266"/>
  <c r="BK448"/>
  <c r="K260"/>
  <c r="BE260"/>
  <c r="BK403"/>
  <c r="K243"/>
  <c r="BE243"/>
  <c r="K348"/>
  <c r="BE348"/>
  <c r="BK460"/>
  <c r="BK358"/>
  <c r="BK410"/>
  <c r="K149"/>
  <c r="BE149"/>
  <c r="BK275"/>
  <c r="BK368"/>
  <c r="K330"/>
  <c r="BE330"/>
  <c r="K196"/>
  <c r="BE196"/>
  <c r="R337"/>
  <c r="R313"/>
  <c r="R217"/>
  <c r="Q161"/>
  <c r="R385"/>
  <c r="R375"/>
  <c r="R365"/>
  <c r="Q360"/>
  <c r="Q217"/>
  <c r="R203"/>
  <c r="R192"/>
  <c r="Q136"/>
  <c r="Q358"/>
  <c r="Q354"/>
  <c r="R348"/>
  <c r="R323"/>
  <c r="R290"/>
  <c r="Q235"/>
  <c r="R145"/>
  <c r="Q467"/>
  <c r="Q457"/>
  <c r="Q448"/>
  <c r="R438"/>
  <c r="R425"/>
  <c r="Q413"/>
  <c r="R403"/>
  <c r="R392"/>
  <c r="Q313"/>
  <c r="R260"/>
  <c r="Q192"/>
  <c r="R140"/>
  <c r="Q280"/>
  <c r="Q149"/>
  <c r="Q266"/>
  <c r="R210"/>
  <c r="K293"/>
  <c r="BE293"/>
  <c r="BK375"/>
  <c r="K177"/>
  <c r="BE177"/>
  <c r="BK425"/>
  <c r="BK253"/>
  <c r="BK385"/>
  <c r="BK428"/>
  <c r="BK365"/>
  <c r="K224"/>
  <c r="BE224"/>
  <c r="K318"/>
  <c r="BE318"/>
  <c r="BK378"/>
  <c r="BK220"/>
  <c r="K346"/>
  <c r="BE346"/>
  <c r="K271"/>
  <c r="BE271"/>
  <c r="K164"/>
  <c r="BE164"/>
  <c r="R326"/>
  <c r="R307"/>
  <c r="Q187"/>
  <c r="Q153"/>
  <c r="Q383"/>
  <c r="R372"/>
  <c r="Q365"/>
  <c r="R255"/>
  <c r="Q208"/>
  <c r="R182"/>
  <c r="R356"/>
  <c r="Q352"/>
  <c r="Q342"/>
  <c r="R298"/>
  <c r="Q239"/>
  <c r="R200"/>
  <c r="R470"/>
  <c r="R460"/>
  <c r="R448"/>
  <c r="Q441"/>
  <c r="R428"/>
  <c r="Q422"/>
  <c r="Q410"/>
  <c r="R399"/>
  <c r="R388"/>
  <c r="Q311"/>
  <c r="Q249"/>
  <c r="R177"/>
  <c r="Q131"/>
  <c r="R235"/>
  <c r="R342"/>
  <c r="Q293"/>
  <c r="Q246"/>
  <c r="Q200"/>
  <c r="K323"/>
  <c r="BE323"/>
  <c r="BK356"/>
  <c r="K167"/>
  <c r="BE167"/>
  <c r="K362"/>
  <c r="BE362"/>
  <c r="K171"/>
  <c r="BE171"/>
  <c r="BK396"/>
  <c r="BK475"/>
  <c r="BK399"/>
  <c r="K239"/>
  <c r="BE239"/>
  <c r="BK360"/>
  <c r="BK213"/>
  <c r="K255"/>
  <c r="BE255"/>
  <c r="K287"/>
  <c r="BE287"/>
  <c r="K157"/>
  <c r="BE157"/>
  <c r="R330"/>
  <c r="R230"/>
  <c r="Q140"/>
  <c r="R383"/>
  <c r="R378"/>
  <c r="Q368"/>
  <c r="Q303"/>
  <c r="Q230"/>
  <c r="R164"/>
  <c r="Q385"/>
  <c r="R352"/>
  <c r="R346"/>
  <c r="Q307"/>
  <c r="R246"/>
  <c r="R208"/>
  <c r="R475"/>
  <c r="R463"/>
  <c r="R452"/>
  <c r="Q444"/>
  <c r="Q438"/>
  <c r="R418"/>
  <c r="R410"/>
  <c r="Q403"/>
  <c r="Q224"/>
  <c r="Q145"/>
  <c r="Q340"/>
  <c r="Q196"/>
  <c r="R303"/>
  <c r="R253"/>
  <c r="R224"/>
  <c r="BK433"/>
  <c r="BK438"/>
  <c r="BK463"/>
  <c r="K337"/>
  <c r="BE337"/>
  <c r="K311"/>
  <c r="BE311"/>
  <c r="BK452"/>
  <c r="BK392"/>
  <c r="BK230"/>
  <c r="BK246"/>
  <c r="BK136"/>
  <c r="BK192"/>
  <c r="BK340"/>
  <c r="K217"/>
  <c r="BE217"/>
  <c r="Q287"/>
  <c r="Q375"/>
  <c r="R243"/>
  <c r="R131"/>
  <c r="Q350"/>
  <c r="Q253"/>
  <c r="Q475"/>
  <c r="Q452"/>
  <c r="Q433"/>
  <c r="R413"/>
  <c r="Q392"/>
  <c r="Q157"/>
  <c r="Q330"/>
  <c i="1" r="AU94"/>
  <c i="2" r="BK383"/>
  <c r="BK413"/>
  <c r="BK406"/>
  <c r="BK333"/>
  <c r="BK381"/>
  <c r="K208"/>
  <c r="BE208"/>
  <c r="R318"/>
  <c r="Q378"/>
  <c r="Q275"/>
  <c r="Q171"/>
  <c r="Q356"/>
  <c r="R287"/>
  <c r="Q463"/>
  <c r="Q425"/>
  <c r="Q399"/>
  <c r="Q290"/>
  <c r="R271"/>
  <c r="Q326"/>
  <c r="BK470"/>
  <c r="BK210"/>
  <c r="BK161"/>
  <c r="BK422"/>
  <c r="BK203"/>
  <c r="BK280"/>
  <c l="1" r="T135"/>
  <c r="T129"/>
  <c r="V148"/>
  <c r="Q216"/>
  <c r="I103"/>
  <c r="T259"/>
  <c r="X279"/>
  <c r="T427"/>
  <c r="Q148"/>
  <c r="I98"/>
  <c r="Q176"/>
  <c r="T216"/>
  <c r="V259"/>
  <c r="R259"/>
  <c r="J104"/>
  <c r="X387"/>
  <c r="BK447"/>
  <c r="K447"/>
  <c r="K109"/>
  <c r="BK466"/>
  <c r="K466"/>
  <c r="K110"/>
  <c r="T207"/>
  <c r="X207"/>
  <c r="R216"/>
  <c r="J103"/>
  <c r="Q259"/>
  <c r="I104"/>
  <c r="Q387"/>
  <c r="I106"/>
  <c r="R427"/>
  <c r="J107"/>
  <c r="Q447"/>
  <c r="I109"/>
  <c r="T148"/>
  <c r="T176"/>
  <c r="V216"/>
  <c r="Q279"/>
  <c r="I105"/>
  <c r="V427"/>
  <c r="T447"/>
  <c r="T466"/>
  <c r="X148"/>
  <c r="R176"/>
  <c r="J101"/>
  <c r="V279"/>
  <c r="T387"/>
  <c r="X427"/>
  <c r="Q437"/>
  <c r="I108"/>
  <c r="V466"/>
  <c r="V135"/>
  <c r="V129"/>
  <c r="X135"/>
  <c r="X129"/>
  <c r="R148"/>
  <c r="J98"/>
  <c r="X176"/>
  <c r="V207"/>
  <c r="Q207"/>
  <c r="I102"/>
  <c r="R207"/>
  <c r="J102"/>
  <c r="X216"/>
  <c r="X259"/>
  <c r="R279"/>
  <c r="J105"/>
  <c r="BK427"/>
  <c r="K427"/>
  <c r="K107"/>
  <c r="Q427"/>
  <c r="I107"/>
  <c r="T437"/>
  <c r="X437"/>
  <c r="R437"/>
  <c r="J108"/>
  <c r="R447"/>
  <c r="J109"/>
  <c r="Q466"/>
  <c r="I110"/>
  <c r="R135"/>
  <c r="J97"/>
  <c r="V176"/>
  <c r="T279"/>
  <c r="R387"/>
  <c r="J106"/>
  <c r="V437"/>
  <c r="X447"/>
  <c r="X466"/>
  <c r="Q135"/>
  <c r="I97"/>
  <c r="V387"/>
  <c r="BK437"/>
  <c r="K437"/>
  <c r="K108"/>
  <c r="V447"/>
  <c r="R466"/>
  <c r="J110"/>
  <c r="Q170"/>
  <c r="I99"/>
  <c r="Q130"/>
  <c r="I96"/>
  <c r="R170"/>
  <c r="J99"/>
  <c r="R130"/>
  <c r="J96"/>
  <c r="BK130"/>
  <c r="K130"/>
  <c r="K96"/>
  <c r="BE140"/>
  <c r="J87"/>
  <c r="F90"/>
  <c r="BK153"/>
  <c r="BK224"/>
  <c r="K246"/>
  <c r="BE246"/>
  <c r="K266"/>
  <c r="BE266"/>
  <c r="BK307"/>
  <c r="K326"/>
  <c r="BE326"/>
  <c r="BK171"/>
  <c r="BK170"/>
  <c r="K170"/>
  <c r="K99"/>
  <c r="K192"/>
  <c r="BE192"/>
  <c r="BK239"/>
  <c r="BK271"/>
  <c r="K444"/>
  <c r="BE444"/>
  <c r="K463"/>
  <c r="BE463"/>
  <c r="BK167"/>
  <c r="BK164"/>
  <c r="BK145"/>
  <c r="BK135"/>
  <c r="K135"/>
  <c r="K97"/>
  <c r="BK255"/>
  <c r="K264"/>
  <c r="BE264"/>
  <c r="BK388"/>
  <c r="K220"/>
  <c r="BE220"/>
  <c r="BK293"/>
  <c r="K340"/>
  <c r="BE340"/>
  <c r="K203"/>
  <c r="BE203"/>
  <c r="BK323"/>
  <c r="BK337"/>
  <c r="K406"/>
  <c r="BE406"/>
  <c r="K425"/>
  <c r="BE425"/>
  <c r="K441"/>
  <c r="BE441"/>
  <c r="K460"/>
  <c r="BE460"/>
  <c r="BK200"/>
  <c r="BK311"/>
  <c r="K352"/>
  <c r="BE352"/>
  <c r="BK362"/>
  <c r="K365"/>
  <c r="BE365"/>
  <c r="K381"/>
  <c r="BE381"/>
  <c r="K182"/>
  <c r="BE182"/>
  <c r="BK303"/>
  <c r="BK348"/>
  <c r="K210"/>
  <c r="BE210"/>
  <c r="K298"/>
  <c r="BE298"/>
  <c r="K396"/>
  <c r="BE396"/>
  <c r="K410"/>
  <c r="BE410"/>
  <c r="K438"/>
  <c r="BE438"/>
  <c r="K448"/>
  <c r="BE448"/>
  <c r="K457"/>
  <c r="BE457"/>
  <c r="K350"/>
  <c r="BE350"/>
  <c r="K354"/>
  <c r="BE354"/>
  <c r="K280"/>
  <c r="BE280"/>
  <c r="K378"/>
  <c r="BE378"/>
  <c r="F34"/>
  <c i="1" r="BC95"/>
  <c r="BC94"/>
  <c r="W30"/>
  <c i="2" r="K34"/>
  <c i="1" r="AY95"/>
  <c i="2" r="K368"/>
  <c r="BE368"/>
  <c r="F37"/>
  <c i="1" r="BF95"/>
  <c r="BF94"/>
  <c r="W33"/>
  <c i="2" r="K383"/>
  <c r="BE383"/>
  <c r="F35"/>
  <c i="1" r="BD95"/>
  <c r="BD94"/>
  <c r="AZ94"/>
  <c i="2" r="K131"/>
  <c r="BE131"/>
  <c r="BK187"/>
  <c r="BK208"/>
  <c r="BK207"/>
  <c r="K207"/>
  <c r="K102"/>
  <c r="K235"/>
  <c r="BE235"/>
  <c r="BK260"/>
  <c r="K161"/>
  <c r="BE161"/>
  <c r="K313"/>
  <c r="BE313"/>
  <c r="K392"/>
  <c r="BE392"/>
  <c r="K375"/>
  <c r="BE375"/>
  <c r="K290"/>
  <c r="BE290"/>
  <c r="BK318"/>
  <c r="K230"/>
  <c r="BE230"/>
  <c r="K418"/>
  <c r="BE418"/>
  <c r="K452"/>
  <c r="BE452"/>
  <c r="BK287"/>
  <c r="BK243"/>
  <c r="K275"/>
  <c r="BE275"/>
  <c r="BK177"/>
  <c r="K403"/>
  <c r="BE403"/>
  <c r="K428"/>
  <c r="BE428"/>
  <c r="K467"/>
  <c r="BE467"/>
  <c r="K385"/>
  <c r="BE385"/>
  <c r="F36"/>
  <c i="1" r="BE95"/>
  <c r="BE94"/>
  <c r="BA94"/>
  <c i="2" r="K136"/>
  <c r="BE136"/>
  <c r="BK157"/>
  <c r="BK196"/>
  <c r="K213"/>
  <c r="BE213"/>
  <c r="BK249"/>
  <c r="K284"/>
  <c r="BE284"/>
  <c r="BK346"/>
  <c r="BK217"/>
  <c r="K413"/>
  <c r="BE413"/>
  <c r="K356"/>
  <c r="BE356"/>
  <c r="BK227"/>
  <c r="BK342"/>
  <c r="K253"/>
  <c r="BE253"/>
  <c r="BK149"/>
  <c r="K399"/>
  <c r="BE399"/>
  <c r="K433"/>
  <c r="BE433"/>
  <c r="K470"/>
  <c r="BE470"/>
  <c r="K358"/>
  <c r="BE358"/>
  <c r="K372"/>
  <c r="BE372"/>
  <c r="BK330"/>
  <c r="K333"/>
  <c r="BE333"/>
  <c r="K422"/>
  <c r="BE422"/>
  <c r="K475"/>
  <c r="BE475"/>
  <c r="K360"/>
  <c r="BE360"/>
  <c l="1" r="X175"/>
  <c r="X128"/>
  <c r="V175"/>
  <c r="V128"/>
  <c r="T175"/>
  <c r="T128"/>
  <c i="1" r="AW95"/>
  <c i="2" r="Q175"/>
  <c r="I100"/>
  <c r="BK387"/>
  <c r="K387"/>
  <c r="K106"/>
  <c r="I101"/>
  <c r="Q129"/>
  <c r="I95"/>
  <c r="R129"/>
  <c r="R175"/>
  <c r="J100"/>
  <c r="BK216"/>
  <c r="K216"/>
  <c r="K103"/>
  <c r="BK148"/>
  <c r="K148"/>
  <c r="K98"/>
  <c r="BK176"/>
  <c r="K176"/>
  <c r="K101"/>
  <c r="BK279"/>
  <c r="K279"/>
  <c r="K105"/>
  <c r="BK259"/>
  <c r="K259"/>
  <c r="K104"/>
  <c i="1" r="W32"/>
  <c r="AY94"/>
  <c r="AK30"/>
  <c i="2" r="F33"/>
  <c i="1" r="BB95"/>
  <c r="BB94"/>
  <c r="W29"/>
  <c r="W31"/>
  <c i="2" r="K33"/>
  <c i="1" r="AX95"/>
  <c r="AV95"/>
  <c r="AW94"/>
  <c i="2" l="1" r="R128"/>
  <c r="J94"/>
  <c r="K29"/>
  <c i="1" r="AT95"/>
  <c i="2" r="BK129"/>
  <c r="K129"/>
  <c r="K95"/>
  <c r="BK175"/>
  <c r="K175"/>
  <c r="K100"/>
  <c r="J95"/>
  <c r="Q128"/>
  <c r="I94"/>
  <c r="K28"/>
  <c i="1" r="AS95"/>
  <c r="AT94"/>
  <c r="AS94"/>
  <c r="AX94"/>
  <c r="AK29"/>
  <c i="2" l="1" r="BK128"/>
  <c r="K128"/>
  <c r="K94"/>
  <c i="1" r="AV94"/>
  <c i="2" l="1" r="K30"/>
  <c i="1" r="AG95"/>
  <c r="AG94"/>
  <c r="AK26"/>
  <c l="1" r="AN94"/>
  <c i="2" r="K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<sst xmlns="http://schemas.openxmlformats.org/spreadsheetml/2006/main">
  <si>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</si>
  <si>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</si>
  <si>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</si>
  <si>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</si>
  <si>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</si>
  <si>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</si>
  <si>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{c1bbe9d5-8bc0-443a-bc45-5ccd37c4ef62}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</si>
  <si>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</si>
  <si>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</si>
  <si>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</si>
  <si>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</si>
  <si>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</si>
  <si>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</si>
  <si>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</si>
  <si>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</si>
  <si>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111230028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</si>
  <si>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</si>
  <si>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</si>
  <si>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PS Liberec, oprava konstrukcí střechy</t>
  </si>
  <si>
    <t>KSO:</t>
  </si>
  <si>
    <t>CC-CZ:</t>
  </si>
  <si>
    <t>Místo:</t>
  </si>
  <si>
    <t>Liberec, Blahoslavova 505</t>
  </si>
  <si>
    <t>Datum:</t>
  </si>
  <si>
    <t>9. 12. 2024</t>
  </si>
  <si>
    <t>Zadavatel:</t>
  </si>
  <si>
    <t>IČ:</t>
  </si>
  <si>
    <t>70890005</t>
  </si>
  <si>
    <t>Povodí Labe, státní podnik</t>
  </si>
  <si>
    <t>DIČ:</t>
  </si>
  <si>
    <t>Uchazeč:</t>
  </si>
  <si>
    <t>Vyplň údaj</t>
  </si>
  <si>
    <t>Projektant:</t>
  </si>
  <si>
    <t>73122769</t>
  </si>
  <si>
    <t>Ing. Jiří Ryšavý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</si>
  <si>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</si>
  <si>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</si>
  <si>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</si>
  <si>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</si>
  <si>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</si>
  <si>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</si>
  <si>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</si>
  <si>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</si>
  <si>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</si>
  <si>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</si>
  <si>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</si>
  <si>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</si>
  <si>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</si>
  <si>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</si>
  <si>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</si>
  <si>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</si>
  <si>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</si>
  <si>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</si>
  <si>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</si>
  <si>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</si>
  <si>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</si>
  <si>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</si>
  <si>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</si>
  <si>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</si>
  <si>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</si>
  <si>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</si>
  <si>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</si>
  <si>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</si>
  <si>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</si>
  <si>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</si>
  <si>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</si>
  <si>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</si>
  <si>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</si>
  <si>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</si>
  <si>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</si>
  <si>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</si>
  <si>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</si>
  <si>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</si>
  <si>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</si>
  <si>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</si>
  <si>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</si>
  <si>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</si>
  <si>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</si>
  <si>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</si>
  <si>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</si>
  <si>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</si>
  <si>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</si>
  <si>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</si>
  <si>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</si>
  <si>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</si>
  <si>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</si>
  <si>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</si>
  <si>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</si>
  <si>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</si>
  <si>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</si>
  <si>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</si>
  <si>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</si>
  <si>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</si>
  <si>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</si>
  <si>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</si>
  <si>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</si>
  <si>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</si>
  <si>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</si>
  <si>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</si>
  <si>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</si>
  <si>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</si>
  <si>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</si>
  <si>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</si>
  <si>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</si>
  <si>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</si>
  <si>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</si>
  <si>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</si>
  <si>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</si>
  <si>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</si>
  <si>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</si>
  <si>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</si>
  <si>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</si>
  <si>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</si>
  <si>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</si>
  <si>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</si>
  <si>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</si>
  <si>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</si>
  <si>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</si>
  <si>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</si>
  <si>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</si>
  <si>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</si>
  <si>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</si>
  <si>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</si>
  <si>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</si>
  <si>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</si>
  <si>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</si>
  <si>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</si>
  <si>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</si>
  <si>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</si>
  <si>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</si>
  <si>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</si>
  <si>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</si>
  <si>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</si>
  <si>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</si>
  <si>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</si>
  <si>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</si>
  <si>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612326121</t>
  </si>
  <si>
    <t>Sanační omítka jednovrstvá vnitřních stěn nanášená ručně</t>
  </si>
  <si>
    <t>m2</t>
  </si>
  <si>
    <t>4</t>
  </si>
  <si>
    <t>-129849656</t>
  </si>
  <si>
    <t>PP</t>
  </si>
  <si>
    <t>Omítka sanační vnitřních ploch jednovrstvá jednovrstvá, tloušťky do 20 mm nanášená ručně svislých konstrukcí stěn</t>
  </si>
  <si>
    <t>Online PSC</t>
  </si>
  <si>
    <t>https://podminky.urs.cz/item/CS_URS_2024_02/612326121</t>
  </si>
  <si>
    <t>P</t>
  </si>
  <si>
    <t>Poznámka k položce:_x000d_
zaomítání pásu podél pozednice</t>
  </si>
  <si>
    <t>9</t>
  </si>
  <si>
    <t>Ostatní konstrukce a práce, bourání</t>
  </si>
  <si>
    <t>941211111</t>
  </si>
  <si>
    <t>Montáž lešení řadového rámového lehkého zatížení do 200 kg/m2 š od 0,6 do 0,9 m v do 10 m</t>
  </si>
  <si>
    <t>-2031027409</t>
  </si>
  <si>
    <t>Lešení řadové rámové lehké pracovní s podlahami s provozním zatížením tř. 3 do 200 kg/m2 šířky tř. SW06 od 0,6 do 0,9 m výšky do 10 m montáž</t>
  </si>
  <si>
    <t>https://podminky.urs.cz/item/CS_URS_2024_02/941211111</t>
  </si>
  <si>
    <t>VV</t>
  </si>
  <si>
    <t>13*7*4</t>
  </si>
  <si>
    <t>3</t>
  </si>
  <si>
    <t>941211211</t>
  </si>
  <si>
    <t>Příplatek k lešení řadovému rámovému lehkému do 200 kg/m2 š od 0,6 do 0,9 m v do 10 m za každý den použití</t>
  </si>
  <si>
    <t>643112909</t>
  </si>
  <si>
    <t>Lešení řadové rámové lehké pracovní s podlahami s provozním zatížením tř. 3 do 200 kg/m2 šířky tř. SW06 od 0,6 do 0,9 m výšky do 10 m příplatek za každý den použití</t>
  </si>
  <si>
    <t>https://podminky.urs.cz/item/CS_URS_2024_02/941211211</t>
  </si>
  <si>
    <t>Poznámka k položce:_x000d_
předpoklad otevření střech do 30 dnů</t>
  </si>
  <si>
    <t>364*30</t>
  </si>
  <si>
    <t>941211811</t>
  </si>
  <si>
    <t>Demontáž lešení řadového rámového lehkého zatížení do 200 kg/m2 š od 0,6 do 0,9 m v do 10 m</t>
  </si>
  <si>
    <t>339235505</t>
  </si>
  <si>
    <t>Lešení řadové rámové lehké pracovní s podlahami s provozním zatížením tř. 3 do 200 kg/m2 šířky tř. SW06 od 0,6 do 0,9 m výšky do 10 m demontáž</t>
  </si>
  <si>
    <t>https://podminky.urs.cz/item/CS_URS_2024_02/941211811</t>
  </si>
  <si>
    <t>997</t>
  </si>
  <si>
    <t>Přesun sutě</t>
  </si>
  <si>
    <t>5</t>
  </si>
  <si>
    <t>997013212</t>
  </si>
  <si>
    <t>Vnitrostaveništní doprava suti a vybouraných hmot pro budovy v přes 6 do 9 m ručně</t>
  </si>
  <si>
    <t>t</t>
  </si>
  <si>
    <t>965091225</t>
  </si>
  <si>
    <t>Vnitrostaveništní doprava suti a vybouraných hmot vodorovně do 50 m s naložením ručně pro budovy a haly výšky přes 6 do 9 m</t>
  </si>
  <si>
    <t>https://podminky.urs.cz/item/CS_URS_2024_02/997013212</t>
  </si>
  <si>
    <t>3,98+3,37+0,19</t>
  </si>
  <si>
    <t>997013501</t>
  </si>
  <si>
    <t>Odvoz suti a vybouraných hmot na skládku nebo meziskládku do 1 km se složením</t>
  </si>
  <si>
    <t>-5251536</t>
  </si>
  <si>
    <t>Odvoz suti a vybouraných hmot na skládku nebo meziskládku se složením, na vzdálenost do 1 km</t>
  </si>
  <si>
    <t>https://podminky.urs.cz/item/CS_URS_2024_02/997013501</t>
  </si>
  <si>
    <t>7</t>
  </si>
  <si>
    <t>997013509</t>
  </si>
  <si>
    <t>Příplatek k odvozu suti a vybouraných hmot na skládku ZKD 1 km přes 1 km</t>
  </si>
  <si>
    <t>1869777148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</si>
  <si>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</si>
  <si>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</si>
  <si>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7,54*9 "odvoz do 10km"</t>
  </si>
  <si>
    <t>8</t>
  </si>
  <si>
    <t>997013645</t>
  </si>
  <si>
    <t>Poplatek za uložení na skládce (skládkovné) odpadu asfaltového bez dehtu kód odpadu 17 03 02</t>
  </si>
  <si>
    <t>-1816203996</t>
  </si>
  <si>
    <t>Poplatek za uložení stavebního odpadu na skládce (skládkovné) asfaltového bez obsahu dehtu zatříděného do Katalogu odpadů pod kódem 17 03 02</t>
  </si>
  <si>
    <t>https://podminky.urs.cz/item/CS_URS_2024_02/997013645</t>
  </si>
  <si>
    <t>997013811</t>
  </si>
  <si>
    <t>Poplatek za uložení na skládce (skládkovné) stavebního odpadu dřevěného kód odpadu 17 02 01</t>
  </si>
  <si>
    <t>2078324164</t>
  </si>
  <si>
    <t>Poplatek za uložení stavebního odpadu na skládce (skládkovné) dřevěného zatříděného do Katalogu odpadů pod kódem 17 02 01</t>
  </si>
  <si>
    <t>https://podminky.urs.cz/item/CS_URS_2024_02/997013811</t>
  </si>
  <si>
    <t>10</t>
  </si>
  <si>
    <t>997013814</t>
  </si>
  <si>
    <t>Poplatek za uložení na skládce (skládkovné) stavebního odpadu izolací kód odpadu 17 06 04</t>
  </si>
  <si>
    <t>1639568868</t>
  </si>
  <si>
    <t>Poplatek za uložení stavebního odpadu na skládce (skládkovné) z izolačních materiálů zatříděného do Katalogu odpadů pod kódem 17 06 04</t>
  </si>
  <si>
    <t>https://podminky.urs.cz/item/CS_URS_2024_02/997013814</t>
  </si>
  <si>
    <t>998</t>
  </si>
  <si>
    <t>Přesun hmot</t>
  </si>
  <si>
    <t>11</t>
  </si>
  <si>
    <t>998011002</t>
  </si>
  <si>
    <t>Přesun hmot pro budovy zděné v přes 6 do 12 m</t>
  </si>
  <si>
    <t>-228191497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</si>
  <si>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</si>
  <si>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https://podminky.urs.cz/item/CS_URS_2024_02/998011002</t>
  </si>
  <si>
    <t>3,41+0,16+0,06+1,01+4,09+1,13+0,002+0,39+(2*0,03)</t>
  </si>
  <si>
    <t>PSV</t>
  </si>
  <si>
    <t>Práce a dodávky PSV</t>
  </si>
  <si>
    <t>713</t>
  </si>
  <si>
    <t>Izolace tepelné</t>
  </si>
  <si>
    <t>713110813</t>
  </si>
  <si>
    <t>Odstranění tepelné izolace stropů volně kladené z vláknitých materiálů suchých tl přes 100 do 200 mm</t>
  </si>
  <si>
    <t>16</t>
  </si>
  <si>
    <t>-1439766480</t>
  </si>
  <si>
    <t>Odstranění tepelné izolace stropů nebo podhledů z rohoží, pásů, dílců, desek, bloků volně kladených z vláknitých materiálů suchých, tloušťka izolace přes 100 do 200 mm</t>
  </si>
  <si>
    <t>https://podminky.urs.cz/item/CS_URS_2024_02/713110813</t>
  </si>
  <si>
    <t xml:space="preserve">Poznámka k položce:_x000d_
kompletní demonáž volně ložené tepel.izolace, opatrné vyjmutí pro znovupoužití zateplení stropu půdy (skelné vlákno: ORSIL tl. 16 cm). Předpoklad zachování 40m2 izolace. </t>
  </si>
  <si>
    <t>39,06+118,1</t>
  </si>
  <si>
    <t>13</t>
  </si>
  <si>
    <t>713151111</t>
  </si>
  <si>
    <t>Montáž izolace tepelné střech šikmých kladené volně mezi krokve rohoží, pásů, desek</t>
  </si>
  <si>
    <t>843430228</t>
  </si>
  <si>
    <t>Montáž tepelné izolace střech šikmých rohožemi, pásy, deskami (izolační materiál ve specifikaci) kladenými volně mezi krokve</t>
  </si>
  <si>
    <t>https://podminky.urs.cz/item/CS_URS_2024_02/713151111</t>
  </si>
  <si>
    <t xml:space="preserve">Poznámka k položce:_x000d_
nová izolace šikmých podhledů a vikýřů tl.16cm a 6cm + zpětná montáž odstraněné zachovalé izolace ORSIL 16cm do stropu půdy </t>
  </si>
  <si>
    <t>(118,100*2) + 39,060</t>
  </si>
  <si>
    <t>14</t>
  </si>
  <si>
    <t>713151121</t>
  </si>
  <si>
    <t>Montáž izolace tepelné střech šikmých kladené volně pod krokve rohoží, pásů, desek</t>
  </si>
  <si>
    <t>-1652734722</t>
  </si>
  <si>
    <t>Montáž tepelné izolace střech šikmých rohožemi, pásy, deskami (izolační materiál ve specifikaci) kladenými volně pod krokve</t>
  </si>
  <si>
    <t>https://podminky.urs.cz/item/CS_URS_2024_02/713151121</t>
  </si>
  <si>
    <t xml:space="preserve">Poznámka k položce:_x000d_
nová izolace šikmých podhledů tl.5cm + nová izolace tl.10cm do rovných podhledů, pod krokve či kleštiny, do SDK podhledu  </t>
  </si>
  <si>
    <t>118,1+39,06</t>
  </si>
  <si>
    <t>15</t>
  </si>
  <si>
    <t>M</t>
  </si>
  <si>
    <t>631R5210</t>
  </si>
  <si>
    <t>pás tepelně izolační univerzální λ=0,035 tl 160mm</t>
  </si>
  <si>
    <t>32</t>
  </si>
  <si>
    <t>1517908925</t>
  </si>
  <si>
    <t>Poznámka k položce:_x000d_
šikmé podhledy, ztratné 10%</t>
  </si>
  <si>
    <t>118,1*1,1 'Přepočtené koeficientem množství</t>
  </si>
  <si>
    <t>631R52090</t>
  </si>
  <si>
    <t>pás tepelně izolační univerzální λ=0,033 tl 60mm</t>
  </si>
  <si>
    <t>692130990</t>
  </si>
  <si>
    <t>Poznámka k položce:_x000d_
šikmý podhled - na stávající bednění, ztratné 10%</t>
  </si>
  <si>
    <t>17</t>
  </si>
  <si>
    <t>631R52096</t>
  </si>
  <si>
    <t>pás tepelně izolační univerzální λ=0,033 tl 50mm</t>
  </si>
  <si>
    <t>-1537482014</t>
  </si>
  <si>
    <t>Poznámka k položce:_x000d_
šikmý podhled, ztratné 10%</t>
  </si>
  <si>
    <t>18</t>
  </si>
  <si>
    <t>631R5209</t>
  </si>
  <si>
    <t>pás tepelně izolační univerzální λ=0,035 tl 100mm</t>
  </si>
  <si>
    <t>1629095720</t>
  </si>
  <si>
    <t>Poznámka k položce:_x000d_
rovný podhled půdy, ztratné 10%</t>
  </si>
  <si>
    <t>39,06*1,1 'Přepočtené koeficientem množství</t>
  </si>
  <si>
    <t>741</t>
  </si>
  <si>
    <t>Elektroinstalace - silnoproud</t>
  </si>
  <si>
    <t>19</t>
  </si>
  <si>
    <t>R7414218</t>
  </si>
  <si>
    <t>Demontáž střešní části hromosvodu</t>
  </si>
  <si>
    <t>kpl</t>
  </si>
  <si>
    <t>732265898</t>
  </si>
  <si>
    <t>Demontáž střešní části hromosvodu bez zachování funkčnosti na šikmé střeše</t>
  </si>
  <si>
    <t>20</t>
  </si>
  <si>
    <t>R7414200</t>
  </si>
  <si>
    <t xml:space="preserve">Montáž  střešní části hromosvodu</t>
  </si>
  <si>
    <t>-834954236</t>
  </si>
  <si>
    <t>Montáž střešní části hromosvodu</t>
  </si>
  <si>
    <t>Poznámka k položce:_x000d_
vč. komplet nového materiálu</t>
  </si>
  <si>
    <t>R5801050</t>
  </si>
  <si>
    <t>Revize hromosvodu</t>
  </si>
  <si>
    <t>64</t>
  </si>
  <si>
    <t>-2006939049</t>
  </si>
  <si>
    <t>Poznámka k položce:_x000d_
Revize střešní části hromosvodu po instalaci</t>
  </si>
  <si>
    <t>762</t>
  </si>
  <si>
    <t>Konstrukce tesařské</t>
  </si>
  <si>
    <t>22</t>
  </si>
  <si>
    <t>R76213181</t>
  </si>
  <si>
    <t>Demontáž bednění svislých stěn fasády z hrubých prken</t>
  </si>
  <si>
    <t>-413763756</t>
  </si>
  <si>
    <t>Demontáž bednění svislých stěn fasády a nadstřešních stěn z hrubých prken, latí nebo tyčoviny</t>
  </si>
  <si>
    <t>Poznámka k položce:_x000d_
Demontáž prkenného bednění tl. 24 mm na fasádě - rozsah dle skutečného stavu po odkrytí a odsouhlasení TDI, předpoklad do 20% celkové plochy</t>
  </si>
  <si>
    <t>23</t>
  </si>
  <si>
    <t>762341811</t>
  </si>
  <si>
    <t>Demontáž bednění střech z prken</t>
  </si>
  <si>
    <t>-620944752</t>
  </si>
  <si>
    <t>Demontáž bednění a laťování bednění střech rovných, obloukových, sklonu do 60° se všemi nadstřešními konstrukcemi z prken hrubých, hoblovaných tl. do 32 mm</t>
  </si>
  <si>
    <t>https://podminky.urs.cz/item/CS_URS_2024_02/762341811</t>
  </si>
  <si>
    <t>Poznámka k položce:_x000d_
Demontáž prkenného bednění tl. 24 mm na střeše do 30° - rozsah skutečného dle stavu po odkrytí a odsouhlasení TDI, předpoklad do 100% celkové plochy</t>
  </si>
  <si>
    <t>24</t>
  </si>
  <si>
    <t>R7623319</t>
  </si>
  <si>
    <t xml:space="preserve">Trámová výměna části střešní vazby vázané konstrukce krovů </t>
  </si>
  <si>
    <t>536198205</t>
  </si>
  <si>
    <t>Trámová výměna části střešní vazby vázané konstrukce krovů průřezové plochy řeziva přes 120 do 224 cm2, délky vyřezané části krovového prvku přes 5 do 8 m</t>
  </si>
  <si>
    <t>Poznámka k položce:_x000d_
Náhrada všech části konstrukčních prvků krovu napadených dřevokaz. houbami (částečná výměna přeplát. či oboustran. příložkami+impreg.). Rozsah dle skutečného stavu po odkrytí a odsouhlasení TDI. Předp. uložení 2-3 krokví 160/120 a část pozednice 120/160</t>
  </si>
  <si>
    <t>25</t>
  </si>
  <si>
    <t>762341210</t>
  </si>
  <si>
    <t>Montáž bednění střech rovných a šikmých sklonu do 60° z hrubých prken na sraz tl do 32 mm</t>
  </si>
  <si>
    <t>1697214710</t>
  </si>
  <si>
    <t>Montáž bednění střech rovných a šikmých sklonu do 60° s vyřezáním otvorů z prken hrubých na sraz tl. do 32 mm</t>
  </si>
  <si>
    <t>https://podminky.urs.cz/item/CS_URS_2024_02/762341210</t>
  </si>
  <si>
    <t>26</t>
  </si>
  <si>
    <t>762342511</t>
  </si>
  <si>
    <t>Montáž kontralatí na podklad bez tepelné izolace</t>
  </si>
  <si>
    <t>m</t>
  </si>
  <si>
    <t>-110728546</t>
  </si>
  <si>
    <t>Montáž laťování montáž kontralatí na podklad bez tepelné izolace</t>
  </si>
  <si>
    <t>https://podminky.urs.cz/item/CS_URS_2024_02/762342511</t>
  </si>
  <si>
    <t>Poznámka k položce:_x000d_
přepočtené koeficientem množství x 1,15</t>
  </si>
  <si>
    <t>230,550+104,28 "kotralatě+laťování pozednice Detail 01"</t>
  </si>
  <si>
    <t>27</t>
  </si>
  <si>
    <t>R7623425</t>
  </si>
  <si>
    <t>Montáž atypické hřebenové latě</t>
  </si>
  <si>
    <t>-1676368351</t>
  </si>
  <si>
    <t>Montáž atypické hřebenové latě 50x50 včetně opracování do požadovaného tvaru</t>
  </si>
  <si>
    <t>https://podminky.urs.cz/item/CS_URS_2024_02/R7623425</t>
  </si>
  <si>
    <t xml:space="preserve">Poznámka k položce:_x000d_
profil seříznout/ohoblovat dle detailu hřebene_x000d_
</t>
  </si>
  <si>
    <t>28</t>
  </si>
  <si>
    <t>762341610</t>
  </si>
  <si>
    <t>Montáž bednění štítových okapových říms z hrubých prken tl do 32 mm</t>
  </si>
  <si>
    <t>-881200802</t>
  </si>
  <si>
    <t>Montáž bednění střech štítových okapových říms, krajnic, závětrných prken a žaluzií ve spádu nebo rovnoběžně s okapem z prken hrubých tl. do 32 mm</t>
  </si>
  <si>
    <t>https://podminky.urs.cz/item/CS_URS_2024_02/762341610</t>
  </si>
  <si>
    <t>Poznámka k položce:_x000d_
Montáž záklopu - 2 řad prken š.120 mm, tl.24 mm, d.4x12,55m (doplnění k stávajícímu) přibitím z čela pův. provětr. dutiny vč. seříznutí hran a zbroušení hrany dle detailu 01</t>
  </si>
  <si>
    <t>29</t>
  </si>
  <si>
    <t>R76213112</t>
  </si>
  <si>
    <t>Montáž bednění stěn fasády z hrubých prken tl do 32 mm na sraz</t>
  </si>
  <si>
    <t>316308159</t>
  </si>
  <si>
    <t>Montáž bednění stěn fasády z hrubých prken tl. do 32 mm na sraz</t>
  </si>
  <si>
    <t>Poznámka k položce:_x000d_
Montáž prkenného bednění tl. 24 mm na fasádě - rozsah dle skutečného stavu po odkrytí a odsouhlasení TDI, předpoklad do 20% celkové plochy</t>
  </si>
  <si>
    <t>30</t>
  </si>
  <si>
    <t>762083122</t>
  </si>
  <si>
    <t>Impregnace řeziva proti dřevokaznému hmyzu, houbám a plísním máčením třída ohrožení 3 a 4</t>
  </si>
  <si>
    <t>m3</t>
  </si>
  <si>
    <t>1056641877</t>
  </si>
  <si>
    <t>Impregnace řeziva máčením proti dřevokaznému hmyzu, houbám a plísním, třída ohrožení 3 a 4 (dřevo v exteriéru)</t>
  </si>
  <si>
    <t>https://podminky.urs.cz/item/CS_URS_2024_02/762083122</t>
  </si>
  <si>
    <t>31</t>
  </si>
  <si>
    <t>60511093</t>
  </si>
  <si>
    <t>řezivo jehličnaté boční omítané š 80-160mm tl 23mm dl 4-6m</t>
  </si>
  <si>
    <t>-985860974</t>
  </si>
  <si>
    <t xml:space="preserve">Poznámka k položce:_x000d_
Záklop z čela pův. provětr. dutiny + svislé fasádní bednění + střešní bednění </t>
  </si>
  <si>
    <t>(13,25+49,46+221,64)*0,023</t>
  </si>
  <si>
    <t>548R25400</t>
  </si>
  <si>
    <t>Tesařské spojovací a ochranné prostředky</t>
  </si>
  <si>
    <t>-2037374718</t>
  </si>
  <si>
    <t>Tesařské spojovací a ochranné prostředky - hřebíky, vruty, svory</t>
  </si>
  <si>
    <t>33</t>
  </si>
  <si>
    <t>60514114</t>
  </si>
  <si>
    <t>řezivo jehličnaté lať impregnovaná dl 4 m</t>
  </si>
  <si>
    <t>-500799353</t>
  </si>
  <si>
    <t>Poznámka k položce:_x000d_
kontralatě+ laťování pozednice + atyp. hřebenová lať</t>
  </si>
  <si>
    <t>(334,83*(0,04*0,06))+(42,32*(0,05*0,05))</t>
  </si>
  <si>
    <t>763</t>
  </si>
  <si>
    <t>Konstrukce suché výstavby</t>
  </si>
  <si>
    <t>34</t>
  </si>
  <si>
    <t>763131751</t>
  </si>
  <si>
    <t>Montáž parotěsné zábrany do SDK podhledu</t>
  </si>
  <si>
    <t>-1713495631</t>
  </si>
  <si>
    <t>Podhled ze sádrokartonových desek ostatní práce a konstrukce na podhledech ze sádrokartonových desek montáž parotěsné zábrany</t>
  </si>
  <si>
    <t>https://podminky.urs.cz/item/CS_URS_2024_02/763131751</t>
  </si>
  <si>
    <t>155,65+28,3</t>
  </si>
  <si>
    <t>35</t>
  </si>
  <si>
    <t>28329028</t>
  </si>
  <si>
    <t>fólie PE vyztužená Al vrstvou pro parotěsnou vrstvu 150g/m2 s integrovanou lepící páskou</t>
  </si>
  <si>
    <t>980751594</t>
  </si>
  <si>
    <t>36</t>
  </si>
  <si>
    <t>763161520</t>
  </si>
  <si>
    <t>SDK podkroví deska 1xDF 15 bez TI dvouvrstvá spodní kce profil CD+UD na krokvových nástavcích</t>
  </si>
  <si>
    <t>1579091150</t>
  </si>
  <si>
    <t>Podkroví ze sádrokartonových desek dvouvrstvá spodní konstrukce z ocelových profilů CD, UD na krokvových nástavcích jednoduše opláštěných deskou protipožární DF, tl. 15 mm, bez TI</t>
  </si>
  <si>
    <t>https://podminky.urs.cz/item/CS_URS_2024_02/763161520</t>
  </si>
  <si>
    <t>Poznámka k položce:_x000d_
šikmá i rovná část podhledu _x000d_
přepočtené koeficientem množství x 1,15</t>
  </si>
  <si>
    <t>108,69+40,2+6,76</t>
  </si>
  <si>
    <t>37</t>
  </si>
  <si>
    <t>763161519</t>
  </si>
  <si>
    <t>SDK podkroví deska 1xDF 12,5 bez TI dvouvrstvá spodní kce profil CD+UD na krokvových nástavcích</t>
  </si>
  <si>
    <t>1201182781</t>
  </si>
  <si>
    <t>Podkroví ze sádrokartonových desek dvouvrstvá spodní konstrukce z ocelových profilů CD, UD na krokvových nástavcích jednoduše opláštěných deskou protipožární DF, tl. 12,5 mm, bez TI</t>
  </si>
  <si>
    <t>https://podminky.urs.cz/item/CS_URS_2024_02/763161519</t>
  </si>
  <si>
    <t>Poznámka k položce:_x000d_
Podhled SDK zaoblený (ve vikýřích), poloměr dle okna: předp. r=1,1 m, tl. 12,5mm protipožární, uchycení na trámy + upevňovací klip / přímý závěs a příp. dopl. kovovou konstrukcí, ohyb zamokra pomocí šablony, postup dle výrobce_x000d_
přepočtené koeficientem množství x 1,15</t>
  </si>
  <si>
    <t>38</t>
  </si>
  <si>
    <t>763131762</t>
  </si>
  <si>
    <t>Příplatek k SDK podhledu za prostorové zakřivení</t>
  </si>
  <si>
    <t>463989463</t>
  </si>
  <si>
    <t>Podhled ze sádrokartonových desek Příplatek k cenám za prostorové zakřivení podhledu</t>
  </si>
  <si>
    <t>https://podminky.urs.cz/item/CS_URS_2024_02/763131762</t>
  </si>
  <si>
    <t>Poznámka k položce:_x000d_
zaoblení vikýřů</t>
  </si>
  <si>
    <t>764</t>
  </si>
  <si>
    <t>Konstrukce klempířské</t>
  </si>
  <si>
    <t>39</t>
  </si>
  <si>
    <t>764001821</t>
  </si>
  <si>
    <t>Demontáž krytiny ze svitků nebo tabulí do suti</t>
  </si>
  <si>
    <t>-81796268</t>
  </si>
  <si>
    <t>Demontáž klempířských konstrukcí krytiny ze svitků nebo tabulí do suti</t>
  </si>
  <si>
    <t>https://podminky.urs.cz/item/CS_URS_2024_02/764001821</t>
  </si>
  <si>
    <t>Poznámka k položce:_x000d_
Demontáž stávajícího oplechování z měděného plechu (oplechování vikýřů + závětrná lišta, + okapová hrana, rohy, ostění oken, apod.)</t>
  </si>
  <si>
    <t>40</t>
  </si>
  <si>
    <t>764002851</t>
  </si>
  <si>
    <t>Demontáž oplechování parapetů do suti</t>
  </si>
  <si>
    <t>-1160157016</t>
  </si>
  <si>
    <t>Demontáž klempířských konstrukcí oplechování parapetů do suti</t>
  </si>
  <si>
    <t>https://podminky.urs.cz/item/CS_URS_2024_02/764002851</t>
  </si>
  <si>
    <t>41</t>
  </si>
  <si>
    <t>764004821</t>
  </si>
  <si>
    <t>Demontáž nástřešního žlabu do suti</t>
  </si>
  <si>
    <t>89589120</t>
  </si>
  <si>
    <t>Demontáž klempířských konstrukcí žlabu nástřešního do suti</t>
  </si>
  <si>
    <t>https://podminky.urs.cz/item/CS_URS_2024_02/764004821</t>
  </si>
  <si>
    <t>42</t>
  </si>
  <si>
    <t>764004861</t>
  </si>
  <si>
    <t>Demontáž svodu do suti</t>
  </si>
  <si>
    <t>1864510712</t>
  </si>
  <si>
    <t>Demontáž klempířských konstrukcí svodu do suti</t>
  </si>
  <si>
    <t>https://podminky.urs.cz/item/CS_URS_2024_02/764004861</t>
  </si>
  <si>
    <t>43</t>
  </si>
  <si>
    <t>764121401</t>
  </si>
  <si>
    <t>Krytina střechy rovné drážkováním ze svitků z Al plechu rš 500 mm sklonu do 30°</t>
  </si>
  <si>
    <t>-1317289564</t>
  </si>
  <si>
    <t>Krytina z hliníkového plechu s úpravou u okapů, prostupů a výčnělků střechy rovné drážkováním ze svitků rš 500 mm, sklon střechy do 30°</t>
  </si>
  <si>
    <t>https://podminky.urs.cz/item/CS_URS_2024_02/764121401</t>
  </si>
  <si>
    <t>Poznámka k položce:_x000d_
Oplechování krytiny z Al plechu, r.š. 500 mm (drážky osově 430 mm)</t>
  </si>
  <si>
    <t>172,87*1,25 'Přepočtené koeficientem množství</t>
  </si>
  <si>
    <t>44</t>
  </si>
  <si>
    <t>764121405</t>
  </si>
  <si>
    <t>Krytina střechy rovné drážkováním ze svitků z Al plechu rš 500 mm sklonu přes 60°</t>
  </si>
  <si>
    <t>-881599390</t>
  </si>
  <si>
    <t>Krytina z hliníkového plechu s úpravou u okapů, prostupů a výčnělků střechy rovné drážkováním ze svitků rš 500 mm, sklon střechy přes 60°</t>
  </si>
  <si>
    <t>https://podminky.urs.cz/item/CS_URS_2024_02/764121405</t>
  </si>
  <si>
    <t>Poznámka k položce:_x000d_
Oplechování fasády z Al plechu, r.š. 500 mm (drážky osově 430 mm)</t>
  </si>
  <si>
    <t>163,4*1,25 'Přepočtené koeficientem množství</t>
  </si>
  <si>
    <t>45</t>
  </si>
  <si>
    <t>764221441</t>
  </si>
  <si>
    <t>Oplechování nevětraného nároží z Al plechu spojením na dvojitou stojatou drážku</t>
  </si>
  <si>
    <t>-1717337027</t>
  </si>
  <si>
    <t>Oplechování střešních prvků z hliníkového plechu nároží nevětraného spojením na dvojitou stojatou drážku</t>
  </si>
  <si>
    <t>https://podminky.urs.cz/item/CS_URS_2024_02/764221441</t>
  </si>
  <si>
    <t>3,77*4 "nároží svislé části"</t>
  </si>
  <si>
    <t>46</t>
  </si>
  <si>
    <t>764221476</t>
  </si>
  <si>
    <t>Příplatek za provedení úžlabí z Al plechu v plechové krytině</t>
  </si>
  <si>
    <t>-1180424779</t>
  </si>
  <si>
    <t>Oplechování střešních prvků z hliníkového plechu Příplatek k cenám za provedení úžlabí v plechové krytině</t>
  </si>
  <si>
    <t>https://podminky.urs.cz/item/CS_URS_2024_02/764221476</t>
  </si>
  <si>
    <t>Poznámka k položce:_x000d_
úžlabí vikýřů</t>
  </si>
  <si>
    <t>47</t>
  </si>
  <si>
    <t>R76422540</t>
  </si>
  <si>
    <t>Příplatek za zvýšenou pracnost při oplechování komína z Al plechu rš přes 400 mm</t>
  </si>
  <si>
    <t>kus</t>
  </si>
  <si>
    <t>-127247559</t>
  </si>
  <si>
    <t>Oplechování komína z hliníkového plechu Příplatek k cenám za zvýšenou pracnost přes rš 400 mm</t>
  </si>
  <si>
    <t>48</t>
  </si>
  <si>
    <t>764222405</t>
  </si>
  <si>
    <t>Oplechování štítu závětrnou lištou z Al plechu rš 400 mm</t>
  </si>
  <si>
    <t>818208987</t>
  </si>
  <si>
    <t>Oplechování střešních prvků z hliníkového plechu štítu závětrnou lištou rš 400 mm</t>
  </si>
  <si>
    <t>https://podminky.urs.cz/item/CS_URS_2024_02/764222405</t>
  </si>
  <si>
    <t>Poznámka k položce:_x000d_
oplechování vikýřů závětrnnou lištou</t>
  </si>
  <si>
    <t>16,34*1,25 'Přepočtené koeficientem množství</t>
  </si>
  <si>
    <t>49</t>
  </si>
  <si>
    <t>764222434</t>
  </si>
  <si>
    <t>Oplechování rovné okapové hrany z Al plechu rš 330 mm</t>
  </si>
  <si>
    <t>-7276263</t>
  </si>
  <si>
    <t>Oplechování střešních prvků z hliníkového plechu okapu okapovým plechem střechy rovné rš 330 mm</t>
  </si>
  <si>
    <t>https://podminky.urs.cz/item/CS_URS_2024_02/764222434</t>
  </si>
  <si>
    <t>Poznámka k položce:_x000d_
Délka okapní hrany-zatahovací pás (r.š.330mm) + Délka mansardové hrany-zat. pás (r.š.330mm)</t>
  </si>
  <si>
    <t>51,8+51,8</t>
  </si>
  <si>
    <t>50</t>
  </si>
  <si>
    <t>R76422243</t>
  </si>
  <si>
    <t>Oplechování rovné okapové hrany z Al plechu rš 1000 mm</t>
  </si>
  <si>
    <t>834922041</t>
  </si>
  <si>
    <t>Oplechování střešních prvků z hliníkového plechu okapu okapovým plechem střechy rovné rš 1000 mm</t>
  </si>
  <si>
    <t>Poznámka k položce:_x000d_
vyplechování pod nástřešní žlab (r.š.1000mm)</t>
  </si>
  <si>
    <t>51</t>
  </si>
  <si>
    <t>R76422440</t>
  </si>
  <si>
    <t>Oplechování ploch ostění okenních otvorů bez rohů z Al plechu mechanicky kotvené rš 500 mm</t>
  </si>
  <si>
    <t>1993909094</t>
  </si>
  <si>
    <t>Oplechování ploch ostění okenních otvorů z hliníkového plechu mechanicky kotvené rš 500 mm</t>
  </si>
  <si>
    <t>Poznámka k položce:_x000d_
okna nadpraží+ostění</t>
  </si>
  <si>
    <t>10+16,5+51,5 "napojení zeď+nadpraží+ostění"</t>
  </si>
  <si>
    <t>52</t>
  </si>
  <si>
    <t>R76422544</t>
  </si>
  <si>
    <t>Příplatek za zvýšenou pracnost při oplechování rohů okenních ostění z Al plechu rš přes 400 mm</t>
  </si>
  <si>
    <t>-492763700</t>
  </si>
  <si>
    <t>Oplechování ploch ostění okenních otvorů z hliníkového plechu. Příplatek k cenám za zvýšenou pracnost při provedení rohu nebo koutu přes rš 400 mm</t>
  </si>
  <si>
    <t>Poznámka k položce:_x000d_
rohování ostění a nadpraží oken v pláštění fasády</t>
  </si>
  <si>
    <t>53</t>
  </si>
  <si>
    <t>764226406</t>
  </si>
  <si>
    <t>Oplechování parapetů rovných mechanicky kotvené z Al plechu rš 500 mm</t>
  </si>
  <si>
    <t>-1659125538</t>
  </si>
  <si>
    <t>Oplechování parapetů z hliníkového plechu rovných mechanicky kotvené, bez rohů rš 500 mm</t>
  </si>
  <si>
    <t>https://podminky.urs.cz/item/CS_URS_2024_02/764226406</t>
  </si>
  <si>
    <t>Poznámka k položce:_x000d_
parapety okna</t>
  </si>
  <si>
    <t>54</t>
  </si>
  <si>
    <t>R76412140</t>
  </si>
  <si>
    <t>Příplatek k cenám krytiny z Al plechu za pracnost oplechování vikýřů</t>
  </si>
  <si>
    <t>-187380883</t>
  </si>
  <si>
    <t>4*4,1*2,18</t>
  </si>
  <si>
    <t>55</t>
  </si>
  <si>
    <t>R76422141</t>
  </si>
  <si>
    <t>Oplechování nevětraného hřebene z Al plechu s hřebenovým plechem rš 150 mm</t>
  </si>
  <si>
    <t>-2055242837</t>
  </si>
  <si>
    <t>Oplechování střešních prvků z hliníkového plechu hřebene nevětraného s použitím hřebenového plechu rš 150 mm</t>
  </si>
  <si>
    <t>56</t>
  </si>
  <si>
    <t>764223452</t>
  </si>
  <si>
    <t>Střešní výlez pro krytinu skládanou nebo plechovou z Al plechu</t>
  </si>
  <si>
    <t>1862705034</t>
  </si>
  <si>
    <t>Oplechování střešních prvků z hliníkového plechu střešní výlez rozměru 600 x 600 mm, střechy s krytinou plechovou</t>
  </si>
  <si>
    <t>https://podminky.urs.cz/item/CS_URS_2024_02/764223452</t>
  </si>
  <si>
    <t>Poznámka k položce:_x000d_
dodávka včetně oplechování z Al plechu a výplně výlezu izolačním dvojsklem. Barva oplechování shodná s krytinou</t>
  </si>
  <si>
    <t>57</t>
  </si>
  <si>
    <t>R420500</t>
  </si>
  <si>
    <t>speciální sada lepicí pro lepení prostupů</t>
  </si>
  <si>
    <t>-1190724846</t>
  </si>
  <si>
    <t>sada lepicí pro lepení prostupů</t>
  </si>
  <si>
    <t>58</t>
  </si>
  <si>
    <t>55351102</t>
  </si>
  <si>
    <t>mříž ochranná proti ptákům Al s barevným povrchem š 125mm</t>
  </si>
  <si>
    <t>-1126905372</t>
  </si>
  <si>
    <t>59</t>
  </si>
  <si>
    <t>55351070</t>
  </si>
  <si>
    <t>prostup nalepovací 80-125mm pro falcované Al střechy</t>
  </si>
  <si>
    <t>1144316530</t>
  </si>
  <si>
    <t>60</t>
  </si>
  <si>
    <t>55351087</t>
  </si>
  <si>
    <t>taška odvětrávací hliníková s barevným povrchem pro skládané krytiny</t>
  </si>
  <si>
    <t>-1462809787</t>
  </si>
  <si>
    <t>61</t>
  </si>
  <si>
    <t>55344009</t>
  </si>
  <si>
    <t>sada lepicí pro Al okapový systém</t>
  </si>
  <si>
    <t>sada</t>
  </si>
  <si>
    <t>1919185565</t>
  </si>
  <si>
    <t>62</t>
  </si>
  <si>
    <t>55349606</t>
  </si>
  <si>
    <t>pásek těsnicí pro stojatou drážku plechové krytiny tl 1mm š 10mm</t>
  </si>
  <si>
    <t>1390915824</t>
  </si>
  <si>
    <t>63</t>
  </si>
  <si>
    <t>55351097</t>
  </si>
  <si>
    <t>plošina stoupací pro falcované i skládané Al střechy 250x800mm</t>
  </si>
  <si>
    <t>-277851000</t>
  </si>
  <si>
    <t>55351072</t>
  </si>
  <si>
    <t>držák stoupací plošiny pro falcované i skládané hliníkové střechy</t>
  </si>
  <si>
    <t>-1534213437</t>
  </si>
  <si>
    <t>65</t>
  </si>
  <si>
    <t>765115352</t>
  </si>
  <si>
    <t>Montáž střešní stoupací plošiny d přes 400 do 800 mm pro krytiny z Al plechu</t>
  </si>
  <si>
    <t>-1461784167</t>
  </si>
  <si>
    <t>Montáž střešních doplňků krytiny z Al plechu stoupací plošiny délky přes 400 do 800 mm</t>
  </si>
  <si>
    <t>https://podminky.urs.cz/item/CS_URS_2024_02/765115352</t>
  </si>
  <si>
    <t>66</t>
  </si>
  <si>
    <t>764223455</t>
  </si>
  <si>
    <t>Sněhový zachytávač krytiny z Al plechu průběžný jednotrubkový</t>
  </si>
  <si>
    <t>-1162460102</t>
  </si>
  <si>
    <t>Oplechování střešních prvků z hliníkového plechu sněhový zachytávač průbežný jednotrubkový</t>
  </si>
  <si>
    <t>https://podminky.urs.cz/item/CS_URS_2024_02/764223455</t>
  </si>
  <si>
    <t>67</t>
  </si>
  <si>
    <t>764523407</t>
  </si>
  <si>
    <t>Žlaby nadokapní (nástřešní ) oblého tvaru včetně háků, čel a hrdel z Al plechu rš 670 mm</t>
  </si>
  <si>
    <t>2090529219</t>
  </si>
  <si>
    <t>Žlab nadokapní (nástřešní) z hliníkového plechu oblého tvaru, včetně háků, čel a hrdel rš 670 mm</t>
  </si>
  <si>
    <t>https://podminky.urs.cz/item/CS_URS_2024_02/764523407</t>
  </si>
  <si>
    <t>Poznámka k položce:_x000d_
žlabový hák max. po 0,5 m</t>
  </si>
  <si>
    <t>68</t>
  </si>
  <si>
    <t>764523427</t>
  </si>
  <si>
    <t>Příplatek k cenám nadokapního žlabu za provedení rohu nebo koutu z Al plechu rš 670 mm</t>
  </si>
  <si>
    <t>129074948</t>
  </si>
  <si>
    <t>Žlab nadokapní (nástřešní) z hliníkového plechu Příplatek k cenám za zvýšenou pracnost při provedení rohu nebo koutu rš 670 mm</t>
  </si>
  <si>
    <t>https://podminky.urs.cz/item/CS_URS_2024_02/764523427</t>
  </si>
  <si>
    <t>69</t>
  </si>
  <si>
    <t>764527507</t>
  </si>
  <si>
    <t>Dilatace žlabů z Al plechu vložením dilatačního pásu s pryžovou vložkou rš 670 mm</t>
  </si>
  <si>
    <t>-1940024870</t>
  </si>
  <si>
    <t>Dilatace žlabů z hliníkového plechu vložením dilatačního pásu s pryžovou vložkou rš 670 mm</t>
  </si>
  <si>
    <t>https://podminky.urs.cz/item/CS_URS_2024_02/764527507</t>
  </si>
  <si>
    <t>70</t>
  </si>
  <si>
    <t>764528423</t>
  </si>
  <si>
    <t>Svody kruhové včetně objímek, kolen, odskoků z Al plechu průměru 120 mm</t>
  </si>
  <si>
    <t>-162408251</t>
  </si>
  <si>
    <t>Svod z hliníkového plechu včetně objímek, kolen a odskoků kruhový, průměru 120 mm</t>
  </si>
  <si>
    <t>https://podminky.urs.cz/item/CS_URS_2024_02/764528423</t>
  </si>
  <si>
    <t>71</t>
  </si>
  <si>
    <t>55344915</t>
  </si>
  <si>
    <t>trn upevnění se závitem M10</t>
  </si>
  <si>
    <t>-2110623134</t>
  </si>
  <si>
    <t>72</t>
  </si>
  <si>
    <t>55350013</t>
  </si>
  <si>
    <t>nýt jednostranný s ocelový trnem 4x9,4mm lakovaný</t>
  </si>
  <si>
    <t>100 kus</t>
  </si>
  <si>
    <t>1985018133</t>
  </si>
  <si>
    <t>73</t>
  </si>
  <si>
    <t>PFA.520202</t>
  </si>
  <si>
    <t xml:space="preserve">šikmé vyústění  nástřešního žlabu 120</t>
  </si>
  <si>
    <t>-123169583</t>
  </si>
  <si>
    <t xml:space="preserve">šikmé vyústění  nástřešního žlabu 120mm</t>
  </si>
  <si>
    <t>765</t>
  </si>
  <si>
    <t>Krytina skládaná</t>
  </si>
  <si>
    <t>74</t>
  </si>
  <si>
    <t>765151801</t>
  </si>
  <si>
    <t>Demontáž krytiny bitumenové ze šindelů do suti</t>
  </si>
  <si>
    <t>1867419238</t>
  </si>
  <si>
    <t>Demontáž krytiny bitumenové ze šindelů sklonu do 30° do suti</t>
  </si>
  <si>
    <t>https://podminky.urs.cz/item/CS_URS_2024_02/765151801</t>
  </si>
  <si>
    <t>174,05+192,7</t>
  </si>
  <si>
    <t>75</t>
  </si>
  <si>
    <t>765151805</t>
  </si>
  <si>
    <t>Demontáž hřebene nebo nároží krytiny bitumenové ze šindelů do suti</t>
  </si>
  <si>
    <t>1531352744</t>
  </si>
  <si>
    <t>Demontáž krytiny bitumenové ze šindelů sklonu do 30° hřebene nebo nároží do suti</t>
  </si>
  <si>
    <t>https://podminky.urs.cz/item/CS_URS_2024_02/765151805</t>
  </si>
  <si>
    <t>(7,48*4)+((2,2+1,57)*4)</t>
  </si>
  <si>
    <t>76</t>
  </si>
  <si>
    <t>765151811</t>
  </si>
  <si>
    <t>Příplatek k cenám demontáže bitumenové krytiny ze šindelů za sklon přes 30°</t>
  </si>
  <si>
    <t>622415758</t>
  </si>
  <si>
    <t>Demontáž krytiny bitumenové ze šindelů Příplatek k cenám za sklon přes 30° demontáže krytiny</t>
  </si>
  <si>
    <t>https://podminky.urs.cz/item/CS_URS_2024_02/765151811</t>
  </si>
  <si>
    <t>77</t>
  </si>
  <si>
    <t>765151815</t>
  </si>
  <si>
    <t>Příplatek k cenám demontáže hřebene bitumenové krytiny ze šindelů za sklon přes 30°</t>
  </si>
  <si>
    <t>-779630164</t>
  </si>
  <si>
    <t>Demontáž krytiny bitumenové ze šindelů Příplatek k cenám za sklon přes 30° demontáže hřebene nebo nároží</t>
  </si>
  <si>
    <t>https://podminky.urs.cz/item/CS_URS_2024_02/765151815</t>
  </si>
  <si>
    <t>(2,2+1,57)*4</t>
  </si>
  <si>
    <t>78</t>
  </si>
  <si>
    <t>765192811</t>
  </si>
  <si>
    <t>Demontáž střešního výlezu jakékoliv plochy</t>
  </si>
  <si>
    <t>-1258091043</t>
  </si>
  <si>
    <t>https://podminky.urs.cz/item/CS_URS_2024_02/765192811</t>
  </si>
  <si>
    <t>79</t>
  </si>
  <si>
    <t>765191023</t>
  </si>
  <si>
    <t>Montáž pojistné hydroizolační nebo parotěsné kladené ve sklonu přes 20° s lepenými spoji na bednění</t>
  </si>
  <si>
    <t>-714365976</t>
  </si>
  <si>
    <t>Montáž pojistné hydroizolační nebo parotěsné fólie kladené ve sklonu přes 20° s lepenými přesahy na bednění nebo tepelnou izolaci</t>
  </si>
  <si>
    <t>https://podminky.urs.cz/item/CS_URS_2024_02/765191023</t>
  </si>
  <si>
    <t>Poznámka k položce:_x000d_
Pojistná hydroizolace - podstřěšní membrána DHV se zvýšenou odolností proti chem. ochraně dřeva nad membránou, min. 160 kg/m2 (např. Jutadach Monolitic Profi)</t>
  </si>
  <si>
    <t>80</t>
  </si>
  <si>
    <t>28329322</t>
  </si>
  <si>
    <t>fólie kontaktní difuzně propustná pro doplňkovou hydroizolační vrstvu, čtyřvrstvá mikroporézní PP 160g/m2</t>
  </si>
  <si>
    <t>-123503812</t>
  </si>
  <si>
    <t>Poznámka k položce:_x000d_
se zvýšenou odolností proti chem. ochraně dřeva nad membránou, vhodná na nebedněné části</t>
  </si>
  <si>
    <t>81</t>
  </si>
  <si>
    <t>628R21109</t>
  </si>
  <si>
    <t>asfaltový pás separační s krycí vrstvou tl do 1,5mm, typu R</t>
  </si>
  <si>
    <t>-1972876749</t>
  </si>
  <si>
    <t xml:space="preserve">Poznámka k položce:_x000d_
např. Bauder TOP USD 1,5 </t>
  </si>
  <si>
    <t>172,87+173,5</t>
  </si>
  <si>
    <t>346,37*1,1 'Přepočtené koeficientem množství</t>
  </si>
  <si>
    <t>82</t>
  </si>
  <si>
    <t>765192001</t>
  </si>
  <si>
    <t>Nouzové (provizorní) zakrytí střechy plachtou</t>
  </si>
  <si>
    <t>1868773925</t>
  </si>
  <si>
    <t>Nouzové zakrytí střechy plachtou</t>
  </si>
  <si>
    <t>https://podminky.urs.cz/item/CS_URS_2024_02/765192001</t>
  </si>
  <si>
    <t xml:space="preserve">Poznámka k položce:_x000d_
provizorní zakrytí střechy během realizace, i opakované </t>
  </si>
  <si>
    <t>83</t>
  </si>
  <si>
    <t>R76519103</t>
  </si>
  <si>
    <t>Lepení těsnících pásků namáhaných míst hydroizolační nebo parotěsné fólie</t>
  </si>
  <si>
    <t>1289285279</t>
  </si>
  <si>
    <t>Montáž pojistné hydroizolační nebo parotěsné fólie lepení těsnících pásků namáhaných míst</t>
  </si>
  <si>
    <t>Poznámka k položce:_x000d_
Doplnění namáhaných míst pojist. hydroizolace bondážní páskou PE Butyl-kaučuk - vyztužení ohybů, prostupů instalací, opravy apod._x000d_
přepočtené koeficientem množství x 1,1</t>
  </si>
  <si>
    <t>84</t>
  </si>
  <si>
    <t>28329303</t>
  </si>
  <si>
    <t>páska těsnící jednostranně lepící butylkaučuková pod kontralatě š 50mm</t>
  </si>
  <si>
    <t>1357779293</t>
  </si>
  <si>
    <t>766</t>
  </si>
  <si>
    <t>Konstrukce truhlářské</t>
  </si>
  <si>
    <t>85</t>
  </si>
  <si>
    <t>766421821</t>
  </si>
  <si>
    <t>Demontáž truhlářského obložení podhledů z palubek</t>
  </si>
  <si>
    <t>-1799763762</t>
  </si>
  <si>
    <t>Demontáž obložení podhledů palubkami</t>
  </si>
  <si>
    <t>https://podminky.urs.cz/item/CS_URS_2024_02/766421821</t>
  </si>
  <si>
    <t>Poznámka k položce:_x000d_
Demontáž dřevěných palubek tl. 20 mm v interiéru - strop, šikmé podhledy, vikýře</t>
  </si>
  <si>
    <t>37,82+97,11+23,58</t>
  </si>
  <si>
    <t>86</t>
  </si>
  <si>
    <t>766431821</t>
  </si>
  <si>
    <t>Demontáž truhlářského obložení sloupů a pilířů z palubek</t>
  </si>
  <si>
    <t>-1824159408</t>
  </si>
  <si>
    <t>Demontáž obložení sloupů nebo pilířů palubkami</t>
  </si>
  <si>
    <t>https://podminky.urs.cz/item/CS_URS_2024_02/766431821</t>
  </si>
  <si>
    <t>Poznámka k položce:_x000d_
Šetrná demontáž dřevěných palubek tl. 20 mm v interiéru kolem sloupů, pásků a viditelných trámů</t>
  </si>
  <si>
    <t>767</t>
  </si>
  <si>
    <t>Konstrukce zámečnické</t>
  </si>
  <si>
    <t>87</t>
  </si>
  <si>
    <t>767851803</t>
  </si>
  <si>
    <t>Demontáž komínových lávek - celé komínové lávky</t>
  </si>
  <si>
    <t>1549831194</t>
  </si>
  <si>
    <t>Demontáž komínových lávek kompletní celé lávky</t>
  </si>
  <si>
    <t>https://podminky.urs.cz/item/CS_URS_2024_02/767851803</t>
  </si>
  <si>
    <t>88</t>
  </si>
  <si>
    <t>767851104</t>
  </si>
  <si>
    <t>Montáž lávek komínových - kompletní celé lávky</t>
  </si>
  <si>
    <t>-863497409</t>
  </si>
  <si>
    <t>Montáž komínových lávek kompletní celé lávky</t>
  </si>
  <si>
    <t>https://podminky.urs.cz/item/CS_URS_2024_02/767851104</t>
  </si>
  <si>
    <t>89</t>
  </si>
  <si>
    <t>553R44680</t>
  </si>
  <si>
    <t>lávka komínová atypická 450x1100mm zinkovaná</t>
  </si>
  <si>
    <t>1182944722</t>
  </si>
  <si>
    <t>Poznámka k položce:_x000d_
Replika stáv. komínové lávky (kotv. do komína), žár.zinkov., komaxit. nátěr antracit, _x000d_
ocelová komín.lávka se žebř.: d. 1100 mm, š. 450 mm, 2x JEKL 50x50x4 mm, d. 900 mm, madlo L 35x35x4, konzole L 40x40x5, pororošt_x000d_
komplet. dodávka, kotvení do stávajících kotvících bodů</t>
  </si>
  <si>
    <t>783</t>
  </si>
  <si>
    <t>Dokončovací práce - nátěry</t>
  </si>
  <si>
    <t>90</t>
  </si>
  <si>
    <t>783201201</t>
  </si>
  <si>
    <t>Obroušení tesařských konstrukcí před provedením nátěru</t>
  </si>
  <si>
    <t>-1701520304</t>
  </si>
  <si>
    <t>Příprava podkladu tesařských konstrukcí před provedením nátěru broušení</t>
  </si>
  <si>
    <t>https://podminky.urs.cz/item/CS_URS_2024_02/783201201</t>
  </si>
  <si>
    <t>Poznámka k položce:_x000d_
Broušení a zapravení povrchu sloupů, pásků a viditelných trámů (po sejmutí palubek) v interieru</t>
  </si>
  <si>
    <t>91</t>
  </si>
  <si>
    <t>783203120</t>
  </si>
  <si>
    <t>Provedení napouštěcího dvojnásobného nátěru tesařských konstrukcí zabudovaných do konstrukce</t>
  </si>
  <si>
    <t>657285930</t>
  </si>
  <si>
    <t>Provedení nátěru tesařských konstrukcí napouštěcího nebo napouštěcího preventivního proti dřevokazným houbám, hmyzu a plísním zabudovaných do konstrukce dvojnásobného</t>
  </si>
  <si>
    <t>https://podminky.urs.cz/item/CS_URS_2024_02/783203120</t>
  </si>
  <si>
    <t>Poznámka k položce:_x000d_
výměra z výpisu prvků krovu z původní PD</t>
  </si>
  <si>
    <t>21,67+59,84+233,1+33,9+43,83+46,41+6,72 "kleštiny+pozednice+krokve+vaznice+nárožní krokev+sloupky+pásky</t>
  </si>
  <si>
    <t>92</t>
  </si>
  <si>
    <t>24627602</t>
  </si>
  <si>
    <t>napouštědlo biocidní vodou ředitelné bezbarvé na dřevo</t>
  </si>
  <si>
    <t>litr</t>
  </si>
  <si>
    <t>419705635</t>
  </si>
  <si>
    <t>Poznámka k položce:_x000d_
fungicidní a insekticidní přípravek, kocentrát - ředění 1:4, 1 l cca 50m2</t>
  </si>
  <si>
    <t>93</t>
  </si>
  <si>
    <t>783206100</t>
  </si>
  <si>
    <t>Provedení funkčního protipožárního nátěru tesařských konstrukcí</t>
  </si>
  <si>
    <t>-954615449</t>
  </si>
  <si>
    <t>Provedení nátěru tesařských konstrukcí funkčního protipožárního v počtu nanesení pro dosažení potřebné tloušťky</t>
  </si>
  <si>
    <t>https://podminky.urs.cz/item/CS_URS_2024_02/783206100</t>
  </si>
  <si>
    <t>94</t>
  </si>
  <si>
    <t>24591109</t>
  </si>
  <si>
    <t>hmota nátěrová disperzní protipožární zpěnitelná k ochraně dřevěných konstrukcí bezbarvá</t>
  </si>
  <si>
    <t>kg</t>
  </si>
  <si>
    <t>-1104476911</t>
  </si>
  <si>
    <t>Poznámka k položce:_x000d_
přípravek určený ke snížení reakce dřeva na oheň, 1kg cca 2,5m2</t>
  </si>
  <si>
    <t>784</t>
  </si>
  <si>
    <t>Dokončovací práce - malby a tapety</t>
  </si>
  <si>
    <t>95</t>
  </si>
  <si>
    <t>784181102</t>
  </si>
  <si>
    <t>Základní akrylátová jednonásobná pigmentovaná penetrace podkladu v místnostech v do 3,80 m</t>
  </si>
  <si>
    <t>-1644676291</t>
  </si>
  <si>
    <t>Penetrace podkladu jednonásobná základní pigmentovaná v místnostech výšky do 3,80 m</t>
  </si>
  <si>
    <t>https://podminky.urs.cz/item/CS_URS_2024_02/784181102</t>
  </si>
  <si>
    <t>96</t>
  </si>
  <si>
    <t>784211111</t>
  </si>
  <si>
    <t>Dvojnásobné bílé malby ze směsí za mokra velmi dobře oděruvzdorných v místnostech v do 3,80 m</t>
  </si>
  <si>
    <t>1847902808</t>
  </si>
  <si>
    <t>Malby z malířských směsí oděruvzdorných za mokra dvojnásobné, bílé za mokra oděruvzdorné velmi dobře v místnostech výšky do 3,80 m</t>
  </si>
  <si>
    <t>https://podminky.urs.cz/item/CS_URS_2024_02/784211111</t>
  </si>
  <si>
    <t>Poznámka k položce:_x000d_
vč. materiálu</t>
  </si>
  <si>
    <t>43,57+148,04 "stěny+SDK"</t>
  </si>
  <si>
    <t>97</t>
  </si>
  <si>
    <t>R78419100</t>
  </si>
  <si>
    <t>Čištění a úklid vnitřních i vnějších ploch po provedení prací</t>
  </si>
  <si>
    <t>1507175479</t>
  </si>
  <si>
    <t>Čištění vnitřních i vnějších ploch, hrubý úklid po provedení malířských prací a opravě sřešního pláště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</si>
</sst>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29" fillId="0" borderId="12" xfId="0" applyNumberFormat="1" applyFont="1" applyBorder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35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2326121" TargetMode="External" /><Relationship Id="rId2" Type="http://schemas.openxmlformats.org/officeDocument/2006/relationships/hyperlink" Target="https://podminky.urs.cz/item/CS_URS_2024_02/941211111" TargetMode="External" /><Relationship Id="rId3" Type="http://schemas.openxmlformats.org/officeDocument/2006/relationships/hyperlink" Target="https://podminky.urs.cz/item/CS_URS_2024_02/941211211" TargetMode="External" /><Relationship Id="rId4" Type="http://schemas.openxmlformats.org/officeDocument/2006/relationships/hyperlink" Target="https://podminky.urs.cz/item/CS_URS_2024_02/941211811" TargetMode="External" /><Relationship Id="rId5" Type="http://schemas.openxmlformats.org/officeDocument/2006/relationships/hyperlink" Target="https://podminky.urs.cz/item/CS_URS_2024_02/997013212" TargetMode="External" /><Relationship Id="rId6" Type="http://schemas.openxmlformats.org/officeDocument/2006/relationships/hyperlink" Target="https://podminky.urs.cz/item/CS_URS_2024_02/997013501" TargetMode="External" /><Relationship Id="rId7" Type="http://schemas.openxmlformats.org/officeDocument/2006/relationships/hyperlink" Target="https://podminky.urs.cz/item/CS_URS_2024_02/997013509" TargetMode="External" /><Relationship Id="rId8" Type="http://schemas.openxmlformats.org/officeDocument/2006/relationships/hyperlink" Target="https://podminky.urs.cz/item/CS_URS_2024_02/997013645" TargetMode="External" /><Relationship Id="rId9" Type="http://schemas.openxmlformats.org/officeDocument/2006/relationships/hyperlink" Target="https://podminky.urs.cz/item/CS_URS_2024_02/997013811" TargetMode="External" /><Relationship Id="rId10" Type="http://schemas.openxmlformats.org/officeDocument/2006/relationships/hyperlink" Target="https://podminky.urs.cz/item/CS_URS_2024_02/997013814" TargetMode="External" /><Relationship Id="rId11" Type="http://schemas.openxmlformats.org/officeDocument/2006/relationships/hyperlink" Target="https://podminky.urs.cz/item/CS_URS_2024_02/998011002" TargetMode="External" /><Relationship Id="rId12" Type="http://schemas.openxmlformats.org/officeDocument/2006/relationships/hyperlink" Target="https://podminky.urs.cz/item/CS_URS_2024_02/713110813" TargetMode="External" /><Relationship Id="rId13" Type="http://schemas.openxmlformats.org/officeDocument/2006/relationships/hyperlink" Target="https://podminky.urs.cz/item/CS_URS_2024_02/713151111" TargetMode="External" /><Relationship Id="rId14" Type="http://schemas.openxmlformats.org/officeDocument/2006/relationships/hyperlink" Target="https://podminky.urs.cz/item/CS_URS_2024_02/713151121" TargetMode="External" /><Relationship Id="rId15" Type="http://schemas.openxmlformats.org/officeDocument/2006/relationships/hyperlink" Target="https://podminky.urs.cz/item/CS_URS_2024_02/762341811" TargetMode="External" /><Relationship Id="rId16" Type="http://schemas.openxmlformats.org/officeDocument/2006/relationships/hyperlink" Target="https://podminky.urs.cz/item/CS_URS_2024_02/762341210" TargetMode="External" /><Relationship Id="rId17" Type="http://schemas.openxmlformats.org/officeDocument/2006/relationships/hyperlink" Target="https://podminky.urs.cz/item/CS_URS_2024_02/762342511" TargetMode="External" /><Relationship Id="rId18" Type="http://schemas.openxmlformats.org/officeDocument/2006/relationships/hyperlink" Target="https://podminky.urs.cz/item/CS_URS_2024_02/R7623425" TargetMode="External" /><Relationship Id="rId19" Type="http://schemas.openxmlformats.org/officeDocument/2006/relationships/hyperlink" Target="https://podminky.urs.cz/item/CS_URS_2024_02/762341610" TargetMode="External" /><Relationship Id="rId20" Type="http://schemas.openxmlformats.org/officeDocument/2006/relationships/hyperlink" Target="https://podminky.urs.cz/item/CS_URS_2024_02/762083122" TargetMode="External" /><Relationship Id="rId21" Type="http://schemas.openxmlformats.org/officeDocument/2006/relationships/hyperlink" Target="https://podminky.urs.cz/item/CS_URS_2024_02/763131751" TargetMode="External" /><Relationship Id="rId22" Type="http://schemas.openxmlformats.org/officeDocument/2006/relationships/hyperlink" Target="https://podminky.urs.cz/item/CS_URS_2024_02/763161520" TargetMode="External" /><Relationship Id="rId23" Type="http://schemas.openxmlformats.org/officeDocument/2006/relationships/hyperlink" Target="https://podminky.urs.cz/item/CS_URS_2024_02/763161519" TargetMode="External" /><Relationship Id="rId24" Type="http://schemas.openxmlformats.org/officeDocument/2006/relationships/hyperlink" Target="https://podminky.urs.cz/item/CS_URS_2024_02/763131762" TargetMode="External" /><Relationship Id="rId25" Type="http://schemas.openxmlformats.org/officeDocument/2006/relationships/hyperlink" Target="https://podminky.urs.cz/item/CS_URS_2024_02/764001821" TargetMode="External" /><Relationship Id="rId26" Type="http://schemas.openxmlformats.org/officeDocument/2006/relationships/hyperlink" Target="https://podminky.urs.cz/item/CS_URS_2024_02/764002851" TargetMode="External" /><Relationship Id="rId27" Type="http://schemas.openxmlformats.org/officeDocument/2006/relationships/hyperlink" Target="https://podminky.urs.cz/item/CS_URS_2024_02/764004821" TargetMode="External" /><Relationship Id="rId28" Type="http://schemas.openxmlformats.org/officeDocument/2006/relationships/hyperlink" Target="https://podminky.urs.cz/item/CS_URS_2024_02/764004861" TargetMode="External" /><Relationship Id="rId29" Type="http://schemas.openxmlformats.org/officeDocument/2006/relationships/hyperlink" Target="https://podminky.urs.cz/item/CS_URS_2024_02/764121401" TargetMode="External" /><Relationship Id="rId30" Type="http://schemas.openxmlformats.org/officeDocument/2006/relationships/hyperlink" Target="https://podminky.urs.cz/item/CS_URS_2024_02/764121405" TargetMode="External" /><Relationship Id="rId31" Type="http://schemas.openxmlformats.org/officeDocument/2006/relationships/hyperlink" Target="https://podminky.urs.cz/item/CS_URS_2024_02/764221441" TargetMode="External" /><Relationship Id="rId32" Type="http://schemas.openxmlformats.org/officeDocument/2006/relationships/hyperlink" Target="https://podminky.urs.cz/item/CS_URS_2024_02/764221476" TargetMode="External" /><Relationship Id="rId33" Type="http://schemas.openxmlformats.org/officeDocument/2006/relationships/hyperlink" Target="https://podminky.urs.cz/item/CS_URS_2024_02/764222405" TargetMode="External" /><Relationship Id="rId34" Type="http://schemas.openxmlformats.org/officeDocument/2006/relationships/hyperlink" Target="https://podminky.urs.cz/item/CS_URS_2024_02/764222434" TargetMode="External" /><Relationship Id="rId35" Type="http://schemas.openxmlformats.org/officeDocument/2006/relationships/hyperlink" Target="https://podminky.urs.cz/item/CS_URS_2024_02/764226406" TargetMode="External" /><Relationship Id="rId36" Type="http://schemas.openxmlformats.org/officeDocument/2006/relationships/hyperlink" Target="https://podminky.urs.cz/item/CS_URS_2024_02/764223452" TargetMode="External" /><Relationship Id="rId37" Type="http://schemas.openxmlformats.org/officeDocument/2006/relationships/hyperlink" Target="https://podminky.urs.cz/item/CS_URS_2024_02/765115352" TargetMode="External" /><Relationship Id="rId38" Type="http://schemas.openxmlformats.org/officeDocument/2006/relationships/hyperlink" Target="https://podminky.urs.cz/item/CS_URS_2024_02/764223455" TargetMode="External" /><Relationship Id="rId39" Type="http://schemas.openxmlformats.org/officeDocument/2006/relationships/hyperlink" Target="https://podminky.urs.cz/item/CS_URS_2024_02/764523407" TargetMode="External" /><Relationship Id="rId40" Type="http://schemas.openxmlformats.org/officeDocument/2006/relationships/hyperlink" Target="https://podminky.urs.cz/item/CS_URS_2024_02/764523427" TargetMode="External" /><Relationship Id="rId41" Type="http://schemas.openxmlformats.org/officeDocument/2006/relationships/hyperlink" Target="https://podminky.urs.cz/item/CS_URS_2024_02/764527507" TargetMode="External" /><Relationship Id="rId42" Type="http://schemas.openxmlformats.org/officeDocument/2006/relationships/hyperlink" Target="https://podminky.urs.cz/item/CS_URS_2024_02/764528423" TargetMode="External" /><Relationship Id="rId43" Type="http://schemas.openxmlformats.org/officeDocument/2006/relationships/hyperlink" Target="https://podminky.urs.cz/item/CS_URS_2024_02/765151801" TargetMode="External" /><Relationship Id="rId44" Type="http://schemas.openxmlformats.org/officeDocument/2006/relationships/hyperlink" Target="https://podminky.urs.cz/item/CS_URS_2024_02/765151805" TargetMode="External" /><Relationship Id="rId45" Type="http://schemas.openxmlformats.org/officeDocument/2006/relationships/hyperlink" Target="https://podminky.urs.cz/item/CS_URS_2024_02/765151811" TargetMode="External" /><Relationship Id="rId46" Type="http://schemas.openxmlformats.org/officeDocument/2006/relationships/hyperlink" Target="https://podminky.urs.cz/item/CS_URS_2024_02/765151815" TargetMode="External" /><Relationship Id="rId47" Type="http://schemas.openxmlformats.org/officeDocument/2006/relationships/hyperlink" Target="https://podminky.urs.cz/item/CS_URS_2024_02/765192811" TargetMode="External" /><Relationship Id="rId48" Type="http://schemas.openxmlformats.org/officeDocument/2006/relationships/hyperlink" Target="https://podminky.urs.cz/item/CS_URS_2024_02/765191023" TargetMode="External" /><Relationship Id="rId49" Type="http://schemas.openxmlformats.org/officeDocument/2006/relationships/hyperlink" Target="https://podminky.urs.cz/item/CS_URS_2024_02/765192001" TargetMode="External" /><Relationship Id="rId50" Type="http://schemas.openxmlformats.org/officeDocument/2006/relationships/hyperlink" Target="https://podminky.urs.cz/item/CS_URS_2024_02/766421821" TargetMode="External" /><Relationship Id="rId51" Type="http://schemas.openxmlformats.org/officeDocument/2006/relationships/hyperlink" Target="https://podminky.urs.cz/item/CS_URS_2024_02/766431821" TargetMode="External" /><Relationship Id="rId52" Type="http://schemas.openxmlformats.org/officeDocument/2006/relationships/hyperlink" Target="https://podminky.urs.cz/item/CS_URS_2024_02/767851803" TargetMode="External" /><Relationship Id="rId53" Type="http://schemas.openxmlformats.org/officeDocument/2006/relationships/hyperlink" Target="https://podminky.urs.cz/item/CS_URS_2024_02/767851104" TargetMode="External" /><Relationship Id="rId54" Type="http://schemas.openxmlformats.org/officeDocument/2006/relationships/hyperlink" Target="https://podminky.urs.cz/item/CS_URS_2024_02/783201201" TargetMode="External" /><Relationship Id="rId55" Type="http://schemas.openxmlformats.org/officeDocument/2006/relationships/hyperlink" Target="https://podminky.urs.cz/item/CS_URS_2024_02/783203120" TargetMode="External" /><Relationship Id="rId56" Type="http://schemas.openxmlformats.org/officeDocument/2006/relationships/hyperlink" Target="https://podminky.urs.cz/item/CS_URS_2024_02/783206100" TargetMode="External" /><Relationship Id="rId57" Type="http://schemas.openxmlformats.org/officeDocument/2006/relationships/hyperlink" Target="https://podminky.urs.cz/item/CS_URS_2024_02/784181102" TargetMode="External" /><Relationship Id="rId58" Type="http://schemas.openxmlformats.org/officeDocument/2006/relationships/hyperlink" Target="https://podminky.urs.cz/item/CS_URS_2024_02/784211111" TargetMode="External" /><Relationship Id="rId59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G4" s="23" t="s">
        <v>12</v>
      </c>
      <c r="BS4" s="15" t="s">
        <v>13</v>
      </c>
    </row>
    <row r="5" s="1" customFormat="1" ht="12" customHeight="1">
      <c r="B5" s="19"/>
      <c r="C5" s="20"/>
      <c r="D5" s="24" t="s">
        <v>14</v>
      </c>
      <c r="E5" s="20"/>
      <c r="F5" s="20"/>
      <c r="G5" s="20"/>
      <c r="H5" s="20"/>
      <c r="I5" s="20"/>
      <c r="J5" s="20"/>
      <c r="K5" s="25" t="s">
        <v>15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G5" s="26" t="s">
        <v>16</v>
      </c>
      <c r="BS5" s="15" t="s">
        <v>7</v>
      </c>
    </row>
    <row r="6" s="1" customFormat="1" ht="36.96" customHeight="1">
      <c r="B6" s="19"/>
      <c r="C6" s="20"/>
      <c r="D6" s="27" t="s">
        <v>17</v>
      </c>
      <c r="E6" s="20"/>
      <c r="F6" s="20"/>
      <c r="G6" s="20"/>
      <c r="H6" s="20"/>
      <c r="I6" s="20"/>
      <c r="J6" s="20"/>
      <c r="K6" s="28" t="s">
        <v>18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G6" s="29"/>
      <c r="BS6" s="15" t="s">
        <v>7</v>
      </c>
    </row>
    <row r="7" s="1" customFormat="1" ht="12" customHeight="1">
      <c r="B7" s="19"/>
      <c r="C7" s="20"/>
      <c r="D7" s="30" t="s">
        <v>19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</v>
      </c>
      <c r="AO7" s="20"/>
      <c r="AP7" s="20"/>
      <c r="AQ7" s="20"/>
      <c r="AR7" s="18"/>
      <c r="BG7" s="29"/>
      <c r="BS7" s="15" t="s">
        <v>7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G8" s="29"/>
      <c r="BS8" s="15" t="s">
        <v>7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9"/>
      <c r="BS9" s="15" t="s">
        <v>7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G10" s="29"/>
      <c r="BS10" s="15" t="s">
        <v>7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1</v>
      </c>
      <c r="AO11" s="20"/>
      <c r="AP11" s="20"/>
      <c r="AQ11" s="20"/>
      <c r="AR11" s="18"/>
      <c r="BG11" s="29"/>
      <c r="BS11" s="15" t="s">
        <v>7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9"/>
      <c r="BS12" s="15" t="s">
        <v>7</v>
      </c>
    </row>
    <row r="13" s="1" customFormat="1" ht="12" customHeight="1">
      <c r="B13" s="19"/>
      <c r="C13" s="20"/>
      <c r="D13" s="30" t="s">
        <v>30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31</v>
      </c>
      <c r="AO13" s="20"/>
      <c r="AP13" s="20"/>
      <c r="AQ13" s="20"/>
      <c r="AR13" s="18"/>
      <c r="BG13" s="29"/>
      <c r="BS13" s="15" t="s">
        <v>7</v>
      </c>
    </row>
    <row r="14">
      <c r="B14" s="19"/>
      <c r="C14" s="20"/>
      <c r="D14" s="20"/>
      <c r="E14" s="32" t="s">
        <v>31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31</v>
      </c>
      <c r="AO14" s="20"/>
      <c r="AP14" s="20"/>
      <c r="AQ14" s="20"/>
      <c r="AR14" s="18"/>
      <c r="BG14" s="29"/>
      <c r="BS14" s="15" t="s">
        <v>7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9"/>
      <c r="BS15" s="15" t="s">
        <v>4</v>
      </c>
    </row>
    <row r="16" s="1" customFormat="1" ht="12" customHeight="1">
      <c r="B16" s="19"/>
      <c r="C16" s="20"/>
      <c r="D16" s="30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33</v>
      </c>
      <c r="AO16" s="20"/>
      <c r="AP16" s="20"/>
      <c r="AQ16" s="20"/>
      <c r="AR16" s="18"/>
      <c r="BG16" s="29"/>
      <c r="BS16" s="15" t="s">
        <v>4</v>
      </c>
    </row>
    <row r="17" s="1" customFormat="1" ht="18.48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1</v>
      </c>
      <c r="AO17" s="20"/>
      <c r="AP17" s="20"/>
      <c r="AQ17" s="20"/>
      <c r="AR17" s="18"/>
      <c r="BG17" s="29"/>
      <c r="BS17" s="15" t="s">
        <v>5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9"/>
      <c r="BS18" s="15" t="s">
        <v>7</v>
      </c>
    </row>
    <row r="19" s="1" customFormat="1" ht="12" customHeight="1">
      <c r="B19" s="19"/>
      <c r="C19" s="20"/>
      <c r="D19" s="30" t="s">
        <v>35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33</v>
      </c>
      <c r="AO19" s="20"/>
      <c r="AP19" s="20"/>
      <c r="AQ19" s="20"/>
      <c r="AR19" s="18"/>
      <c r="BG19" s="29"/>
      <c r="BS19" s="15" t="s">
        <v>7</v>
      </c>
    </row>
    <row r="20" s="1" customFormat="1" ht="18.48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1</v>
      </c>
      <c r="AO20" s="20"/>
      <c r="AP20" s="20"/>
      <c r="AQ20" s="20"/>
      <c r="AR20" s="18"/>
      <c r="BG20" s="29"/>
      <c r="BS20" s="15" t="s">
        <v>5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9"/>
    </row>
    <row r="22" s="1" customFormat="1" ht="12" customHeight="1">
      <c r="B22" s="19"/>
      <c r="C22" s="20"/>
      <c r="D22" s="30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G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G25" s="29"/>
    </row>
    <row r="26" s="2" customFormat="1" ht="25.92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G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G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42"/>
      <c r="BG28" s="29"/>
    </row>
    <row r="29" s="3" customFormat="1" ht="14.4" customHeight="1">
      <c r="A29" s="3"/>
      <c r="B29" s="44"/>
      <c r="C29" s="45"/>
      <c r="D29" s="30" t="s">
        <v>41</v>
      </c>
      <c r="E29" s="45"/>
      <c r="F29" s="30" t="s">
        <v>42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ROUND(BB94,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ROUND(AX94, 2)</f>
        <v>0</v>
      </c>
      <c r="AL29" s="45"/>
      <c r="AM29" s="45"/>
      <c r="AN29" s="45"/>
      <c r="AO29" s="45"/>
      <c r="AP29" s="45"/>
      <c r="AQ29" s="45"/>
      <c r="AR29" s="48"/>
      <c r="BG29" s="49"/>
    </row>
    <row r="30" s="3" customFormat="1" ht="14.4" customHeight="1">
      <c r="A30" s="3"/>
      <c r="B30" s="44"/>
      <c r="C30" s="45"/>
      <c r="D30" s="45"/>
      <c r="E30" s="45"/>
      <c r="F30" s="30" t="s">
        <v>43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ROUND(BC94,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ROUND(AY94, 2)</f>
        <v>0</v>
      </c>
      <c r="AL30" s="45"/>
      <c r="AM30" s="45"/>
      <c r="AN30" s="45"/>
      <c r="AO30" s="45"/>
      <c r="AP30" s="45"/>
      <c r="AQ30" s="45"/>
      <c r="AR30" s="48"/>
      <c r="BG30" s="49"/>
    </row>
    <row r="31" hidden="1" s="3" customFormat="1" ht="14.4" customHeight="1">
      <c r="A31" s="3"/>
      <c r="B31" s="44"/>
      <c r="C31" s="45"/>
      <c r="D31" s="45"/>
      <c r="E31" s="45"/>
      <c r="F31" s="30" t="s">
        <v>44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ROUND(BD94,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G31" s="49"/>
    </row>
    <row r="32" hidden="1" s="3" customFormat="1" ht="14.4" customHeight="1">
      <c r="A32" s="3"/>
      <c r="B32" s="44"/>
      <c r="C32" s="45"/>
      <c r="D32" s="45"/>
      <c r="E32" s="45"/>
      <c r="F32" s="30" t="s">
        <v>45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ROUND(BE94,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G32" s="49"/>
    </row>
    <row r="33" hidden="1" s="3" customFormat="1" ht="14.4" customHeight="1">
      <c r="A33" s="3"/>
      <c r="B33" s="44"/>
      <c r="C33" s="45"/>
      <c r="D33" s="45"/>
      <c r="E33" s="45"/>
      <c r="F33" s="30" t="s">
        <v>46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ROUND(BF94,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G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G34" s="29"/>
    </row>
    <row r="35" s="2" customFormat="1" ht="25.92" customHeight="1">
      <c r="A35" s="36"/>
      <c r="B35" s="37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G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G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G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51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52</v>
      </c>
      <c r="AI60" s="40"/>
      <c r="AJ60" s="40"/>
      <c r="AK60" s="40"/>
      <c r="AL60" s="40"/>
      <c r="AM60" s="62" t="s">
        <v>53</v>
      </c>
      <c r="AN60" s="40"/>
      <c r="AO60" s="40"/>
      <c r="AP60" s="38"/>
      <c r="AQ60" s="38"/>
      <c r="AR60" s="42"/>
      <c r="BG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55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G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52</v>
      </c>
      <c r="AI75" s="40"/>
      <c r="AJ75" s="40"/>
      <c r="AK75" s="40"/>
      <c r="AL75" s="40"/>
      <c r="AM75" s="62" t="s">
        <v>53</v>
      </c>
      <c r="AN75" s="40"/>
      <c r="AO75" s="40"/>
      <c r="AP75" s="38"/>
      <c r="AQ75" s="38"/>
      <c r="AR75" s="42"/>
      <c r="BG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G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G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G81" s="36"/>
    </row>
    <row r="82" s="2" customFormat="1" ht="24.96" customHeight="1">
      <c r="A82" s="36"/>
      <c r="B82" s="37"/>
      <c r="C82" s="21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G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G83" s="36"/>
    </row>
    <row r="84" s="4" customFormat="1" ht="12" customHeight="1">
      <c r="A84" s="4"/>
      <c r="B84" s="68"/>
      <c r="C84" s="30" t="s">
        <v>14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111230028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G84" s="4"/>
    </row>
    <row r="85" s="5" customFormat="1" ht="36.96" customHeight="1">
      <c r="A85" s="5"/>
      <c r="B85" s="71"/>
      <c r="C85" s="72" t="s">
        <v>17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PS Liberec, oprava konstrukcí střechy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G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G86" s="36"/>
    </row>
    <row r="87" s="2" customFormat="1" ht="12" customHeight="1">
      <c r="A87" s="36"/>
      <c r="B87" s="37"/>
      <c r="C87" s="30" t="s">
        <v>21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Liberec, Blahoslavova 505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23</v>
      </c>
      <c r="AJ87" s="38"/>
      <c r="AK87" s="38"/>
      <c r="AL87" s="38"/>
      <c r="AM87" s="77" t="str">
        <f>IF(AN8= "","",AN8)</f>
        <v>9. 12. 2024</v>
      </c>
      <c r="AN87" s="77"/>
      <c r="AO87" s="38"/>
      <c r="AP87" s="38"/>
      <c r="AQ87" s="38"/>
      <c r="AR87" s="42"/>
      <c r="BG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G88" s="36"/>
    </row>
    <row r="89" s="2" customFormat="1" ht="15.15" customHeight="1">
      <c r="A89" s="36"/>
      <c r="B89" s="37"/>
      <c r="C89" s="30" t="s">
        <v>25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Povodí Labe, státní podnik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32</v>
      </c>
      <c r="AJ89" s="38"/>
      <c r="AK89" s="38"/>
      <c r="AL89" s="38"/>
      <c r="AM89" s="78" t="str">
        <f>IF(E17="","",E17)</f>
        <v>Ing. Jiří Ryšavý</v>
      </c>
      <c r="AN89" s="69"/>
      <c r="AO89" s="69"/>
      <c r="AP89" s="69"/>
      <c r="AQ89" s="38"/>
      <c r="AR89" s="42"/>
      <c r="AS89" s="79" t="s">
        <v>57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2"/>
      <c r="BG89" s="36"/>
    </row>
    <row r="90" s="2" customFormat="1" ht="15.15" customHeight="1">
      <c r="A90" s="36"/>
      <c r="B90" s="37"/>
      <c r="C90" s="30" t="s">
        <v>30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35</v>
      </c>
      <c r="AJ90" s="38"/>
      <c r="AK90" s="38"/>
      <c r="AL90" s="38"/>
      <c r="AM90" s="78" t="str">
        <f>IF(E20="","",E20)</f>
        <v>Ing. Jiří Ryšavý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6"/>
      <c r="BG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90"/>
      <c r="BG91" s="36"/>
    </row>
    <row r="92" s="2" customFormat="1" ht="29.28" customHeight="1">
      <c r="A92" s="36"/>
      <c r="B92" s="37"/>
      <c r="C92" s="91" t="s">
        <v>58</v>
      </c>
      <c r="D92" s="92"/>
      <c r="E92" s="92"/>
      <c r="F92" s="92"/>
      <c r="G92" s="92"/>
      <c r="H92" s="93"/>
      <c r="I92" s="94" t="s">
        <v>59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60</v>
      </c>
      <c r="AH92" s="92"/>
      <c r="AI92" s="92"/>
      <c r="AJ92" s="92"/>
      <c r="AK92" s="92"/>
      <c r="AL92" s="92"/>
      <c r="AM92" s="92"/>
      <c r="AN92" s="94" t="s">
        <v>61</v>
      </c>
      <c r="AO92" s="92"/>
      <c r="AP92" s="96"/>
      <c r="AQ92" s="97" t="s">
        <v>62</v>
      </c>
      <c r="AR92" s="42"/>
      <c r="AS92" s="98" t="s">
        <v>63</v>
      </c>
      <c r="AT92" s="99" t="s">
        <v>64</v>
      </c>
      <c r="AU92" s="99" t="s">
        <v>65</v>
      </c>
      <c r="AV92" s="99" t="s">
        <v>66</v>
      </c>
      <c r="AW92" s="99" t="s">
        <v>67</v>
      </c>
      <c r="AX92" s="99" t="s">
        <v>68</v>
      </c>
      <c r="AY92" s="99" t="s">
        <v>69</v>
      </c>
      <c r="AZ92" s="99" t="s">
        <v>70</v>
      </c>
      <c r="BA92" s="99" t="s">
        <v>71</v>
      </c>
      <c r="BB92" s="99" t="s">
        <v>72</v>
      </c>
      <c r="BC92" s="99" t="s">
        <v>73</v>
      </c>
      <c r="BD92" s="99" t="s">
        <v>74</v>
      </c>
      <c r="BE92" s="99" t="s">
        <v>75</v>
      </c>
      <c r="BF92" s="100" t="s">
        <v>76</v>
      </c>
      <c r="BG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3"/>
      <c r="BG93" s="36"/>
    </row>
    <row r="94" s="6" customFormat="1" ht="32.4" customHeight="1">
      <c r="A94" s="6"/>
      <c r="B94" s="104"/>
      <c r="C94" s="105" t="s">
        <v>77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SUM(AG94,AV94)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ROUND(AT95,2)</f>
        <v>0</v>
      </c>
      <c r="AU94" s="113">
        <f>ROUND(AU95,2)</f>
        <v>0</v>
      </c>
      <c r="AV94" s="113">
        <f>ROUND(SUM(AX94:AY94),2)</f>
        <v>0</v>
      </c>
      <c r="AW94" s="114">
        <f>ROUND(AW95,5)</f>
        <v>0</v>
      </c>
      <c r="AX94" s="113">
        <f>ROUND(BB94*L29,2)</f>
        <v>0</v>
      </c>
      <c r="AY94" s="113">
        <f>ROUND(BC94*L30,2)</f>
        <v>0</v>
      </c>
      <c r="AZ94" s="113">
        <f>ROUND(BD94*L29,2)</f>
        <v>0</v>
      </c>
      <c r="BA94" s="113">
        <f>ROUND(BE94*L30,2)</f>
        <v>0</v>
      </c>
      <c r="BB94" s="113">
        <f>ROUND(BB95,2)</f>
        <v>0</v>
      </c>
      <c r="BC94" s="113">
        <f>ROUND(BC95,2)</f>
        <v>0</v>
      </c>
      <c r="BD94" s="113">
        <f>ROUND(BD95,2)</f>
        <v>0</v>
      </c>
      <c r="BE94" s="113">
        <f>ROUND(BE95,2)</f>
        <v>0</v>
      </c>
      <c r="BF94" s="115">
        <f>ROUND(BF95,2)</f>
        <v>0</v>
      </c>
      <c r="BG94" s="6"/>
      <c r="BS94" s="116" t="s">
        <v>78</v>
      </c>
      <c r="BT94" s="116" t="s">
        <v>79</v>
      </c>
      <c r="BV94" s="116" t="s">
        <v>80</v>
      </c>
      <c r="BW94" s="116" t="s">
        <v>6</v>
      </c>
      <c r="BX94" s="116" t="s">
        <v>81</v>
      </c>
      <c r="CL94" s="116" t="s">
        <v>1</v>
      </c>
    </row>
    <row r="95" s="7" customFormat="1" ht="24.75" customHeight="1">
      <c r="A95" s="117" t="s">
        <v>82</v>
      </c>
      <c r="B95" s="118"/>
      <c r="C95" s="119"/>
      <c r="D95" s="120" t="s">
        <v>15</v>
      </c>
      <c r="E95" s="120"/>
      <c r="F95" s="120"/>
      <c r="G95" s="120"/>
      <c r="H95" s="120"/>
      <c r="I95" s="121"/>
      <c r="J95" s="120" t="s">
        <v>18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'111230028 - PS Liberec, o...'!K30</f>
        <v>0</v>
      </c>
      <c r="AH95" s="121"/>
      <c r="AI95" s="121"/>
      <c r="AJ95" s="121"/>
      <c r="AK95" s="121"/>
      <c r="AL95" s="121"/>
      <c r="AM95" s="121"/>
      <c r="AN95" s="122">
        <f>SUM(AG95,AV95)</f>
        <v>0</v>
      </c>
      <c r="AO95" s="121"/>
      <c r="AP95" s="121"/>
      <c r="AQ95" s="123" t="s">
        <v>83</v>
      </c>
      <c r="AR95" s="124"/>
      <c r="AS95" s="125">
        <f>'111230028 - PS Liberec, o...'!K28</f>
        <v>0</v>
      </c>
      <c r="AT95" s="126">
        <f>'111230028 - PS Liberec, o...'!K29</f>
        <v>0</v>
      </c>
      <c r="AU95" s="126">
        <v>0</v>
      </c>
      <c r="AV95" s="126">
        <f>ROUND(SUM(AX95:AY95),2)</f>
        <v>0</v>
      </c>
      <c r="AW95" s="127">
        <f>'111230028 - PS Liberec, o...'!T128</f>
        <v>0</v>
      </c>
      <c r="AX95" s="126">
        <f>'111230028 - PS Liberec, o...'!K33</f>
        <v>0</v>
      </c>
      <c r="AY95" s="126">
        <f>'111230028 - PS Liberec, o...'!K34</f>
        <v>0</v>
      </c>
      <c r="AZ95" s="126">
        <f>'111230028 - PS Liberec, o...'!K35</f>
        <v>0</v>
      </c>
      <c r="BA95" s="126">
        <f>'111230028 - PS Liberec, o...'!K36</f>
        <v>0</v>
      </c>
      <c r="BB95" s="126">
        <f>'111230028 - PS Liberec, o...'!F33</f>
        <v>0</v>
      </c>
      <c r="BC95" s="126">
        <f>'111230028 - PS Liberec, o...'!F34</f>
        <v>0</v>
      </c>
      <c r="BD95" s="126">
        <f>'111230028 - PS Liberec, o...'!F35</f>
        <v>0</v>
      </c>
      <c r="BE95" s="126">
        <f>'111230028 - PS Liberec, o...'!F36</f>
        <v>0</v>
      </c>
      <c r="BF95" s="128">
        <f>'111230028 - PS Liberec, o...'!F37</f>
        <v>0</v>
      </c>
      <c r="BG95" s="7"/>
      <c r="BT95" s="129" t="s">
        <v>84</v>
      </c>
      <c r="BU95" s="129" t="s">
        <v>85</v>
      </c>
      <c r="BV95" s="129" t="s">
        <v>80</v>
      </c>
      <c r="BW95" s="129" t="s">
        <v>6</v>
      </c>
      <c r="BX95" s="129" t="s">
        <v>81</v>
      </c>
      <c r="CL95" s="129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</row>
  </sheetData>
  <sheetProtection sheet="1" formatColumns="0" formatRows="0" objects="1" scenarios="1" spinCount="100000" saltValue="d2BRRpVbiN8bOZvO26QQ4JylfNuWS74zeELXs4T9tVhwHVrRj1ZEpghdz9XQS1jDfyOd9Tl8I5kWh2K2paWwzw==" hashValue="hcImkr/LxI0tda/T3x/B5JiY+HtDOLrXOAA8BfSEsplHF9FXYZ4R0fOy+oCINU0DtG2p3xYDecoccjQDw36Eqg==" algorithmName="SHA-512" password="CC35"/>
  <mergeCells count="42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111230028 - PS Liberec,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6</v>
      </c>
    </row>
    <row r="3" hidden="1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8"/>
      <c r="AT3" s="15" t="s">
        <v>86</v>
      </c>
    </row>
    <row r="4" hidden="1" s="1" customFormat="1" ht="24.96" customHeight="1">
      <c r="B4" s="18"/>
      <c r="D4" s="132" t="s">
        <v>87</v>
      </c>
      <c r="M4" s="18"/>
      <c r="N4" s="133" t="s">
        <v>11</v>
      </c>
      <c r="AT4" s="15" t="s">
        <v>4</v>
      </c>
    </row>
    <row r="5" hidden="1" s="1" customFormat="1" ht="6.96" customHeight="1">
      <c r="B5" s="18"/>
      <c r="M5" s="18"/>
    </row>
    <row r="6" hidden="1" s="2" customFormat="1" ht="12" customHeight="1">
      <c r="A6" s="36"/>
      <c r="B6" s="42"/>
      <c r="C6" s="36"/>
      <c r="D6" s="134" t="s">
        <v>17</v>
      </c>
      <c r="E6" s="36"/>
      <c r="F6" s="36"/>
      <c r="G6" s="36"/>
      <c r="H6" s="36"/>
      <c r="I6" s="36"/>
      <c r="J6" s="36"/>
      <c r="K6" s="36"/>
      <c r="L6" s="36"/>
      <c r="M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hidden="1" s="2" customFormat="1" ht="16.5" customHeight="1">
      <c r="A7" s="36"/>
      <c r="B7" s="42"/>
      <c r="C7" s="36"/>
      <c r="D7" s="36"/>
      <c r="E7" s="135" t="s">
        <v>18</v>
      </c>
      <c r="F7" s="36"/>
      <c r="G7" s="36"/>
      <c r="H7" s="36"/>
      <c r="I7" s="36"/>
      <c r="J7" s="36"/>
      <c r="K7" s="36"/>
      <c r="L7" s="36"/>
      <c r="M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hidden="1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2" customHeight="1">
      <c r="A9" s="36"/>
      <c r="B9" s="42"/>
      <c r="C9" s="36"/>
      <c r="D9" s="134" t="s">
        <v>19</v>
      </c>
      <c r="E9" s="36"/>
      <c r="F9" s="136" t="s">
        <v>1</v>
      </c>
      <c r="G9" s="36"/>
      <c r="H9" s="36"/>
      <c r="I9" s="134" t="s">
        <v>20</v>
      </c>
      <c r="J9" s="136" t="s">
        <v>1</v>
      </c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42"/>
      <c r="C10" s="36"/>
      <c r="D10" s="134" t="s">
        <v>21</v>
      </c>
      <c r="E10" s="36"/>
      <c r="F10" s="136" t="s">
        <v>22</v>
      </c>
      <c r="G10" s="36"/>
      <c r="H10" s="36"/>
      <c r="I10" s="134" t="s">
        <v>23</v>
      </c>
      <c r="J10" s="137" t="str">
        <f>'Rekapitulace stavby'!AN8</f>
        <v>9. 12. 2024</v>
      </c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34" t="s">
        <v>25</v>
      </c>
      <c r="E12" s="36"/>
      <c r="F12" s="36"/>
      <c r="G12" s="36"/>
      <c r="H12" s="36"/>
      <c r="I12" s="134" t="s">
        <v>26</v>
      </c>
      <c r="J12" s="136" t="s">
        <v>27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8" customHeight="1">
      <c r="A13" s="36"/>
      <c r="B13" s="42"/>
      <c r="C13" s="36"/>
      <c r="D13" s="36"/>
      <c r="E13" s="136" t="s">
        <v>28</v>
      </c>
      <c r="F13" s="36"/>
      <c r="G13" s="36"/>
      <c r="H13" s="36"/>
      <c r="I13" s="134" t="s">
        <v>29</v>
      </c>
      <c r="J13" s="136" t="s">
        <v>1</v>
      </c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2" customHeight="1">
      <c r="A15" s="36"/>
      <c r="B15" s="42"/>
      <c r="C15" s="36"/>
      <c r="D15" s="134" t="s">
        <v>30</v>
      </c>
      <c r="E15" s="36"/>
      <c r="F15" s="36"/>
      <c r="G15" s="36"/>
      <c r="H15" s="36"/>
      <c r="I15" s="134" t="s">
        <v>26</v>
      </c>
      <c r="J15" s="31" t="str">
        <f>'Rekapitulace stavby'!AN13</f>
        <v>Vyplň údaj</v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6"/>
      <c r="G16" s="136"/>
      <c r="H16" s="136"/>
      <c r="I16" s="134" t="s">
        <v>29</v>
      </c>
      <c r="J16" s="31" t="str">
        <f>'Rekapitulace stavby'!AN14</f>
        <v>Vyplň údaj</v>
      </c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2" customHeight="1">
      <c r="A18" s="36"/>
      <c r="B18" s="42"/>
      <c r="C18" s="36"/>
      <c r="D18" s="134" t="s">
        <v>32</v>
      </c>
      <c r="E18" s="36"/>
      <c r="F18" s="36"/>
      <c r="G18" s="36"/>
      <c r="H18" s="36"/>
      <c r="I18" s="134" t="s">
        <v>26</v>
      </c>
      <c r="J18" s="136" t="s">
        <v>33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8" customHeight="1">
      <c r="A19" s="36"/>
      <c r="B19" s="42"/>
      <c r="C19" s="36"/>
      <c r="D19" s="36"/>
      <c r="E19" s="136" t="s">
        <v>34</v>
      </c>
      <c r="F19" s="36"/>
      <c r="G19" s="36"/>
      <c r="H19" s="36"/>
      <c r="I19" s="134" t="s">
        <v>29</v>
      </c>
      <c r="J19" s="136" t="s">
        <v>1</v>
      </c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2" customHeight="1">
      <c r="A21" s="36"/>
      <c r="B21" s="42"/>
      <c r="C21" s="36"/>
      <c r="D21" s="134" t="s">
        <v>35</v>
      </c>
      <c r="E21" s="36"/>
      <c r="F21" s="36"/>
      <c r="G21" s="36"/>
      <c r="H21" s="36"/>
      <c r="I21" s="134" t="s">
        <v>26</v>
      </c>
      <c r="J21" s="136" t="s">
        <v>33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8" customHeight="1">
      <c r="A22" s="36"/>
      <c r="B22" s="42"/>
      <c r="C22" s="36"/>
      <c r="D22" s="36"/>
      <c r="E22" s="136" t="s">
        <v>34</v>
      </c>
      <c r="F22" s="36"/>
      <c r="G22" s="36"/>
      <c r="H22" s="36"/>
      <c r="I22" s="134" t="s">
        <v>29</v>
      </c>
      <c r="J22" s="136" t="s">
        <v>1</v>
      </c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2" customHeight="1">
      <c r="A24" s="36"/>
      <c r="B24" s="42"/>
      <c r="C24" s="36"/>
      <c r="D24" s="134" t="s">
        <v>36</v>
      </c>
      <c r="E24" s="36"/>
      <c r="F24" s="36"/>
      <c r="G24" s="36"/>
      <c r="H24" s="36"/>
      <c r="I24" s="36"/>
      <c r="J24" s="36"/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38"/>
      <c r="M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hidden="1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42"/>
      <c r="C27" s="36"/>
      <c r="D27" s="142"/>
      <c r="E27" s="142"/>
      <c r="F27" s="142"/>
      <c r="G27" s="142"/>
      <c r="H27" s="142"/>
      <c r="I27" s="142"/>
      <c r="J27" s="142"/>
      <c r="K27" s="142"/>
      <c r="L27" s="142"/>
      <c r="M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>
      <c r="A28" s="36"/>
      <c r="B28" s="42"/>
      <c r="C28" s="36"/>
      <c r="D28" s="36"/>
      <c r="E28" s="134" t="s">
        <v>88</v>
      </c>
      <c r="F28" s="36"/>
      <c r="G28" s="36"/>
      <c r="H28" s="36"/>
      <c r="I28" s="36"/>
      <c r="J28" s="36"/>
      <c r="K28" s="143">
        <f>I94</f>
        <v>0</v>
      </c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>
      <c r="A29" s="36"/>
      <c r="B29" s="42"/>
      <c r="C29" s="36"/>
      <c r="D29" s="36"/>
      <c r="E29" s="134" t="s">
        <v>89</v>
      </c>
      <c r="F29" s="36"/>
      <c r="G29" s="36"/>
      <c r="H29" s="36"/>
      <c r="I29" s="36"/>
      <c r="J29" s="36"/>
      <c r="K29" s="143">
        <f>J94</f>
        <v>0</v>
      </c>
      <c r="L29" s="36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42"/>
      <c r="C30" s="36"/>
      <c r="D30" s="144" t="s">
        <v>37</v>
      </c>
      <c r="E30" s="36"/>
      <c r="F30" s="36"/>
      <c r="G30" s="36"/>
      <c r="H30" s="36"/>
      <c r="I30" s="36"/>
      <c r="J30" s="36"/>
      <c r="K30" s="145">
        <f>ROUND(K128, 2)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42"/>
      <c r="C31" s="36"/>
      <c r="D31" s="142"/>
      <c r="E31" s="142"/>
      <c r="F31" s="142"/>
      <c r="G31" s="142"/>
      <c r="H31" s="142"/>
      <c r="I31" s="142"/>
      <c r="J31" s="142"/>
      <c r="K31" s="142"/>
      <c r="L31" s="142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36"/>
      <c r="F32" s="146" t="s">
        <v>39</v>
      </c>
      <c r="G32" s="36"/>
      <c r="H32" s="36"/>
      <c r="I32" s="146" t="s">
        <v>38</v>
      </c>
      <c r="J32" s="36"/>
      <c r="K32" s="146" t="s">
        <v>40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147" t="s">
        <v>41</v>
      </c>
      <c r="E33" s="134" t="s">
        <v>42</v>
      </c>
      <c r="F33" s="143">
        <f>ROUND((SUM(BE128:BE476)),  2)</f>
        <v>0</v>
      </c>
      <c r="G33" s="36"/>
      <c r="H33" s="36"/>
      <c r="I33" s="148">
        <v>0.20999999999999999</v>
      </c>
      <c r="J33" s="36"/>
      <c r="K33" s="143">
        <f>ROUND(((SUM(BE128:BE476))*I33),  2)</f>
        <v>0</v>
      </c>
      <c r="L33" s="36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4" t="s">
        <v>43</v>
      </c>
      <c r="F34" s="143">
        <f>ROUND((SUM(BF128:BF476)),  2)</f>
        <v>0</v>
      </c>
      <c r="G34" s="36"/>
      <c r="H34" s="36"/>
      <c r="I34" s="148">
        <v>0.12</v>
      </c>
      <c r="J34" s="36"/>
      <c r="K34" s="143">
        <f>ROUND(((SUM(BF128:BF476))*I34),  2)</f>
        <v>0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44</v>
      </c>
      <c r="F35" s="143">
        <f>ROUND((SUM(BG128:BG476)),  2)</f>
        <v>0</v>
      </c>
      <c r="G35" s="36"/>
      <c r="H35" s="36"/>
      <c r="I35" s="148">
        <v>0.20999999999999999</v>
      </c>
      <c r="J35" s="36"/>
      <c r="K35" s="143">
        <f>0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4" t="s">
        <v>45</v>
      </c>
      <c r="F36" s="143">
        <f>ROUND((SUM(BH128:BH476)),  2)</f>
        <v>0</v>
      </c>
      <c r="G36" s="36"/>
      <c r="H36" s="36"/>
      <c r="I36" s="148">
        <v>0.12</v>
      </c>
      <c r="J36" s="36"/>
      <c r="K36" s="143">
        <f>0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4" t="s">
        <v>46</v>
      </c>
      <c r="F37" s="143">
        <f>ROUND((SUM(BI128:BI476)),  2)</f>
        <v>0</v>
      </c>
      <c r="G37" s="36"/>
      <c r="H37" s="36"/>
      <c r="I37" s="148">
        <v>0</v>
      </c>
      <c r="J37" s="36"/>
      <c r="K37" s="143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42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1"/>
      <c r="K39" s="154">
        <f>SUM(K30:K37)</f>
        <v>0</v>
      </c>
      <c r="L39" s="155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M41" s="18"/>
    </row>
    <row r="42" hidden="1" s="1" customFormat="1" ht="14.4" customHeight="1">
      <c r="B42" s="18"/>
      <c r="M42" s="18"/>
    </row>
    <row r="43" hidden="1" s="1" customFormat="1" ht="14.4" customHeight="1">
      <c r="B43" s="18"/>
      <c r="M43" s="18"/>
    </row>
    <row r="44" hidden="1" s="1" customFormat="1" ht="14.4" customHeight="1">
      <c r="B44" s="18"/>
      <c r="M44" s="18"/>
    </row>
    <row r="45" hidden="1" s="1" customFormat="1" ht="14.4" customHeight="1">
      <c r="B45" s="18"/>
      <c r="M45" s="18"/>
    </row>
    <row r="46" hidden="1" s="1" customFormat="1" ht="14.4" customHeight="1">
      <c r="B46" s="18"/>
      <c r="M46" s="18"/>
    </row>
    <row r="47" hidden="1" s="1" customFormat="1" ht="14.4" customHeight="1">
      <c r="B47" s="18"/>
      <c r="M47" s="18"/>
    </row>
    <row r="48" hidden="1" s="1" customFormat="1" ht="14.4" customHeight="1">
      <c r="B48" s="18"/>
      <c r="M48" s="18"/>
    </row>
    <row r="49" hidden="1" s="1" customFormat="1" ht="14.4" customHeight="1">
      <c r="B49" s="18"/>
      <c r="M49" s="18"/>
    </row>
    <row r="50" hidden="1" s="2" customFormat="1" ht="14.4" customHeight="1">
      <c r="B50" s="61"/>
      <c r="D50" s="156" t="s">
        <v>50</v>
      </c>
      <c r="E50" s="157"/>
      <c r="F50" s="157"/>
      <c r="G50" s="156" t="s">
        <v>51</v>
      </c>
      <c r="H50" s="157"/>
      <c r="I50" s="157"/>
      <c r="J50" s="157"/>
      <c r="K50" s="157"/>
      <c r="L50" s="157"/>
      <c r="M50" s="61"/>
    </row>
    <row r="51" hidden="1">
      <c r="B51" s="18"/>
      <c r="M51" s="18"/>
    </row>
    <row r="52" hidden="1">
      <c r="B52" s="18"/>
      <c r="M52" s="18"/>
    </row>
    <row r="53" hidden="1">
      <c r="B53" s="18"/>
      <c r="M53" s="18"/>
    </row>
    <row r="54" hidden="1">
      <c r="B54" s="18"/>
      <c r="M54" s="18"/>
    </row>
    <row r="55" hidden="1">
      <c r="B55" s="18"/>
      <c r="M55" s="18"/>
    </row>
    <row r="56" hidden="1">
      <c r="B56" s="18"/>
      <c r="M56" s="18"/>
    </row>
    <row r="57" hidden="1">
      <c r="B57" s="18"/>
      <c r="M57" s="18"/>
    </row>
    <row r="58" hidden="1">
      <c r="B58" s="18"/>
      <c r="M58" s="18"/>
    </row>
    <row r="59" hidden="1">
      <c r="B59" s="18"/>
      <c r="M59" s="18"/>
    </row>
    <row r="60" hidden="1">
      <c r="B60" s="18"/>
      <c r="M60" s="18"/>
    </row>
    <row r="61" hidden="1" s="2" customFormat="1">
      <c r="A61" s="36"/>
      <c r="B61" s="42"/>
      <c r="C61" s="36"/>
      <c r="D61" s="158" t="s">
        <v>52</v>
      </c>
      <c r="E61" s="159"/>
      <c r="F61" s="160" t="s">
        <v>53</v>
      </c>
      <c r="G61" s="158" t="s">
        <v>52</v>
      </c>
      <c r="H61" s="159"/>
      <c r="I61" s="159"/>
      <c r="J61" s="161" t="s">
        <v>53</v>
      </c>
      <c r="K61" s="159"/>
      <c r="L61" s="159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M62" s="18"/>
    </row>
    <row r="63" hidden="1">
      <c r="B63" s="18"/>
      <c r="M63" s="18"/>
    </row>
    <row r="64" hidden="1">
      <c r="B64" s="18"/>
      <c r="M64" s="18"/>
    </row>
    <row r="65" hidden="1" s="2" customFormat="1">
      <c r="A65" s="36"/>
      <c r="B65" s="42"/>
      <c r="C65" s="36"/>
      <c r="D65" s="156" t="s">
        <v>54</v>
      </c>
      <c r="E65" s="162"/>
      <c r="F65" s="162"/>
      <c r="G65" s="156" t="s">
        <v>55</v>
      </c>
      <c r="H65" s="162"/>
      <c r="I65" s="162"/>
      <c r="J65" s="162"/>
      <c r="K65" s="162"/>
      <c r="L65" s="162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M66" s="18"/>
    </row>
    <row r="67" hidden="1">
      <c r="B67" s="18"/>
      <c r="M67" s="18"/>
    </row>
    <row r="68" hidden="1">
      <c r="B68" s="18"/>
      <c r="M68" s="18"/>
    </row>
    <row r="69" hidden="1">
      <c r="B69" s="18"/>
      <c r="M69" s="18"/>
    </row>
    <row r="70" hidden="1">
      <c r="B70" s="18"/>
      <c r="M70" s="18"/>
    </row>
    <row r="71" hidden="1">
      <c r="B71" s="18"/>
      <c r="M71" s="18"/>
    </row>
    <row r="72" hidden="1">
      <c r="B72" s="18"/>
      <c r="M72" s="18"/>
    </row>
    <row r="73" hidden="1">
      <c r="B73" s="18"/>
      <c r="M73" s="18"/>
    </row>
    <row r="74" hidden="1">
      <c r="B74" s="18"/>
      <c r="M74" s="18"/>
    </row>
    <row r="75" hidden="1">
      <c r="B75" s="18"/>
      <c r="M75" s="18"/>
    </row>
    <row r="76" hidden="1" s="2" customFormat="1">
      <c r="A76" s="36"/>
      <c r="B76" s="42"/>
      <c r="C76" s="36"/>
      <c r="D76" s="158" t="s">
        <v>52</v>
      </c>
      <c r="E76" s="159"/>
      <c r="F76" s="160" t="s">
        <v>53</v>
      </c>
      <c r="G76" s="158" t="s">
        <v>52</v>
      </c>
      <c r="H76" s="159"/>
      <c r="I76" s="159"/>
      <c r="J76" s="161" t="s">
        <v>53</v>
      </c>
      <c r="K76" s="159"/>
      <c r="L76" s="159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90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PS Liberec, oprava konstrukcí střechy</v>
      </c>
      <c r="F85" s="38"/>
      <c r="G85" s="38"/>
      <c r="H85" s="38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21</v>
      </c>
      <c r="D87" s="38"/>
      <c r="E87" s="38"/>
      <c r="F87" s="25" t="str">
        <f>F10</f>
        <v>Liberec, Blahoslavova 505</v>
      </c>
      <c r="G87" s="38"/>
      <c r="H87" s="38"/>
      <c r="I87" s="30" t="s">
        <v>23</v>
      </c>
      <c r="J87" s="77" t="str">
        <f>IF(J10="","",J10)</f>
        <v>9. 12. 2024</v>
      </c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25</v>
      </c>
      <c r="D89" s="38"/>
      <c r="E89" s="38"/>
      <c r="F89" s="25" t="str">
        <f>E13</f>
        <v>Povodí Labe, státní podnik</v>
      </c>
      <c r="G89" s="38"/>
      <c r="H89" s="38"/>
      <c r="I89" s="30" t="s">
        <v>32</v>
      </c>
      <c r="J89" s="34" t="str">
        <f>E19</f>
        <v>Ing. Jiří Ryšavý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30</v>
      </c>
      <c r="D90" s="38"/>
      <c r="E90" s="38"/>
      <c r="F90" s="25" t="str">
        <f>IF(E16="","",E16)</f>
        <v>Vyplň údaj</v>
      </c>
      <c r="G90" s="38"/>
      <c r="H90" s="38"/>
      <c r="I90" s="30" t="s">
        <v>35</v>
      </c>
      <c r="J90" s="34" t="str">
        <f>E22</f>
        <v>Ing. Jiří Ryšavý</v>
      </c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7" t="s">
        <v>91</v>
      </c>
      <c r="D92" s="168"/>
      <c r="E92" s="168"/>
      <c r="F92" s="168"/>
      <c r="G92" s="168"/>
      <c r="H92" s="168"/>
      <c r="I92" s="169" t="s">
        <v>92</v>
      </c>
      <c r="J92" s="169" t="s">
        <v>93</v>
      </c>
      <c r="K92" s="169" t="s">
        <v>94</v>
      </c>
      <c r="L92" s="16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70" t="s">
        <v>95</v>
      </c>
      <c r="D94" s="38"/>
      <c r="E94" s="38"/>
      <c r="F94" s="38"/>
      <c r="G94" s="38"/>
      <c r="H94" s="38"/>
      <c r="I94" s="108">
        <f>Q128</f>
        <v>0</v>
      </c>
      <c r="J94" s="108">
        <f>R128</f>
        <v>0</v>
      </c>
      <c r="K94" s="108">
        <f>K128</f>
        <v>0</v>
      </c>
      <c r="L94" s="38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96</v>
      </c>
    </row>
    <row r="95" s="9" customFormat="1" ht="24.96" customHeight="1">
      <c r="A95" s="9"/>
      <c r="B95" s="171"/>
      <c r="C95" s="172"/>
      <c r="D95" s="173" t="s">
        <v>97</v>
      </c>
      <c r="E95" s="174"/>
      <c r="F95" s="174"/>
      <c r="G95" s="174"/>
      <c r="H95" s="174"/>
      <c r="I95" s="175">
        <f>Q129</f>
        <v>0</v>
      </c>
      <c r="J95" s="175">
        <f>R129</f>
        <v>0</v>
      </c>
      <c r="K95" s="175">
        <f>K129</f>
        <v>0</v>
      </c>
      <c r="L95" s="172"/>
      <c r="M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98</v>
      </c>
      <c r="E96" s="180"/>
      <c r="F96" s="180"/>
      <c r="G96" s="180"/>
      <c r="H96" s="180"/>
      <c r="I96" s="181">
        <f>Q130</f>
        <v>0</v>
      </c>
      <c r="J96" s="181">
        <f>R130</f>
        <v>0</v>
      </c>
      <c r="K96" s="181">
        <f>K130</f>
        <v>0</v>
      </c>
      <c r="L96" s="178"/>
      <c r="M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99</v>
      </c>
      <c r="E97" s="180"/>
      <c r="F97" s="180"/>
      <c r="G97" s="180"/>
      <c r="H97" s="180"/>
      <c r="I97" s="181">
        <f>Q135</f>
        <v>0</v>
      </c>
      <c r="J97" s="181">
        <f>R135</f>
        <v>0</v>
      </c>
      <c r="K97" s="181">
        <f>K135</f>
        <v>0</v>
      </c>
      <c r="L97" s="178"/>
      <c r="M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100</v>
      </c>
      <c r="E98" s="180"/>
      <c r="F98" s="180"/>
      <c r="G98" s="180"/>
      <c r="H98" s="180"/>
      <c r="I98" s="181">
        <f>Q148</f>
        <v>0</v>
      </c>
      <c r="J98" s="181">
        <f>R148</f>
        <v>0</v>
      </c>
      <c r="K98" s="181">
        <f>K148</f>
        <v>0</v>
      </c>
      <c r="L98" s="178"/>
      <c r="M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101</v>
      </c>
      <c r="E99" s="180"/>
      <c r="F99" s="180"/>
      <c r="G99" s="180"/>
      <c r="H99" s="180"/>
      <c r="I99" s="181">
        <f>Q170</f>
        <v>0</v>
      </c>
      <c r="J99" s="181">
        <f>R170</f>
        <v>0</v>
      </c>
      <c r="K99" s="181">
        <f>K170</f>
        <v>0</v>
      </c>
      <c r="L99" s="178"/>
      <c r="M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1"/>
      <c r="C100" s="172"/>
      <c r="D100" s="173" t="s">
        <v>102</v>
      </c>
      <c r="E100" s="174"/>
      <c r="F100" s="174"/>
      <c r="G100" s="174"/>
      <c r="H100" s="174"/>
      <c r="I100" s="175">
        <f>Q175</f>
        <v>0</v>
      </c>
      <c r="J100" s="175">
        <f>R175</f>
        <v>0</v>
      </c>
      <c r="K100" s="175">
        <f>K175</f>
        <v>0</v>
      </c>
      <c r="L100" s="172"/>
      <c r="M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7"/>
      <c r="C101" s="178"/>
      <c r="D101" s="179" t="s">
        <v>103</v>
      </c>
      <c r="E101" s="180"/>
      <c r="F101" s="180"/>
      <c r="G101" s="180"/>
      <c r="H101" s="180"/>
      <c r="I101" s="181">
        <f>Q176</f>
        <v>0</v>
      </c>
      <c r="J101" s="181">
        <f>R176</f>
        <v>0</v>
      </c>
      <c r="K101" s="181">
        <f>K176</f>
        <v>0</v>
      </c>
      <c r="L101" s="178"/>
      <c r="M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104</v>
      </c>
      <c r="E102" s="180"/>
      <c r="F102" s="180"/>
      <c r="G102" s="180"/>
      <c r="H102" s="180"/>
      <c r="I102" s="181">
        <f>Q207</f>
        <v>0</v>
      </c>
      <c r="J102" s="181">
        <f>R207</f>
        <v>0</v>
      </c>
      <c r="K102" s="181">
        <f>K207</f>
        <v>0</v>
      </c>
      <c r="L102" s="178"/>
      <c r="M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105</v>
      </c>
      <c r="E103" s="180"/>
      <c r="F103" s="180"/>
      <c r="G103" s="180"/>
      <c r="H103" s="180"/>
      <c r="I103" s="181">
        <f>Q216</f>
        <v>0</v>
      </c>
      <c r="J103" s="181">
        <f>R216</f>
        <v>0</v>
      </c>
      <c r="K103" s="181">
        <f>K216</f>
        <v>0</v>
      </c>
      <c r="L103" s="178"/>
      <c r="M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106</v>
      </c>
      <c r="E104" s="180"/>
      <c r="F104" s="180"/>
      <c r="G104" s="180"/>
      <c r="H104" s="180"/>
      <c r="I104" s="181">
        <f>Q259</f>
        <v>0</v>
      </c>
      <c r="J104" s="181">
        <f>R259</f>
        <v>0</v>
      </c>
      <c r="K104" s="181">
        <f>K259</f>
        <v>0</v>
      </c>
      <c r="L104" s="178"/>
      <c r="M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107</v>
      </c>
      <c r="E105" s="180"/>
      <c r="F105" s="180"/>
      <c r="G105" s="180"/>
      <c r="H105" s="180"/>
      <c r="I105" s="181">
        <f>Q279</f>
        <v>0</v>
      </c>
      <c r="J105" s="181">
        <f>R279</f>
        <v>0</v>
      </c>
      <c r="K105" s="181">
        <f>K279</f>
        <v>0</v>
      </c>
      <c r="L105" s="178"/>
      <c r="M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7"/>
      <c r="C106" s="178"/>
      <c r="D106" s="179" t="s">
        <v>108</v>
      </c>
      <c r="E106" s="180"/>
      <c r="F106" s="180"/>
      <c r="G106" s="180"/>
      <c r="H106" s="180"/>
      <c r="I106" s="181">
        <f>Q387</f>
        <v>0</v>
      </c>
      <c r="J106" s="181">
        <f>R387</f>
        <v>0</v>
      </c>
      <c r="K106" s="181">
        <f>K387</f>
        <v>0</v>
      </c>
      <c r="L106" s="178"/>
      <c r="M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7"/>
      <c r="C107" s="178"/>
      <c r="D107" s="179" t="s">
        <v>109</v>
      </c>
      <c r="E107" s="180"/>
      <c r="F107" s="180"/>
      <c r="G107" s="180"/>
      <c r="H107" s="180"/>
      <c r="I107" s="181">
        <f>Q427</f>
        <v>0</v>
      </c>
      <c r="J107" s="181">
        <f>R427</f>
        <v>0</v>
      </c>
      <c r="K107" s="181">
        <f>K427</f>
        <v>0</v>
      </c>
      <c r="L107" s="178"/>
      <c r="M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110</v>
      </c>
      <c r="E108" s="180"/>
      <c r="F108" s="180"/>
      <c r="G108" s="180"/>
      <c r="H108" s="180"/>
      <c r="I108" s="181">
        <f>Q437</f>
        <v>0</v>
      </c>
      <c r="J108" s="181">
        <f>R437</f>
        <v>0</v>
      </c>
      <c r="K108" s="181">
        <f>K437</f>
        <v>0</v>
      </c>
      <c r="L108" s="178"/>
      <c r="M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7"/>
      <c r="C109" s="178"/>
      <c r="D109" s="179" t="s">
        <v>111</v>
      </c>
      <c r="E109" s="180"/>
      <c r="F109" s="180"/>
      <c r="G109" s="180"/>
      <c r="H109" s="180"/>
      <c r="I109" s="181">
        <f>Q447</f>
        <v>0</v>
      </c>
      <c r="J109" s="181">
        <f>R447</f>
        <v>0</v>
      </c>
      <c r="K109" s="181">
        <f>K447</f>
        <v>0</v>
      </c>
      <c r="L109" s="178"/>
      <c r="M109" s="18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7"/>
      <c r="C110" s="178"/>
      <c r="D110" s="179" t="s">
        <v>112</v>
      </c>
      <c r="E110" s="180"/>
      <c r="F110" s="180"/>
      <c r="G110" s="180"/>
      <c r="H110" s="180"/>
      <c r="I110" s="181">
        <f>Q466</f>
        <v>0</v>
      </c>
      <c r="J110" s="181">
        <f>R466</f>
        <v>0</v>
      </c>
      <c r="K110" s="181">
        <f>K466</f>
        <v>0</v>
      </c>
      <c r="L110" s="178"/>
      <c r="M110" s="18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113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17</v>
      </c>
      <c r="D119" s="38"/>
      <c r="E119" s="38"/>
      <c r="F119" s="38"/>
      <c r="G119" s="38"/>
      <c r="H119" s="38"/>
      <c r="I119" s="38"/>
      <c r="J119" s="38"/>
      <c r="K119" s="38"/>
      <c r="L119" s="38"/>
      <c r="M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74" t="str">
        <f>E7</f>
        <v>PS Liberec, oprava konstrukcí střechy</v>
      </c>
      <c r="F120" s="38"/>
      <c r="G120" s="38"/>
      <c r="H120" s="38"/>
      <c r="I120" s="38"/>
      <c r="J120" s="38"/>
      <c r="K120" s="38"/>
      <c r="L120" s="38"/>
      <c r="M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21</v>
      </c>
      <c r="D122" s="38"/>
      <c r="E122" s="38"/>
      <c r="F122" s="25" t="str">
        <f>F10</f>
        <v>Liberec, Blahoslavova 505</v>
      </c>
      <c r="G122" s="38"/>
      <c r="H122" s="38"/>
      <c r="I122" s="30" t="s">
        <v>23</v>
      </c>
      <c r="J122" s="77" t="str">
        <f>IF(J10="","",J10)</f>
        <v>9. 12. 2024</v>
      </c>
      <c r="K122" s="38"/>
      <c r="L122" s="38"/>
      <c r="M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30" t="s">
        <v>25</v>
      </c>
      <c r="D124" s="38"/>
      <c r="E124" s="38"/>
      <c r="F124" s="25" t="str">
        <f>E13</f>
        <v>Povodí Labe, státní podnik</v>
      </c>
      <c r="G124" s="38"/>
      <c r="H124" s="38"/>
      <c r="I124" s="30" t="s">
        <v>32</v>
      </c>
      <c r="J124" s="34" t="str">
        <f>E19</f>
        <v>Ing. Jiří Ryšavý</v>
      </c>
      <c r="K124" s="38"/>
      <c r="L124" s="38"/>
      <c r="M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5.15" customHeight="1">
      <c r="A125" s="36"/>
      <c r="B125" s="37"/>
      <c r="C125" s="30" t="s">
        <v>30</v>
      </c>
      <c r="D125" s="38"/>
      <c r="E125" s="38"/>
      <c r="F125" s="25" t="str">
        <f>IF(E16="","",E16)</f>
        <v>Vyplň údaj</v>
      </c>
      <c r="G125" s="38"/>
      <c r="H125" s="38"/>
      <c r="I125" s="30" t="s">
        <v>35</v>
      </c>
      <c r="J125" s="34" t="str">
        <f>E22</f>
        <v>Ing. Jiří Ryšavý</v>
      </c>
      <c r="K125" s="38"/>
      <c r="L125" s="38"/>
      <c r="M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0.32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1" customFormat="1" ht="29.28" customHeight="1">
      <c r="A127" s="183"/>
      <c r="B127" s="184"/>
      <c r="C127" s="185" t="s">
        <v>114</v>
      </c>
      <c r="D127" s="186" t="s">
        <v>62</v>
      </c>
      <c r="E127" s="186" t="s">
        <v>58</v>
      </c>
      <c r="F127" s="186" t="s">
        <v>59</v>
      </c>
      <c r="G127" s="186" t="s">
        <v>115</v>
      </c>
      <c r="H127" s="186" t="s">
        <v>116</v>
      </c>
      <c r="I127" s="186" t="s">
        <v>117</v>
      </c>
      <c r="J127" s="186" t="s">
        <v>118</v>
      </c>
      <c r="K127" s="187" t="s">
        <v>94</v>
      </c>
      <c r="L127" s="188" t="s">
        <v>119</v>
      </c>
      <c r="M127" s="189"/>
      <c r="N127" s="98" t="s">
        <v>1</v>
      </c>
      <c r="O127" s="99" t="s">
        <v>41</v>
      </c>
      <c r="P127" s="99" t="s">
        <v>120</v>
      </c>
      <c r="Q127" s="99" t="s">
        <v>121</v>
      </c>
      <c r="R127" s="99" t="s">
        <v>122</v>
      </c>
      <c r="S127" s="99" t="s">
        <v>123</v>
      </c>
      <c r="T127" s="99" t="s">
        <v>124</v>
      </c>
      <c r="U127" s="99" t="s">
        <v>125</v>
      </c>
      <c r="V127" s="99" t="s">
        <v>126</v>
      </c>
      <c r="W127" s="99" t="s">
        <v>127</v>
      </c>
      <c r="X127" s="100" t="s">
        <v>128</v>
      </c>
      <c r="Y127" s="183"/>
      <c r="Z127" s="183"/>
      <c r="AA127" s="183"/>
      <c r="AB127" s="183"/>
      <c r="AC127" s="183"/>
      <c r="AD127" s="183"/>
      <c r="AE127" s="183"/>
    </row>
    <row r="128" s="2" customFormat="1" ht="22.8" customHeight="1">
      <c r="A128" s="36"/>
      <c r="B128" s="37"/>
      <c r="C128" s="105" t="s">
        <v>129</v>
      </c>
      <c r="D128" s="38"/>
      <c r="E128" s="38"/>
      <c r="F128" s="38"/>
      <c r="G128" s="38"/>
      <c r="H128" s="38"/>
      <c r="I128" s="38"/>
      <c r="J128" s="38"/>
      <c r="K128" s="190">
        <f>BK128</f>
        <v>0</v>
      </c>
      <c r="L128" s="38"/>
      <c r="M128" s="42"/>
      <c r="N128" s="101"/>
      <c r="O128" s="191"/>
      <c r="P128" s="102"/>
      <c r="Q128" s="192">
        <f>Q129+Q175</f>
        <v>0</v>
      </c>
      <c r="R128" s="192">
        <f>R129+R175</f>
        <v>0</v>
      </c>
      <c r="S128" s="102"/>
      <c r="T128" s="193">
        <f>T129+T175</f>
        <v>0</v>
      </c>
      <c r="U128" s="102"/>
      <c r="V128" s="193">
        <f>V129+V175</f>
        <v>11.03387115</v>
      </c>
      <c r="W128" s="102"/>
      <c r="X128" s="194">
        <f>X129+X175</f>
        <v>15.230925599999999</v>
      </c>
      <c r="Y128" s="36"/>
      <c r="Z128" s="36"/>
      <c r="AA128" s="36"/>
      <c r="AB128" s="36"/>
      <c r="AC128" s="36"/>
      <c r="AD128" s="36"/>
      <c r="AE128" s="36"/>
      <c r="AT128" s="15" t="s">
        <v>78</v>
      </c>
      <c r="AU128" s="15" t="s">
        <v>96</v>
      </c>
      <c r="BK128" s="195">
        <f>BK129+BK175</f>
        <v>0</v>
      </c>
    </row>
    <row r="129" s="12" customFormat="1" ht="25.92" customHeight="1">
      <c r="A129" s="12"/>
      <c r="B129" s="196"/>
      <c r="C129" s="197"/>
      <c r="D129" s="198" t="s">
        <v>78</v>
      </c>
      <c r="E129" s="199" t="s">
        <v>130</v>
      </c>
      <c r="F129" s="199" t="s">
        <v>131</v>
      </c>
      <c r="G129" s="197"/>
      <c r="H129" s="197"/>
      <c r="I129" s="200"/>
      <c r="J129" s="200"/>
      <c r="K129" s="201">
        <f>BK129</f>
        <v>0</v>
      </c>
      <c r="L129" s="197"/>
      <c r="M129" s="202"/>
      <c r="N129" s="203"/>
      <c r="O129" s="204"/>
      <c r="P129" s="204"/>
      <c r="Q129" s="205">
        <f>Q130+Q135+Q148+Q170</f>
        <v>0</v>
      </c>
      <c r="R129" s="205">
        <f>R130+R135+R148+R170</f>
        <v>0</v>
      </c>
      <c r="S129" s="204"/>
      <c r="T129" s="206">
        <f>T130+T135+T148+T170</f>
        <v>0</v>
      </c>
      <c r="U129" s="204"/>
      <c r="V129" s="206">
        <f>V130+V135+V148+V170</f>
        <v>0.097860000000000003</v>
      </c>
      <c r="W129" s="204"/>
      <c r="X129" s="207">
        <f>X130+X135+X148+X170</f>
        <v>0</v>
      </c>
      <c r="Y129" s="12"/>
      <c r="Z129" s="12"/>
      <c r="AA129" s="12"/>
      <c r="AB129" s="12"/>
      <c r="AC129" s="12"/>
      <c r="AD129" s="12"/>
      <c r="AE129" s="12"/>
      <c r="AR129" s="208" t="s">
        <v>84</v>
      </c>
      <c r="AT129" s="209" t="s">
        <v>78</v>
      </c>
      <c r="AU129" s="209" t="s">
        <v>79</v>
      </c>
      <c r="AY129" s="208" t="s">
        <v>132</v>
      </c>
      <c r="BK129" s="210">
        <f>BK130+BK135+BK148+BK170</f>
        <v>0</v>
      </c>
    </row>
    <row r="130" s="12" customFormat="1" ht="22.8" customHeight="1">
      <c r="A130" s="12"/>
      <c r="B130" s="196"/>
      <c r="C130" s="197"/>
      <c r="D130" s="198" t="s">
        <v>78</v>
      </c>
      <c r="E130" s="211" t="s">
        <v>133</v>
      </c>
      <c r="F130" s="211" t="s">
        <v>134</v>
      </c>
      <c r="G130" s="197"/>
      <c r="H130" s="197"/>
      <c r="I130" s="200"/>
      <c r="J130" s="200"/>
      <c r="K130" s="212">
        <f>BK130</f>
        <v>0</v>
      </c>
      <c r="L130" s="197"/>
      <c r="M130" s="202"/>
      <c r="N130" s="203"/>
      <c r="O130" s="204"/>
      <c r="P130" s="204"/>
      <c r="Q130" s="205">
        <f>SUM(Q131:Q134)</f>
        <v>0</v>
      </c>
      <c r="R130" s="205">
        <f>SUM(R131:R134)</f>
        <v>0</v>
      </c>
      <c r="S130" s="204"/>
      <c r="T130" s="206">
        <f>SUM(T131:T134)</f>
        <v>0</v>
      </c>
      <c r="U130" s="204"/>
      <c r="V130" s="206">
        <f>SUM(V131:V134)</f>
        <v>0.097860000000000003</v>
      </c>
      <c r="W130" s="204"/>
      <c r="X130" s="207">
        <f>SUM(X131:X134)</f>
        <v>0</v>
      </c>
      <c r="Y130" s="12"/>
      <c r="Z130" s="12"/>
      <c r="AA130" s="12"/>
      <c r="AB130" s="12"/>
      <c r="AC130" s="12"/>
      <c r="AD130" s="12"/>
      <c r="AE130" s="12"/>
      <c r="AR130" s="208" t="s">
        <v>84</v>
      </c>
      <c r="AT130" s="209" t="s">
        <v>78</v>
      </c>
      <c r="AU130" s="209" t="s">
        <v>84</v>
      </c>
      <c r="AY130" s="208" t="s">
        <v>132</v>
      </c>
      <c r="BK130" s="210">
        <f>SUM(BK131:BK134)</f>
        <v>0</v>
      </c>
    </row>
    <row r="131" s="2" customFormat="1" ht="24.15" customHeight="1">
      <c r="A131" s="36"/>
      <c r="B131" s="37"/>
      <c r="C131" s="213" t="s">
        <v>84</v>
      </c>
      <c r="D131" s="213" t="s">
        <v>135</v>
      </c>
      <c r="E131" s="214" t="s">
        <v>136</v>
      </c>
      <c r="F131" s="215" t="s">
        <v>137</v>
      </c>
      <c r="G131" s="216" t="s">
        <v>138</v>
      </c>
      <c r="H131" s="217">
        <v>4.6600000000000001</v>
      </c>
      <c r="I131" s="218"/>
      <c r="J131" s="218"/>
      <c r="K131" s="219">
        <f>ROUND(P131*H131,2)</f>
        <v>0</v>
      </c>
      <c r="L131" s="220"/>
      <c r="M131" s="42"/>
      <c r="N131" s="221" t="s">
        <v>1</v>
      </c>
      <c r="O131" s="222" t="s">
        <v>42</v>
      </c>
      <c r="P131" s="223">
        <f>I131+J131</f>
        <v>0</v>
      </c>
      <c r="Q131" s="223">
        <f>ROUND(I131*H131,2)</f>
        <v>0</v>
      </c>
      <c r="R131" s="223">
        <f>ROUND(J131*H131,2)</f>
        <v>0</v>
      </c>
      <c r="S131" s="89"/>
      <c r="T131" s="224">
        <f>S131*H131</f>
        <v>0</v>
      </c>
      <c r="U131" s="224">
        <v>0.021000000000000001</v>
      </c>
      <c r="V131" s="224">
        <f>U131*H131</f>
        <v>0.097860000000000003</v>
      </c>
      <c r="W131" s="224">
        <v>0</v>
      </c>
      <c r="X131" s="225">
        <f>W131*H131</f>
        <v>0</v>
      </c>
      <c r="Y131" s="36"/>
      <c r="Z131" s="36"/>
      <c r="AA131" s="36"/>
      <c r="AB131" s="36"/>
      <c r="AC131" s="36"/>
      <c r="AD131" s="36"/>
      <c r="AE131" s="36"/>
      <c r="AR131" s="226" t="s">
        <v>139</v>
      </c>
      <c r="AT131" s="226" t="s">
        <v>135</v>
      </c>
      <c r="AU131" s="226" t="s">
        <v>86</v>
      </c>
      <c r="AY131" s="15" t="s">
        <v>132</v>
      </c>
      <c r="BE131" s="227">
        <f>IF(O131="základní",K131,0)</f>
        <v>0</v>
      </c>
      <c r="BF131" s="227">
        <f>IF(O131="snížená",K131,0)</f>
        <v>0</v>
      </c>
      <c r="BG131" s="227">
        <f>IF(O131="zákl. přenesená",K131,0)</f>
        <v>0</v>
      </c>
      <c r="BH131" s="227">
        <f>IF(O131="sníž. přenesená",K131,0)</f>
        <v>0</v>
      </c>
      <c r="BI131" s="227">
        <f>IF(O131="nulová",K131,0)</f>
        <v>0</v>
      </c>
      <c r="BJ131" s="15" t="s">
        <v>84</v>
      </c>
      <c r="BK131" s="227">
        <f>ROUND(P131*H131,2)</f>
        <v>0</v>
      </c>
      <c r="BL131" s="15" t="s">
        <v>139</v>
      </c>
      <c r="BM131" s="226" t="s">
        <v>140</v>
      </c>
    </row>
    <row r="132" s="2" customFormat="1">
      <c r="A132" s="36"/>
      <c r="B132" s="37"/>
      <c r="C132" s="38"/>
      <c r="D132" s="228" t="s">
        <v>141</v>
      </c>
      <c r="E132" s="38"/>
      <c r="F132" s="229" t="s">
        <v>142</v>
      </c>
      <c r="G132" s="38"/>
      <c r="H132" s="38"/>
      <c r="I132" s="230"/>
      <c r="J132" s="230"/>
      <c r="K132" s="38"/>
      <c r="L132" s="38"/>
      <c r="M132" s="42"/>
      <c r="N132" s="231"/>
      <c r="O132" s="232"/>
      <c r="P132" s="89"/>
      <c r="Q132" s="89"/>
      <c r="R132" s="89"/>
      <c r="S132" s="89"/>
      <c r="T132" s="89"/>
      <c r="U132" s="89"/>
      <c r="V132" s="89"/>
      <c r="W132" s="89"/>
      <c r="X132" s="90"/>
      <c r="Y132" s="36"/>
      <c r="Z132" s="36"/>
      <c r="AA132" s="36"/>
      <c r="AB132" s="36"/>
      <c r="AC132" s="36"/>
      <c r="AD132" s="36"/>
      <c r="AE132" s="36"/>
      <c r="AT132" s="15" t="s">
        <v>141</v>
      </c>
      <c r="AU132" s="15" t="s">
        <v>86</v>
      </c>
    </row>
    <row r="133" s="2" customFormat="1">
      <c r="A133" s="36"/>
      <c r="B133" s="37"/>
      <c r="C133" s="38"/>
      <c r="D133" s="233" t="s">
        <v>143</v>
      </c>
      <c r="E133" s="38"/>
      <c r="F133" s="234" t="s">
        <v>144</v>
      </c>
      <c r="G133" s="38"/>
      <c r="H133" s="38"/>
      <c r="I133" s="230"/>
      <c r="J133" s="230"/>
      <c r="K133" s="38"/>
      <c r="L133" s="38"/>
      <c r="M133" s="42"/>
      <c r="N133" s="231"/>
      <c r="O133" s="232"/>
      <c r="P133" s="89"/>
      <c r="Q133" s="89"/>
      <c r="R133" s="89"/>
      <c r="S133" s="89"/>
      <c r="T133" s="89"/>
      <c r="U133" s="89"/>
      <c r="V133" s="89"/>
      <c r="W133" s="89"/>
      <c r="X133" s="90"/>
      <c r="Y133" s="36"/>
      <c r="Z133" s="36"/>
      <c r="AA133" s="36"/>
      <c r="AB133" s="36"/>
      <c r="AC133" s="36"/>
      <c r="AD133" s="36"/>
      <c r="AE133" s="36"/>
      <c r="AT133" s="15" t="s">
        <v>143</v>
      </c>
      <c r="AU133" s="15" t="s">
        <v>86</v>
      </c>
    </row>
    <row r="134" s="2" customFormat="1">
      <c r="A134" s="36"/>
      <c r="B134" s="37"/>
      <c r="C134" s="38"/>
      <c r="D134" s="228" t="s">
        <v>145</v>
      </c>
      <c r="E134" s="38"/>
      <c r="F134" s="235" t="s">
        <v>146</v>
      </c>
      <c r="G134" s="38"/>
      <c r="H134" s="38"/>
      <c r="I134" s="230"/>
      <c r="J134" s="230"/>
      <c r="K134" s="38"/>
      <c r="L134" s="38"/>
      <c r="M134" s="42"/>
      <c r="N134" s="231"/>
      <c r="O134" s="232"/>
      <c r="P134" s="89"/>
      <c r="Q134" s="89"/>
      <c r="R134" s="89"/>
      <c r="S134" s="89"/>
      <c r="T134" s="89"/>
      <c r="U134" s="89"/>
      <c r="V134" s="89"/>
      <c r="W134" s="89"/>
      <c r="X134" s="90"/>
      <c r="Y134" s="36"/>
      <c r="Z134" s="36"/>
      <c r="AA134" s="36"/>
      <c r="AB134" s="36"/>
      <c r="AC134" s="36"/>
      <c r="AD134" s="36"/>
      <c r="AE134" s="36"/>
      <c r="AT134" s="15" t="s">
        <v>145</v>
      </c>
      <c r="AU134" s="15" t="s">
        <v>86</v>
      </c>
    </row>
    <row r="135" s="12" customFormat="1" ht="22.8" customHeight="1">
      <c r="A135" s="12"/>
      <c r="B135" s="196"/>
      <c r="C135" s="197"/>
      <c r="D135" s="198" t="s">
        <v>78</v>
      </c>
      <c r="E135" s="211" t="s">
        <v>147</v>
      </c>
      <c r="F135" s="211" t="s">
        <v>148</v>
      </c>
      <c r="G135" s="197"/>
      <c r="H135" s="197"/>
      <c r="I135" s="200"/>
      <c r="J135" s="200"/>
      <c r="K135" s="212">
        <f>BK135</f>
        <v>0</v>
      </c>
      <c r="L135" s="197"/>
      <c r="M135" s="202"/>
      <c r="N135" s="203"/>
      <c r="O135" s="204"/>
      <c r="P135" s="204"/>
      <c r="Q135" s="205">
        <f>SUM(Q136:Q147)</f>
        <v>0</v>
      </c>
      <c r="R135" s="205">
        <f>SUM(R136:R147)</f>
        <v>0</v>
      </c>
      <c r="S135" s="204"/>
      <c r="T135" s="206">
        <f>SUM(T136:T147)</f>
        <v>0</v>
      </c>
      <c r="U135" s="204"/>
      <c r="V135" s="206">
        <f>SUM(V136:V147)</f>
        <v>0</v>
      </c>
      <c r="W135" s="204"/>
      <c r="X135" s="207">
        <f>SUM(X136:X147)</f>
        <v>0</v>
      </c>
      <c r="Y135" s="12"/>
      <c r="Z135" s="12"/>
      <c r="AA135" s="12"/>
      <c r="AB135" s="12"/>
      <c r="AC135" s="12"/>
      <c r="AD135" s="12"/>
      <c r="AE135" s="12"/>
      <c r="AR135" s="208" t="s">
        <v>84</v>
      </c>
      <c r="AT135" s="209" t="s">
        <v>78</v>
      </c>
      <c r="AU135" s="209" t="s">
        <v>84</v>
      </c>
      <c r="AY135" s="208" t="s">
        <v>132</v>
      </c>
      <c r="BK135" s="210">
        <f>SUM(BK136:BK147)</f>
        <v>0</v>
      </c>
    </row>
    <row r="136" s="2" customFormat="1" ht="33" customHeight="1">
      <c r="A136" s="36"/>
      <c r="B136" s="37"/>
      <c r="C136" s="213" t="s">
        <v>86</v>
      </c>
      <c r="D136" s="213" t="s">
        <v>135</v>
      </c>
      <c r="E136" s="214" t="s">
        <v>149</v>
      </c>
      <c r="F136" s="215" t="s">
        <v>150</v>
      </c>
      <c r="G136" s="216" t="s">
        <v>138</v>
      </c>
      <c r="H136" s="217">
        <v>364</v>
      </c>
      <c r="I136" s="218"/>
      <c r="J136" s="218"/>
      <c r="K136" s="219">
        <f>ROUND(P136*H136,2)</f>
        <v>0</v>
      </c>
      <c r="L136" s="220"/>
      <c r="M136" s="42"/>
      <c r="N136" s="221" t="s">
        <v>1</v>
      </c>
      <c r="O136" s="222" t="s">
        <v>42</v>
      </c>
      <c r="P136" s="223">
        <f>I136+J136</f>
        <v>0</v>
      </c>
      <c r="Q136" s="223">
        <f>ROUND(I136*H136,2)</f>
        <v>0</v>
      </c>
      <c r="R136" s="223">
        <f>ROUND(J136*H136,2)</f>
        <v>0</v>
      </c>
      <c r="S136" s="89"/>
      <c r="T136" s="224">
        <f>S136*H136</f>
        <v>0</v>
      </c>
      <c r="U136" s="224">
        <v>0</v>
      </c>
      <c r="V136" s="224">
        <f>U136*H136</f>
        <v>0</v>
      </c>
      <c r="W136" s="224">
        <v>0</v>
      </c>
      <c r="X136" s="225">
        <f>W136*H136</f>
        <v>0</v>
      </c>
      <c r="Y136" s="36"/>
      <c r="Z136" s="36"/>
      <c r="AA136" s="36"/>
      <c r="AB136" s="36"/>
      <c r="AC136" s="36"/>
      <c r="AD136" s="36"/>
      <c r="AE136" s="36"/>
      <c r="AR136" s="226" t="s">
        <v>139</v>
      </c>
      <c r="AT136" s="226" t="s">
        <v>135</v>
      </c>
      <c r="AU136" s="226" t="s">
        <v>86</v>
      </c>
      <c r="AY136" s="15" t="s">
        <v>132</v>
      </c>
      <c r="BE136" s="227">
        <f>IF(O136="základní",K136,0)</f>
        <v>0</v>
      </c>
      <c r="BF136" s="227">
        <f>IF(O136="snížená",K136,0)</f>
        <v>0</v>
      </c>
      <c r="BG136" s="227">
        <f>IF(O136="zákl. přenesená",K136,0)</f>
        <v>0</v>
      </c>
      <c r="BH136" s="227">
        <f>IF(O136="sníž. přenesená",K136,0)</f>
        <v>0</v>
      </c>
      <c r="BI136" s="227">
        <f>IF(O136="nulová",K136,0)</f>
        <v>0</v>
      </c>
      <c r="BJ136" s="15" t="s">
        <v>84</v>
      </c>
      <c r="BK136" s="227">
        <f>ROUND(P136*H136,2)</f>
        <v>0</v>
      </c>
      <c r="BL136" s="15" t="s">
        <v>139</v>
      </c>
      <c r="BM136" s="226" t="s">
        <v>151</v>
      </c>
    </row>
    <row r="137" s="2" customFormat="1">
      <c r="A137" s="36"/>
      <c r="B137" s="37"/>
      <c r="C137" s="38"/>
      <c r="D137" s="228" t="s">
        <v>141</v>
      </c>
      <c r="E137" s="38"/>
      <c r="F137" s="229" t="s">
        <v>152</v>
      </c>
      <c r="G137" s="38"/>
      <c r="H137" s="38"/>
      <c r="I137" s="230"/>
      <c r="J137" s="230"/>
      <c r="K137" s="38"/>
      <c r="L137" s="38"/>
      <c r="M137" s="42"/>
      <c r="N137" s="231"/>
      <c r="O137" s="232"/>
      <c r="P137" s="89"/>
      <c r="Q137" s="89"/>
      <c r="R137" s="89"/>
      <c r="S137" s="89"/>
      <c r="T137" s="89"/>
      <c r="U137" s="89"/>
      <c r="V137" s="89"/>
      <c r="W137" s="89"/>
      <c r="X137" s="90"/>
      <c r="Y137" s="36"/>
      <c r="Z137" s="36"/>
      <c r="AA137" s="36"/>
      <c r="AB137" s="36"/>
      <c r="AC137" s="36"/>
      <c r="AD137" s="36"/>
      <c r="AE137" s="36"/>
      <c r="AT137" s="15" t="s">
        <v>141</v>
      </c>
      <c r="AU137" s="15" t="s">
        <v>86</v>
      </c>
    </row>
    <row r="138" s="2" customFormat="1">
      <c r="A138" s="36"/>
      <c r="B138" s="37"/>
      <c r="C138" s="38"/>
      <c r="D138" s="233" t="s">
        <v>143</v>
      </c>
      <c r="E138" s="38"/>
      <c r="F138" s="234" t="s">
        <v>153</v>
      </c>
      <c r="G138" s="38"/>
      <c r="H138" s="38"/>
      <c r="I138" s="230"/>
      <c r="J138" s="230"/>
      <c r="K138" s="38"/>
      <c r="L138" s="38"/>
      <c r="M138" s="42"/>
      <c r="N138" s="231"/>
      <c r="O138" s="232"/>
      <c r="P138" s="89"/>
      <c r="Q138" s="89"/>
      <c r="R138" s="89"/>
      <c r="S138" s="89"/>
      <c r="T138" s="89"/>
      <c r="U138" s="89"/>
      <c r="V138" s="89"/>
      <c r="W138" s="89"/>
      <c r="X138" s="90"/>
      <c r="Y138" s="36"/>
      <c r="Z138" s="36"/>
      <c r="AA138" s="36"/>
      <c r="AB138" s="36"/>
      <c r="AC138" s="36"/>
      <c r="AD138" s="36"/>
      <c r="AE138" s="36"/>
      <c r="AT138" s="15" t="s">
        <v>143</v>
      </c>
      <c r="AU138" s="15" t="s">
        <v>86</v>
      </c>
    </row>
    <row r="139" s="13" customFormat="1">
      <c r="A139" s="13"/>
      <c r="B139" s="236"/>
      <c r="C139" s="237"/>
      <c r="D139" s="228" t="s">
        <v>154</v>
      </c>
      <c r="E139" s="238" t="s">
        <v>1</v>
      </c>
      <c r="F139" s="239" t="s">
        <v>155</v>
      </c>
      <c r="G139" s="237"/>
      <c r="H139" s="240">
        <v>364</v>
      </c>
      <c r="I139" s="241"/>
      <c r="J139" s="241"/>
      <c r="K139" s="237"/>
      <c r="L139" s="237"/>
      <c r="M139" s="242"/>
      <c r="N139" s="243"/>
      <c r="O139" s="244"/>
      <c r="P139" s="244"/>
      <c r="Q139" s="244"/>
      <c r="R139" s="244"/>
      <c r="S139" s="244"/>
      <c r="T139" s="244"/>
      <c r="U139" s="244"/>
      <c r="V139" s="244"/>
      <c r="W139" s="244"/>
      <c r="X139" s="245"/>
      <c r="Y139" s="13"/>
      <c r="Z139" s="13"/>
      <c r="AA139" s="13"/>
      <c r="AB139" s="13"/>
      <c r="AC139" s="13"/>
      <c r="AD139" s="13"/>
      <c r="AE139" s="13"/>
      <c r="AT139" s="246" t="s">
        <v>154</v>
      </c>
      <c r="AU139" s="246" t="s">
        <v>86</v>
      </c>
      <c r="AV139" s="13" t="s">
        <v>86</v>
      </c>
      <c r="AW139" s="13" t="s">
        <v>5</v>
      </c>
      <c r="AX139" s="13" t="s">
        <v>84</v>
      </c>
      <c r="AY139" s="246" t="s">
        <v>132</v>
      </c>
    </row>
    <row r="140" s="2" customFormat="1" ht="37.8" customHeight="1">
      <c r="A140" s="36"/>
      <c r="B140" s="37"/>
      <c r="C140" s="213" t="s">
        <v>156</v>
      </c>
      <c r="D140" s="213" t="s">
        <v>135</v>
      </c>
      <c r="E140" s="214" t="s">
        <v>157</v>
      </c>
      <c r="F140" s="215" t="s">
        <v>158</v>
      </c>
      <c r="G140" s="216" t="s">
        <v>138</v>
      </c>
      <c r="H140" s="217">
        <v>10920</v>
      </c>
      <c r="I140" s="218"/>
      <c r="J140" s="218"/>
      <c r="K140" s="219">
        <f>ROUND(P140*H140,2)</f>
        <v>0</v>
      </c>
      <c r="L140" s="220"/>
      <c r="M140" s="42"/>
      <c r="N140" s="221" t="s">
        <v>1</v>
      </c>
      <c r="O140" s="222" t="s">
        <v>42</v>
      </c>
      <c r="P140" s="223">
        <f>I140+J140</f>
        <v>0</v>
      </c>
      <c r="Q140" s="223">
        <f>ROUND(I140*H140,2)</f>
        <v>0</v>
      </c>
      <c r="R140" s="223">
        <f>ROUND(J140*H140,2)</f>
        <v>0</v>
      </c>
      <c r="S140" s="89"/>
      <c r="T140" s="224">
        <f>S140*H140</f>
        <v>0</v>
      </c>
      <c r="U140" s="224">
        <v>0</v>
      </c>
      <c r="V140" s="224">
        <f>U140*H140</f>
        <v>0</v>
      </c>
      <c r="W140" s="224">
        <v>0</v>
      </c>
      <c r="X140" s="225">
        <f>W140*H140</f>
        <v>0</v>
      </c>
      <c r="Y140" s="36"/>
      <c r="Z140" s="36"/>
      <c r="AA140" s="36"/>
      <c r="AB140" s="36"/>
      <c r="AC140" s="36"/>
      <c r="AD140" s="36"/>
      <c r="AE140" s="36"/>
      <c r="AR140" s="226" t="s">
        <v>139</v>
      </c>
      <c r="AT140" s="226" t="s">
        <v>135</v>
      </c>
      <c r="AU140" s="226" t="s">
        <v>86</v>
      </c>
      <c r="AY140" s="15" t="s">
        <v>132</v>
      </c>
      <c r="BE140" s="227">
        <f>IF(O140="základní",K140,0)</f>
        <v>0</v>
      </c>
      <c r="BF140" s="227">
        <f>IF(O140="snížená",K140,0)</f>
        <v>0</v>
      </c>
      <c r="BG140" s="227">
        <f>IF(O140="zákl. přenesená",K140,0)</f>
        <v>0</v>
      </c>
      <c r="BH140" s="227">
        <f>IF(O140="sníž. přenesená",K140,0)</f>
        <v>0</v>
      </c>
      <c r="BI140" s="227">
        <f>IF(O140="nulová",K140,0)</f>
        <v>0</v>
      </c>
      <c r="BJ140" s="15" t="s">
        <v>84</v>
      </c>
      <c r="BK140" s="227">
        <f>ROUND(P140*H140,2)</f>
        <v>0</v>
      </c>
      <c r="BL140" s="15" t="s">
        <v>139</v>
      </c>
      <c r="BM140" s="226" t="s">
        <v>159</v>
      </c>
    </row>
    <row r="141" s="2" customFormat="1">
      <c r="A141" s="36"/>
      <c r="B141" s="37"/>
      <c r="C141" s="38"/>
      <c r="D141" s="228" t="s">
        <v>141</v>
      </c>
      <c r="E141" s="38"/>
      <c r="F141" s="229" t="s">
        <v>160</v>
      </c>
      <c r="G141" s="38"/>
      <c r="H141" s="38"/>
      <c r="I141" s="230"/>
      <c r="J141" s="230"/>
      <c r="K141" s="38"/>
      <c r="L141" s="38"/>
      <c r="M141" s="42"/>
      <c r="N141" s="231"/>
      <c r="O141" s="232"/>
      <c r="P141" s="89"/>
      <c r="Q141" s="89"/>
      <c r="R141" s="89"/>
      <c r="S141" s="89"/>
      <c r="T141" s="89"/>
      <c r="U141" s="89"/>
      <c r="V141" s="89"/>
      <c r="W141" s="89"/>
      <c r="X141" s="90"/>
      <c r="Y141" s="36"/>
      <c r="Z141" s="36"/>
      <c r="AA141" s="36"/>
      <c r="AB141" s="36"/>
      <c r="AC141" s="36"/>
      <c r="AD141" s="36"/>
      <c r="AE141" s="36"/>
      <c r="AT141" s="15" t="s">
        <v>141</v>
      </c>
      <c r="AU141" s="15" t="s">
        <v>86</v>
      </c>
    </row>
    <row r="142" s="2" customFormat="1">
      <c r="A142" s="36"/>
      <c r="B142" s="37"/>
      <c r="C142" s="38"/>
      <c r="D142" s="233" t="s">
        <v>143</v>
      </c>
      <c r="E142" s="38"/>
      <c r="F142" s="234" t="s">
        <v>161</v>
      </c>
      <c r="G142" s="38"/>
      <c r="H142" s="38"/>
      <c r="I142" s="230"/>
      <c r="J142" s="230"/>
      <c r="K142" s="38"/>
      <c r="L142" s="38"/>
      <c r="M142" s="42"/>
      <c r="N142" s="231"/>
      <c r="O142" s="232"/>
      <c r="P142" s="89"/>
      <c r="Q142" s="89"/>
      <c r="R142" s="89"/>
      <c r="S142" s="89"/>
      <c r="T142" s="89"/>
      <c r="U142" s="89"/>
      <c r="V142" s="89"/>
      <c r="W142" s="89"/>
      <c r="X142" s="90"/>
      <c r="Y142" s="36"/>
      <c r="Z142" s="36"/>
      <c r="AA142" s="36"/>
      <c r="AB142" s="36"/>
      <c r="AC142" s="36"/>
      <c r="AD142" s="36"/>
      <c r="AE142" s="36"/>
      <c r="AT142" s="15" t="s">
        <v>143</v>
      </c>
      <c r="AU142" s="15" t="s">
        <v>86</v>
      </c>
    </row>
    <row r="143" s="2" customFormat="1">
      <c r="A143" s="36"/>
      <c r="B143" s="37"/>
      <c r="C143" s="38"/>
      <c r="D143" s="228" t="s">
        <v>145</v>
      </c>
      <c r="E143" s="38"/>
      <c r="F143" s="235" t="s">
        <v>162</v>
      </c>
      <c r="G143" s="38"/>
      <c r="H143" s="38"/>
      <c r="I143" s="230"/>
      <c r="J143" s="230"/>
      <c r="K143" s="38"/>
      <c r="L143" s="38"/>
      <c r="M143" s="42"/>
      <c r="N143" s="231"/>
      <c r="O143" s="232"/>
      <c r="P143" s="89"/>
      <c r="Q143" s="89"/>
      <c r="R143" s="89"/>
      <c r="S143" s="89"/>
      <c r="T143" s="89"/>
      <c r="U143" s="89"/>
      <c r="V143" s="89"/>
      <c r="W143" s="89"/>
      <c r="X143" s="90"/>
      <c r="Y143" s="36"/>
      <c r="Z143" s="36"/>
      <c r="AA143" s="36"/>
      <c r="AB143" s="36"/>
      <c r="AC143" s="36"/>
      <c r="AD143" s="36"/>
      <c r="AE143" s="36"/>
      <c r="AT143" s="15" t="s">
        <v>145</v>
      </c>
      <c r="AU143" s="15" t="s">
        <v>86</v>
      </c>
    </row>
    <row r="144" s="13" customFormat="1">
      <c r="A144" s="13"/>
      <c r="B144" s="236"/>
      <c r="C144" s="237"/>
      <c r="D144" s="228" t="s">
        <v>154</v>
      </c>
      <c r="E144" s="238" t="s">
        <v>1</v>
      </c>
      <c r="F144" s="239" t="s">
        <v>163</v>
      </c>
      <c r="G144" s="237"/>
      <c r="H144" s="240">
        <v>10920</v>
      </c>
      <c r="I144" s="241"/>
      <c r="J144" s="241"/>
      <c r="K144" s="237"/>
      <c r="L144" s="237"/>
      <c r="M144" s="242"/>
      <c r="N144" s="243"/>
      <c r="O144" s="244"/>
      <c r="P144" s="244"/>
      <c r="Q144" s="244"/>
      <c r="R144" s="244"/>
      <c r="S144" s="244"/>
      <c r="T144" s="244"/>
      <c r="U144" s="244"/>
      <c r="V144" s="244"/>
      <c r="W144" s="244"/>
      <c r="X144" s="245"/>
      <c r="Y144" s="13"/>
      <c r="Z144" s="13"/>
      <c r="AA144" s="13"/>
      <c r="AB144" s="13"/>
      <c r="AC144" s="13"/>
      <c r="AD144" s="13"/>
      <c r="AE144" s="13"/>
      <c r="AT144" s="246" t="s">
        <v>154</v>
      </c>
      <c r="AU144" s="246" t="s">
        <v>86</v>
      </c>
      <c r="AV144" s="13" t="s">
        <v>86</v>
      </c>
      <c r="AW144" s="13" t="s">
        <v>5</v>
      </c>
      <c r="AX144" s="13" t="s">
        <v>84</v>
      </c>
      <c r="AY144" s="246" t="s">
        <v>132</v>
      </c>
    </row>
    <row r="145" s="2" customFormat="1" ht="33" customHeight="1">
      <c r="A145" s="36"/>
      <c r="B145" s="37"/>
      <c r="C145" s="213" t="s">
        <v>139</v>
      </c>
      <c r="D145" s="213" t="s">
        <v>135</v>
      </c>
      <c r="E145" s="214" t="s">
        <v>164</v>
      </c>
      <c r="F145" s="215" t="s">
        <v>165</v>
      </c>
      <c r="G145" s="216" t="s">
        <v>138</v>
      </c>
      <c r="H145" s="217">
        <v>364</v>
      </c>
      <c r="I145" s="218"/>
      <c r="J145" s="218"/>
      <c r="K145" s="219">
        <f>ROUND(P145*H145,2)</f>
        <v>0</v>
      </c>
      <c r="L145" s="220"/>
      <c r="M145" s="42"/>
      <c r="N145" s="221" t="s">
        <v>1</v>
      </c>
      <c r="O145" s="222" t="s">
        <v>42</v>
      </c>
      <c r="P145" s="223">
        <f>I145+J145</f>
        <v>0</v>
      </c>
      <c r="Q145" s="223">
        <f>ROUND(I145*H145,2)</f>
        <v>0</v>
      </c>
      <c r="R145" s="223">
        <f>ROUND(J145*H145,2)</f>
        <v>0</v>
      </c>
      <c r="S145" s="89"/>
      <c r="T145" s="224">
        <f>S145*H145</f>
        <v>0</v>
      </c>
      <c r="U145" s="224">
        <v>0</v>
      </c>
      <c r="V145" s="224">
        <f>U145*H145</f>
        <v>0</v>
      </c>
      <c r="W145" s="224">
        <v>0</v>
      </c>
      <c r="X145" s="225">
        <f>W145*H145</f>
        <v>0</v>
      </c>
      <c r="Y145" s="36"/>
      <c r="Z145" s="36"/>
      <c r="AA145" s="36"/>
      <c r="AB145" s="36"/>
      <c r="AC145" s="36"/>
      <c r="AD145" s="36"/>
      <c r="AE145" s="36"/>
      <c r="AR145" s="226" t="s">
        <v>139</v>
      </c>
      <c r="AT145" s="226" t="s">
        <v>135</v>
      </c>
      <c r="AU145" s="226" t="s">
        <v>86</v>
      </c>
      <c r="AY145" s="15" t="s">
        <v>132</v>
      </c>
      <c r="BE145" s="227">
        <f>IF(O145="základní",K145,0)</f>
        <v>0</v>
      </c>
      <c r="BF145" s="227">
        <f>IF(O145="snížená",K145,0)</f>
        <v>0</v>
      </c>
      <c r="BG145" s="227">
        <f>IF(O145="zákl. přenesená",K145,0)</f>
        <v>0</v>
      </c>
      <c r="BH145" s="227">
        <f>IF(O145="sníž. přenesená",K145,0)</f>
        <v>0</v>
      </c>
      <c r="BI145" s="227">
        <f>IF(O145="nulová",K145,0)</f>
        <v>0</v>
      </c>
      <c r="BJ145" s="15" t="s">
        <v>84</v>
      </c>
      <c r="BK145" s="227">
        <f>ROUND(P145*H145,2)</f>
        <v>0</v>
      </c>
      <c r="BL145" s="15" t="s">
        <v>139</v>
      </c>
      <c r="BM145" s="226" t="s">
        <v>166</v>
      </c>
    </row>
    <row r="146" s="2" customFormat="1">
      <c r="A146" s="36"/>
      <c r="B146" s="37"/>
      <c r="C146" s="38"/>
      <c r="D146" s="228" t="s">
        <v>141</v>
      </c>
      <c r="E146" s="38"/>
      <c r="F146" s="229" t="s">
        <v>167</v>
      </c>
      <c r="G146" s="38"/>
      <c r="H146" s="38"/>
      <c r="I146" s="230"/>
      <c r="J146" s="230"/>
      <c r="K146" s="38"/>
      <c r="L146" s="38"/>
      <c r="M146" s="42"/>
      <c r="N146" s="231"/>
      <c r="O146" s="232"/>
      <c r="P146" s="89"/>
      <c r="Q146" s="89"/>
      <c r="R146" s="89"/>
      <c r="S146" s="89"/>
      <c r="T146" s="89"/>
      <c r="U146" s="89"/>
      <c r="V146" s="89"/>
      <c r="W146" s="89"/>
      <c r="X146" s="90"/>
      <c r="Y146" s="36"/>
      <c r="Z146" s="36"/>
      <c r="AA146" s="36"/>
      <c r="AB146" s="36"/>
      <c r="AC146" s="36"/>
      <c r="AD146" s="36"/>
      <c r="AE146" s="36"/>
      <c r="AT146" s="15" t="s">
        <v>141</v>
      </c>
      <c r="AU146" s="15" t="s">
        <v>86</v>
      </c>
    </row>
    <row r="147" s="2" customFormat="1">
      <c r="A147" s="36"/>
      <c r="B147" s="37"/>
      <c r="C147" s="38"/>
      <c r="D147" s="233" t="s">
        <v>143</v>
      </c>
      <c r="E147" s="38"/>
      <c r="F147" s="234" t="s">
        <v>168</v>
      </c>
      <c r="G147" s="38"/>
      <c r="H147" s="38"/>
      <c r="I147" s="230"/>
      <c r="J147" s="230"/>
      <c r="K147" s="38"/>
      <c r="L147" s="38"/>
      <c r="M147" s="42"/>
      <c r="N147" s="231"/>
      <c r="O147" s="232"/>
      <c r="P147" s="89"/>
      <c r="Q147" s="89"/>
      <c r="R147" s="89"/>
      <c r="S147" s="89"/>
      <c r="T147" s="89"/>
      <c r="U147" s="89"/>
      <c r="V147" s="89"/>
      <c r="W147" s="89"/>
      <c r="X147" s="90"/>
      <c r="Y147" s="36"/>
      <c r="Z147" s="36"/>
      <c r="AA147" s="36"/>
      <c r="AB147" s="36"/>
      <c r="AC147" s="36"/>
      <c r="AD147" s="36"/>
      <c r="AE147" s="36"/>
      <c r="AT147" s="15" t="s">
        <v>143</v>
      </c>
      <c r="AU147" s="15" t="s">
        <v>86</v>
      </c>
    </row>
    <row r="148" s="12" customFormat="1" ht="22.8" customHeight="1">
      <c r="A148" s="12"/>
      <c r="B148" s="196"/>
      <c r="C148" s="197"/>
      <c r="D148" s="198" t="s">
        <v>78</v>
      </c>
      <c r="E148" s="211" t="s">
        <v>169</v>
      </c>
      <c r="F148" s="211" t="s">
        <v>170</v>
      </c>
      <c r="G148" s="197"/>
      <c r="H148" s="197"/>
      <c r="I148" s="200"/>
      <c r="J148" s="200"/>
      <c r="K148" s="212">
        <f>BK148</f>
        <v>0</v>
      </c>
      <c r="L148" s="197"/>
      <c r="M148" s="202"/>
      <c r="N148" s="203"/>
      <c r="O148" s="204"/>
      <c r="P148" s="204"/>
      <c r="Q148" s="205">
        <f>SUM(Q149:Q169)</f>
        <v>0</v>
      </c>
      <c r="R148" s="205">
        <f>SUM(R149:R169)</f>
        <v>0</v>
      </c>
      <c r="S148" s="204"/>
      <c r="T148" s="206">
        <f>SUM(T149:T169)</f>
        <v>0</v>
      </c>
      <c r="U148" s="204"/>
      <c r="V148" s="206">
        <f>SUM(V149:V169)</f>
        <v>0</v>
      </c>
      <c r="W148" s="204"/>
      <c r="X148" s="207">
        <f>SUM(X149:X169)</f>
        <v>0</v>
      </c>
      <c r="Y148" s="12"/>
      <c r="Z148" s="12"/>
      <c r="AA148" s="12"/>
      <c r="AB148" s="12"/>
      <c r="AC148" s="12"/>
      <c r="AD148" s="12"/>
      <c r="AE148" s="12"/>
      <c r="AR148" s="208" t="s">
        <v>84</v>
      </c>
      <c r="AT148" s="209" t="s">
        <v>78</v>
      </c>
      <c r="AU148" s="209" t="s">
        <v>84</v>
      </c>
      <c r="AY148" s="208" t="s">
        <v>132</v>
      </c>
      <c r="BK148" s="210">
        <f>SUM(BK149:BK169)</f>
        <v>0</v>
      </c>
    </row>
    <row r="149" s="2" customFormat="1" ht="24.15" customHeight="1">
      <c r="A149" s="36"/>
      <c r="B149" s="37"/>
      <c r="C149" s="213" t="s">
        <v>171</v>
      </c>
      <c r="D149" s="213" t="s">
        <v>135</v>
      </c>
      <c r="E149" s="214" t="s">
        <v>172</v>
      </c>
      <c r="F149" s="215" t="s">
        <v>173</v>
      </c>
      <c r="G149" s="216" t="s">
        <v>174</v>
      </c>
      <c r="H149" s="217">
        <v>7.54</v>
      </c>
      <c r="I149" s="218"/>
      <c r="J149" s="218"/>
      <c r="K149" s="219">
        <f>ROUND(P149*H149,2)</f>
        <v>0</v>
      </c>
      <c r="L149" s="220"/>
      <c r="M149" s="42"/>
      <c r="N149" s="221" t="s">
        <v>1</v>
      </c>
      <c r="O149" s="222" t="s">
        <v>42</v>
      </c>
      <c r="P149" s="223">
        <f>I149+J149</f>
        <v>0</v>
      </c>
      <c r="Q149" s="223">
        <f>ROUND(I149*H149,2)</f>
        <v>0</v>
      </c>
      <c r="R149" s="223">
        <f>ROUND(J149*H149,2)</f>
        <v>0</v>
      </c>
      <c r="S149" s="89"/>
      <c r="T149" s="224">
        <f>S149*H149</f>
        <v>0</v>
      </c>
      <c r="U149" s="224">
        <v>0</v>
      </c>
      <c r="V149" s="224">
        <f>U149*H149</f>
        <v>0</v>
      </c>
      <c r="W149" s="224">
        <v>0</v>
      </c>
      <c r="X149" s="225">
        <f>W149*H149</f>
        <v>0</v>
      </c>
      <c r="Y149" s="36"/>
      <c r="Z149" s="36"/>
      <c r="AA149" s="36"/>
      <c r="AB149" s="36"/>
      <c r="AC149" s="36"/>
      <c r="AD149" s="36"/>
      <c r="AE149" s="36"/>
      <c r="AR149" s="226" t="s">
        <v>139</v>
      </c>
      <c r="AT149" s="226" t="s">
        <v>135</v>
      </c>
      <c r="AU149" s="226" t="s">
        <v>86</v>
      </c>
      <c r="AY149" s="15" t="s">
        <v>132</v>
      </c>
      <c r="BE149" s="227">
        <f>IF(O149="základní",K149,0)</f>
        <v>0</v>
      </c>
      <c r="BF149" s="227">
        <f>IF(O149="snížená",K149,0)</f>
        <v>0</v>
      </c>
      <c r="BG149" s="227">
        <f>IF(O149="zákl. přenesená",K149,0)</f>
        <v>0</v>
      </c>
      <c r="BH149" s="227">
        <f>IF(O149="sníž. přenesená",K149,0)</f>
        <v>0</v>
      </c>
      <c r="BI149" s="227">
        <f>IF(O149="nulová",K149,0)</f>
        <v>0</v>
      </c>
      <c r="BJ149" s="15" t="s">
        <v>84</v>
      </c>
      <c r="BK149" s="227">
        <f>ROUND(P149*H149,2)</f>
        <v>0</v>
      </c>
      <c r="BL149" s="15" t="s">
        <v>139</v>
      </c>
      <c r="BM149" s="226" t="s">
        <v>175</v>
      </c>
    </row>
    <row r="150" s="2" customFormat="1">
      <c r="A150" s="36"/>
      <c r="B150" s="37"/>
      <c r="C150" s="38"/>
      <c r="D150" s="228" t="s">
        <v>141</v>
      </c>
      <c r="E150" s="38"/>
      <c r="F150" s="229" t="s">
        <v>176</v>
      </c>
      <c r="G150" s="38"/>
      <c r="H150" s="38"/>
      <c r="I150" s="230"/>
      <c r="J150" s="230"/>
      <c r="K150" s="38"/>
      <c r="L150" s="38"/>
      <c r="M150" s="42"/>
      <c r="N150" s="231"/>
      <c r="O150" s="232"/>
      <c r="P150" s="89"/>
      <c r="Q150" s="89"/>
      <c r="R150" s="89"/>
      <c r="S150" s="89"/>
      <c r="T150" s="89"/>
      <c r="U150" s="89"/>
      <c r="V150" s="89"/>
      <c r="W150" s="89"/>
      <c r="X150" s="90"/>
      <c r="Y150" s="36"/>
      <c r="Z150" s="36"/>
      <c r="AA150" s="36"/>
      <c r="AB150" s="36"/>
      <c r="AC150" s="36"/>
      <c r="AD150" s="36"/>
      <c r="AE150" s="36"/>
      <c r="AT150" s="15" t="s">
        <v>141</v>
      </c>
      <c r="AU150" s="15" t="s">
        <v>86</v>
      </c>
    </row>
    <row r="151" s="2" customFormat="1">
      <c r="A151" s="36"/>
      <c r="B151" s="37"/>
      <c r="C151" s="38"/>
      <c r="D151" s="233" t="s">
        <v>143</v>
      </c>
      <c r="E151" s="38"/>
      <c r="F151" s="234" t="s">
        <v>177</v>
      </c>
      <c r="G151" s="38"/>
      <c r="H151" s="38"/>
      <c r="I151" s="230"/>
      <c r="J151" s="230"/>
      <c r="K151" s="38"/>
      <c r="L151" s="38"/>
      <c r="M151" s="42"/>
      <c r="N151" s="231"/>
      <c r="O151" s="232"/>
      <c r="P151" s="89"/>
      <c r="Q151" s="89"/>
      <c r="R151" s="89"/>
      <c r="S151" s="89"/>
      <c r="T151" s="89"/>
      <c r="U151" s="89"/>
      <c r="V151" s="89"/>
      <c r="W151" s="89"/>
      <c r="X151" s="90"/>
      <c r="Y151" s="36"/>
      <c r="Z151" s="36"/>
      <c r="AA151" s="36"/>
      <c r="AB151" s="36"/>
      <c r="AC151" s="36"/>
      <c r="AD151" s="36"/>
      <c r="AE151" s="36"/>
      <c r="AT151" s="15" t="s">
        <v>143</v>
      </c>
      <c r="AU151" s="15" t="s">
        <v>86</v>
      </c>
    </row>
    <row r="152" s="13" customFormat="1">
      <c r="A152" s="13"/>
      <c r="B152" s="236"/>
      <c r="C152" s="237"/>
      <c r="D152" s="228" t="s">
        <v>154</v>
      </c>
      <c r="E152" s="238" t="s">
        <v>1</v>
      </c>
      <c r="F152" s="239" t="s">
        <v>178</v>
      </c>
      <c r="G152" s="237"/>
      <c r="H152" s="240">
        <v>7.54</v>
      </c>
      <c r="I152" s="241"/>
      <c r="J152" s="241"/>
      <c r="K152" s="237"/>
      <c r="L152" s="237"/>
      <c r="M152" s="242"/>
      <c r="N152" s="243"/>
      <c r="O152" s="244"/>
      <c r="P152" s="244"/>
      <c r="Q152" s="244"/>
      <c r="R152" s="244"/>
      <c r="S152" s="244"/>
      <c r="T152" s="244"/>
      <c r="U152" s="244"/>
      <c r="V152" s="244"/>
      <c r="W152" s="244"/>
      <c r="X152" s="245"/>
      <c r="Y152" s="13"/>
      <c r="Z152" s="13"/>
      <c r="AA152" s="13"/>
      <c r="AB152" s="13"/>
      <c r="AC152" s="13"/>
      <c r="AD152" s="13"/>
      <c r="AE152" s="13"/>
      <c r="AT152" s="246" t="s">
        <v>154</v>
      </c>
      <c r="AU152" s="246" t="s">
        <v>86</v>
      </c>
      <c r="AV152" s="13" t="s">
        <v>86</v>
      </c>
      <c r="AW152" s="13" t="s">
        <v>5</v>
      </c>
      <c r="AX152" s="13" t="s">
        <v>84</v>
      </c>
      <c r="AY152" s="246" t="s">
        <v>132</v>
      </c>
    </row>
    <row r="153" s="2" customFormat="1" ht="24.15" customHeight="1">
      <c r="A153" s="36"/>
      <c r="B153" s="37"/>
      <c r="C153" s="213" t="s">
        <v>133</v>
      </c>
      <c r="D153" s="213" t="s">
        <v>135</v>
      </c>
      <c r="E153" s="214" t="s">
        <v>179</v>
      </c>
      <c r="F153" s="215" t="s">
        <v>180</v>
      </c>
      <c r="G153" s="216" t="s">
        <v>174</v>
      </c>
      <c r="H153" s="217">
        <v>7.54</v>
      </c>
      <c r="I153" s="218"/>
      <c r="J153" s="218"/>
      <c r="K153" s="219">
        <f>ROUND(P153*H153,2)</f>
        <v>0</v>
      </c>
      <c r="L153" s="220"/>
      <c r="M153" s="42"/>
      <c r="N153" s="221" t="s">
        <v>1</v>
      </c>
      <c r="O153" s="222" t="s">
        <v>42</v>
      </c>
      <c r="P153" s="223">
        <f>I153+J153</f>
        <v>0</v>
      </c>
      <c r="Q153" s="223">
        <f>ROUND(I153*H153,2)</f>
        <v>0</v>
      </c>
      <c r="R153" s="223">
        <f>ROUND(J153*H153,2)</f>
        <v>0</v>
      </c>
      <c r="S153" s="89"/>
      <c r="T153" s="224">
        <f>S153*H153</f>
        <v>0</v>
      </c>
      <c r="U153" s="224">
        <v>0</v>
      </c>
      <c r="V153" s="224">
        <f>U153*H153</f>
        <v>0</v>
      </c>
      <c r="W153" s="224">
        <v>0</v>
      </c>
      <c r="X153" s="225">
        <f>W153*H153</f>
        <v>0</v>
      </c>
      <c r="Y153" s="36"/>
      <c r="Z153" s="36"/>
      <c r="AA153" s="36"/>
      <c r="AB153" s="36"/>
      <c r="AC153" s="36"/>
      <c r="AD153" s="36"/>
      <c r="AE153" s="36"/>
      <c r="AR153" s="226" t="s">
        <v>139</v>
      </c>
      <c r="AT153" s="226" t="s">
        <v>135</v>
      </c>
      <c r="AU153" s="226" t="s">
        <v>86</v>
      </c>
      <c r="AY153" s="15" t="s">
        <v>132</v>
      </c>
      <c r="BE153" s="227">
        <f>IF(O153="základní",K153,0)</f>
        <v>0</v>
      </c>
      <c r="BF153" s="227">
        <f>IF(O153="snížená",K153,0)</f>
        <v>0</v>
      </c>
      <c r="BG153" s="227">
        <f>IF(O153="zákl. přenesená",K153,0)</f>
        <v>0</v>
      </c>
      <c r="BH153" s="227">
        <f>IF(O153="sníž. přenesená",K153,0)</f>
        <v>0</v>
      </c>
      <c r="BI153" s="227">
        <f>IF(O153="nulová",K153,0)</f>
        <v>0</v>
      </c>
      <c r="BJ153" s="15" t="s">
        <v>84</v>
      </c>
      <c r="BK153" s="227">
        <f>ROUND(P153*H153,2)</f>
        <v>0</v>
      </c>
      <c r="BL153" s="15" t="s">
        <v>139</v>
      </c>
      <c r="BM153" s="226" t="s">
        <v>181</v>
      </c>
    </row>
    <row r="154" s="2" customFormat="1">
      <c r="A154" s="36"/>
      <c r="B154" s="37"/>
      <c r="C154" s="38"/>
      <c r="D154" s="228" t="s">
        <v>141</v>
      </c>
      <c r="E154" s="38"/>
      <c r="F154" s="229" t="s">
        <v>182</v>
      </c>
      <c r="G154" s="38"/>
      <c r="H154" s="38"/>
      <c r="I154" s="230"/>
      <c r="J154" s="230"/>
      <c r="K154" s="38"/>
      <c r="L154" s="38"/>
      <c r="M154" s="42"/>
      <c r="N154" s="231"/>
      <c r="O154" s="232"/>
      <c r="P154" s="89"/>
      <c r="Q154" s="89"/>
      <c r="R154" s="89"/>
      <c r="S154" s="89"/>
      <c r="T154" s="89"/>
      <c r="U154" s="89"/>
      <c r="V154" s="89"/>
      <c r="W154" s="89"/>
      <c r="X154" s="90"/>
      <c r="Y154" s="36"/>
      <c r="Z154" s="36"/>
      <c r="AA154" s="36"/>
      <c r="AB154" s="36"/>
      <c r="AC154" s="36"/>
      <c r="AD154" s="36"/>
      <c r="AE154" s="36"/>
      <c r="AT154" s="15" t="s">
        <v>141</v>
      </c>
      <c r="AU154" s="15" t="s">
        <v>86</v>
      </c>
    </row>
    <row r="155" s="2" customFormat="1">
      <c r="A155" s="36"/>
      <c r="B155" s="37"/>
      <c r="C155" s="38"/>
      <c r="D155" s="233" t="s">
        <v>143</v>
      </c>
      <c r="E155" s="38"/>
      <c r="F155" s="234" t="s">
        <v>183</v>
      </c>
      <c r="G155" s="38"/>
      <c r="H155" s="38"/>
      <c r="I155" s="230"/>
      <c r="J155" s="230"/>
      <c r="K155" s="38"/>
      <c r="L155" s="38"/>
      <c r="M155" s="42"/>
      <c r="N155" s="231"/>
      <c r="O155" s="232"/>
      <c r="P155" s="89"/>
      <c r="Q155" s="89"/>
      <c r="R155" s="89"/>
      <c r="S155" s="89"/>
      <c r="T155" s="89"/>
      <c r="U155" s="89"/>
      <c r="V155" s="89"/>
      <c r="W155" s="89"/>
      <c r="X155" s="90"/>
      <c r="Y155" s="36"/>
      <c r="Z155" s="36"/>
      <c r="AA155" s="36"/>
      <c r="AB155" s="36"/>
      <c r="AC155" s="36"/>
      <c r="AD155" s="36"/>
      <c r="AE155" s="36"/>
      <c r="AT155" s="15" t="s">
        <v>143</v>
      </c>
      <c r="AU155" s="15" t="s">
        <v>86</v>
      </c>
    </row>
    <row r="156" s="13" customFormat="1">
      <c r="A156" s="13"/>
      <c r="B156" s="236"/>
      <c r="C156" s="237"/>
      <c r="D156" s="228" t="s">
        <v>154</v>
      </c>
      <c r="E156" s="238" t="s">
        <v>1</v>
      </c>
      <c r="F156" s="239" t="s">
        <v>178</v>
      </c>
      <c r="G156" s="237"/>
      <c r="H156" s="240">
        <v>7.54</v>
      </c>
      <c r="I156" s="241"/>
      <c r="J156" s="241"/>
      <c r="K156" s="237"/>
      <c r="L156" s="237"/>
      <c r="M156" s="242"/>
      <c r="N156" s="243"/>
      <c r="O156" s="244"/>
      <c r="P156" s="244"/>
      <c r="Q156" s="244"/>
      <c r="R156" s="244"/>
      <c r="S156" s="244"/>
      <c r="T156" s="244"/>
      <c r="U156" s="244"/>
      <c r="V156" s="244"/>
      <c r="W156" s="244"/>
      <c r="X156" s="245"/>
      <c r="Y156" s="13"/>
      <c r="Z156" s="13"/>
      <c r="AA156" s="13"/>
      <c r="AB156" s="13"/>
      <c r="AC156" s="13"/>
      <c r="AD156" s="13"/>
      <c r="AE156" s="13"/>
      <c r="AT156" s="246" t="s">
        <v>154</v>
      </c>
      <c r="AU156" s="246" t="s">
        <v>86</v>
      </c>
      <c r="AV156" s="13" t="s">
        <v>86</v>
      </c>
      <c r="AW156" s="13" t="s">
        <v>5</v>
      </c>
      <c r="AX156" s="13" t="s">
        <v>84</v>
      </c>
      <c r="AY156" s="246" t="s">
        <v>132</v>
      </c>
    </row>
    <row r="157" s="2" customFormat="1" ht="24.15" customHeight="1">
      <c r="A157" s="36"/>
      <c r="B157" s="37"/>
      <c r="C157" s="213" t="s">
        <v>184</v>
      </c>
      <c r="D157" s="213" t="s">
        <v>135</v>
      </c>
      <c r="E157" s="214" t="s">
        <v>185</v>
      </c>
      <c r="F157" s="215" t="s">
        <v>186</v>
      </c>
      <c r="G157" s="216" t="s">
        <v>174</v>
      </c>
      <c r="H157" s="217">
        <v>67.859999999999999</v>
      </c>
      <c r="I157" s="218"/>
      <c r="J157" s="218"/>
      <c r="K157" s="219">
        <f>ROUND(P157*H157,2)</f>
        <v>0</v>
      </c>
      <c r="L157" s="220"/>
      <c r="M157" s="42"/>
      <c r="N157" s="221" t="s">
        <v>1</v>
      </c>
      <c r="O157" s="222" t="s">
        <v>42</v>
      </c>
      <c r="P157" s="223">
        <f>I157+J157</f>
        <v>0</v>
      </c>
      <c r="Q157" s="223">
        <f>ROUND(I157*H157,2)</f>
        <v>0</v>
      </c>
      <c r="R157" s="223">
        <f>ROUND(J157*H157,2)</f>
        <v>0</v>
      </c>
      <c r="S157" s="89"/>
      <c r="T157" s="224">
        <f>S157*H157</f>
        <v>0</v>
      </c>
      <c r="U157" s="224">
        <v>0</v>
      </c>
      <c r="V157" s="224">
        <f>U157*H157</f>
        <v>0</v>
      </c>
      <c r="W157" s="224">
        <v>0</v>
      </c>
      <c r="X157" s="225">
        <f>W157*H157</f>
        <v>0</v>
      </c>
      <c r="Y157" s="36"/>
      <c r="Z157" s="36"/>
      <c r="AA157" s="36"/>
      <c r="AB157" s="36"/>
      <c r="AC157" s="36"/>
      <c r="AD157" s="36"/>
      <c r="AE157" s="36"/>
      <c r="AR157" s="226" t="s">
        <v>139</v>
      </c>
      <c r="AT157" s="226" t="s">
        <v>135</v>
      </c>
      <c r="AU157" s="226" t="s">
        <v>86</v>
      </c>
      <c r="AY157" s="15" t="s">
        <v>132</v>
      </c>
      <c r="BE157" s="227">
        <f>IF(O157="základní",K157,0)</f>
        <v>0</v>
      </c>
      <c r="BF157" s="227">
        <f>IF(O157="snížená",K157,0)</f>
        <v>0</v>
      </c>
      <c r="BG157" s="227">
        <f>IF(O157="zákl. přenesená",K157,0)</f>
        <v>0</v>
      </c>
      <c r="BH157" s="227">
        <f>IF(O157="sníž. přenesená",K157,0)</f>
        <v>0</v>
      </c>
      <c r="BI157" s="227">
        <f>IF(O157="nulová",K157,0)</f>
        <v>0</v>
      </c>
      <c r="BJ157" s="15" t="s">
        <v>84</v>
      </c>
      <c r="BK157" s="227">
        <f>ROUND(P157*H157,2)</f>
        <v>0</v>
      </c>
      <c r="BL157" s="15" t="s">
        <v>139</v>
      </c>
      <c r="BM157" s="226" t="s">
        <v>187</v>
      </c>
    </row>
    <row r="158" s="2" customFormat="1">
      <c r="A158" s="36"/>
      <c r="B158" s="37"/>
      <c r="C158" s="38"/>
      <c r="D158" s="228" t="s">
        <v>141</v>
      </c>
      <c r="E158" s="38"/>
      <c r="F158" s="229" t="s">
        <v>188</v>
      </c>
      <c r="G158" s="38"/>
      <c r="H158" s="38"/>
      <c r="I158" s="230"/>
      <c r="J158" s="230"/>
      <c r="K158" s="38"/>
      <c r="L158" s="38"/>
      <c r="M158" s="42"/>
      <c r="N158" s="231"/>
      <c r="O158" s="232"/>
      <c r="P158" s="89"/>
      <c r="Q158" s="89"/>
      <c r="R158" s="89"/>
      <c r="S158" s="89"/>
      <c r="T158" s="89"/>
      <c r="U158" s="89"/>
      <c r="V158" s="89"/>
      <c r="W158" s="89"/>
      <c r="X158" s="90"/>
      <c r="Y158" s="36"/>
      <c r="Z158" s="36"/>
      <c r="AA158" s="36"/>
      <c r="AB158" s="36"/>
      <c r="AC158" s="36"/>
      <c r="AD158" s="36"/>
      <c r="AE158" s="36"/>
      <c r="AT158" s="15" t="s">
        <v>141</v>
      </c>
      <c r="AU158" s="15" t="s">
        <v>86</v>
      </c>
    </row>
    <row r="159" s="2" customFormat="1">
      <c r="A159" s="36"/>
      <c r="B159" s="37"/>
      <c r="C159" s="38"/>
      <c r="D159" s="233" t="s">
        <v>143</v>
      </c>
      <c r="E159" s="38"/>
      <c r="F159" s="234" t="s">
        <v>189</v>
      </c>
      <c r="G159" s="38"/>
      <c r="H159" s="38"/>
      <c r="I159" s="230"/>
      <c r="J159" s="230"/>
      <c r="K159" s="38"/>
      <c r="L159" s="38"/>
      <c r="M159" s="42"/>
      <c r="N159" s="231"/>
      <c r="O159" s="232"/>
      <c r="P159" s="89"/>
      <c r="Q159" s="89"/>
      <c r="R159" s="89"/>
      <c r="S159" s="89"/>
      <c r="T159" s="89"/>
      <c r="U159" s="89"/>
      <c r="V159" s="89"/>
      <c r="W159" s="89"/>
      <c r="X159" s="90"/>
      <c r="Y159" s="36"/>
      <c r="Z159" s="36"/>
      <c r="AA159" s="36"/>
      <c r="AB159" s="36"/>
      <c r="AC159" s="36"/>
      <c r="AD159" s="36"/>
      <c r="AE159" s="36"/>
      <c r="AT159" s="15" t="s">
        <v>143</v>
      </c>
      <c r="AU159" s="15" t="s">
        <v>86</v>
      </c>
    </row>
    <row r="160" s="13" customFormat="1">
      <c r="A160" s="13"/>
      <c r="B160" s="236"/>
      <c r="C160" s="237"/>
      <c r="D160" s="228" t="s">
        <v>154</v>
      </c>
      <c r="E160" s="238" t="s">
        <v>1</v>
      </c>
      <c r="F160" s="239" t="s">
        <v>190</v>
      </c>
      <c r="G160" s="237"/>
      <c r="H160" s="240">
        <v>67.859999999999999</v>
      </c>
      <c r="I160" s="241"/>
      <c r="J160" s="241"/>
      <c r="K160" s="237"/>
      <c r="L160" s="237"/>
      <c r="M160" s="242"/>
      <c r="N160" s="243"/>
      <c r="O160" s="244"/>
      <c r="P160" s="244"/>
      <c r="Q160" s="244"/>
      <c r="R160" s="244"/>
      <c r="S160" s="244"/>
      <c r="T160" s="244"/>
      <c r="U160" s="244"/>
      <c r="V160" s="244"/>
      <c r="W160" s="244"/>
      <c r="X160" s="245"/>
      <c r="Y160" s="13"/>
      <c r="Z160" s="13"/>
      <c r="AA160" s="13"/>
      <c r="AB160" s="13"/>
      <c r="AC160" s="13"/>
      <c r="AD160" s="13"/>
      <c r="AE160" s="13"/>
      <c r="AT160" s="246" t="s">
        <v>154</v>
      </c>
      <c r="AU160" s="246" t="s">
        <v>86</v>
      </c>
      <c r="AV160" s="13" t="s">
        <v>86</v>
      </c>
      <c r="AW160" s="13" t="s">
        <v>5</v>
      </c>
      <c r="AX160" s="13" t="s">
        <v>84</v>
      </c>
      <c r="AY160" s="246" t="s">
        <v>132</v>
      </c>
    </row>
    <row r="161" s="2" customFormat="1" ht="33" customHeight="1">
      <c r="A161" s="36"/>
      <c r="B161" s="37"/>
      <c r="C161" s="213" t="s">
        <v>191</v>
      </c>
      <c r="D161" s="213" t="s">
        <v>135</v>
      </c>
      <c r="E161" s="214" t="s">
        <v>192</v>
      </c>
      <c r="F161" s="215" t="s">
        <v>193</v>
      </c>
      <c r="G161" s="216" t="s">
        <v>174</v>
      </c>
      <c r="H161" s="217">
        <v>3.3700000000000001</v>
      </c>
      <c r="I161" s="218"/>
      <c r="J161" s="218"/>
      <c r="K161" s="219">
        <f>ROUND(P161*H161,2)</f>
        <v>0</v>
      </c>
      <c r="L161" s="220"/>
      <c r="M161" s="42"/>
      <c r="N161" s="221" t="s">
        <v>1</v>
      </c>
      <c r="O161" s="222" t="s">
        <v>42</v>
      </c>
      <c r="P161" s="223">
        <f>I161+J161</f>
        <v>0</v>
      </c>
      <c r="Q161" s="223">
        <f>ROUND(I161*H161,2)</f>
        <v>0</v>
      </c>
      <c r="R161" s="223">
        <f>ROUND(J161*H161,2)</f>
        <v>0</v>
      </c>
      <c r="S161" s="89"/>
      <c r="T161" s="224">
        <f>S161*H161</f>
        <v>0</v>
      </c>
      <c r="U161" s="224">
        <v>0</v>
      </c>
      <c r="V161" s="224">
        <f>U161*H161</f>
        <v>0</v>
      </c>
      <c r="W161" s="224">
        <v>0</v>
      </c>
      <c r="X161" s="225">
        <f>W161*H161</f>
        <v>0</v>
      </c>
      <c r="Y161" s="36"/>
      <c r="Z161" s="36"/>
      <c r="AA161" s="36"/>
      <c r="AB161" s="36"/>
      <c r="AC161" s="36"/>
      <c r="AD161" s="36"/>
      <c r="AE161" s="36"/>
      <c r="AR161" s="226" t="s">
        <v>139</v>
      </c>
      <c r="AT161" s="226" t="s">
        <v>135</v>
      </c>
      <c r="AU161" s="226" t="s">
        <v>86</v>
      </c>
      <c r="AY161" s="15" t="s">
        <v>132</v>
      </c>
      <c r="BE161" s="227">
        <f>IF(O161="základní",K161,0)</f>
        <v>0</v>
      </c>
      <c r="BF161" s="227">
        <f>IF(O161="snížená",K161,0)</f>
        <v>0</v>
      </c>
      <c r="BG161" s="227">
        <f>IF(O161="zákl. přenesená",K161,0)</f>
        <v>0</v>
      </c>
      <c r="BH161" s="227">
        <f>IF(O161="sníž. přenesená",K161,0)</f>
        <v>0</v>
      </c>
      <c r="BI161" s="227">
        <f>IF(O161="nulová",K161,0)</f>
        <v>0</v>
      </c>
      <c r="BJ161" s="15" t="s">
        <v>84</v>
      </c>
      <c r="BK161" s="227">
        <f>ROUND(P161*H161,2)</f>
        <v>0</v>
      </c>
      <c r="BL161" s="15" t="s">
        <v>139</v>
      </c>
      <c r="BM161" s="226" t="s">
        <v>194</v>
      </c>
    </row>
    <row r="162" s="2" customFormat="1">
      <c r="A162" s="36"/>
      <c r="B162" s="37"/>
      <c r="C162" s="38"/>
      <c r="D162" s="228" t="s">
        <v>141</v>
      </c>
      <c r="E162" s="38"/>
      <c r="F162" s="229" t="s">
        <v>195</v>
      </c>
      <c r="G162" s="38"/>
      <c r="H162" s="38"/>
      <c r="I162" s="230"/>
      <c r="J162" s="230"/>
      <c r="K162" s="38"/>
      <c r="L162" s="38"/>
      <c r="M162" s="42"/>
      <c r="N162" s="231"/>
      <c r="O162" s="232"/>
      <c r="P162" s="89"/>
      <c r="Q162" s="89"/>
      <c r="R162" s="89"/>
      <c r="S162" s="89"/>
      <c r="T162" s="89"/>
      <c r="U162" s="89"/>
      <c r="V162" s="89"/>
      <c r="W162" s="89"/>
      <c r="X162" s="90"/>
      <c r="Y162" s="36"/>
      <c r="Z162" s="36"/>
      <c r="AA162" s="36"/>
      <c r="AB162" s="36"/>
      <c r="AC162" s="36"/>
      <c r="AD162" s="36"/>
      <c r="AE162" s="36"/>
      <c r="AT162" s="15" t="s">
        <v>141</v>
      </c>
      <c r="AU162" s="15" t="s">
        <v>86</v>
      </c>
    </row>
    <row r="163" s="2" customFormat="1">
      <c r="A163" s="36"/>
      <c r="B163" s="37"/>
      <c r="C163" s="38"/>
      <c r="D163" s="233" t="s">
        <v>143</v>
      </c>
      <c r="E163" s="38"/>
      <c r="F163" s="234" t="s">
        <v>196</v>
      </c>
      <c r="G163" s="38"/>
      <c r="H163" s="38"/>
      <c r="I163" s="230"/>
      <c r="J163" s="230"/>
      <c r="K163" s="38"/>
      <c r="L163" s="38"/>
      <c r="M163" s="42"/>
      <c r="N163" s="231"/>
      <c r="O163" s="232"/>
      <c r="P163" s="89"/>
      <c r="Q163" s="89"/>
      <c r="R163" s="89"/>
      <c r="S163" s="89"/>
      <c r="T163" s="89"/>
      <c r="U163" s="89"/>
      <c r="V163" s="89"/>
      <c r="W163" s="89"/>
      <c r="X163" s="90"/>
      <c r="Y163" s="36"/>
      <c r="Z163" s="36"/>
      <c r="AA163" s="36"/>
      <c r="AB163" s="36"/>
      <c r="AC163" s="36"/>
      <c r="AD163" s="36"/>
      <c r="AE163" s="36"/>
      <c r="AT163" s="15" t="s">
        <v>143</v>
      </c>
      <c r="AU163" s="15" t="s">
        <v>86</v>
      </c>
    </row>
    <row r="164" s="2" customFormat="1" ht="33" customHeight="1">
      <c r="A164" s="36"/>
      <c r="B164" s="37"/>
      <c r="C164" s="213" t="s">
        <v>147</v>
      </c>
      <c r="D164" s="213" t="s">
        <v>135</v>
      </c>
      <c r="E164" s="214" t="s">
        <v>197</v>
      </c>
      <c r="F164" s="215" t="s">
        <v>198</v>
      </c>
      <c r="G164" s="216" t="s">
        <v>174</v>
      </c>
      <c r="H164" s="217">
        <v>3.98</v>
      </c>
      <c r="I164" s="218"/>
      <c r="J164" s="218"/>
      <c r="K164" s="219">
        <f>ROUND(P164*H164,2)</f>
        <v>0</v>
      </c>
      <c r="L164" s="220"/>
      <c r="M164" s="42"/>
      <c r="N164" s="221" t="s">
        <v>1</v>
      </c>
      <c r="O164" s="222" t="s">
        <v>42</v>
      </c>
      <c r="P164" s="223">
        <f>I164+J164</f>
        <v>0</v>
      </c>
      <c r="Q164" s="223">
        <f>ROUND(I164*H164,2)</f>
        <v>0</v>
      </c>
      <c r="R164" s="223">
        <f>ROUND(J164*H164,2)</f>
        <v>0</v>
      </c>
      <c r="S164" s="89"/>
      <c r="T164" s="224">
        <f>S164*H164</f>
        <v>0</v>
      </c>
      <c r="U164" s="224">
        <v>0</v>
      </c>
      <c r="V164" s="224">
        <f>U164*H164</f>
        <v>0</v>
      </c>
      <c r="W164" s="224">
        <v>0</v>
      </c>
      <c r="X164" s="225">
        <f>W164*H164</f>
        <v>0</v>
      </c>
      <c r="Y164" s="36"/>
      <c r="Z164" s="36"/>
      <c r="AA164" s="36"/>
      <c r="AB164" s="36"/>
      <c r="AC164" s="36"/>
      <c r="AD164" s="36"/>
      <c r="AE164" s="36"/>
      <c r="AR164" s="226" t="s">
        <v>139</v>
      </c>
      <c r="AT164" s="226" t="s">
        <v>135</v>
      </c>
      <c r="AU164" s="226" t="s">
        <v>86</v>
      </c>
      <c r="AY164" s="15" t="s">
        <v>132</v>
      </c>
      <c r="BE164" s="227">
        <f>IF(O164="základní",K164,0)</f>
        <v>0</v>
      </c>
      <c r="BF164" s="227">
        <f>IF(O164="snížená",K164,0)</f>
        <v>0</v>
      </c>
      <c r="BG164" s="227">
        <f>IF(O164="zákl. přenesená",K164,0)</f>
        <v>0</v>
      </c>
      <c r="BH164" s="227">
        <f>IF(O164="sníž. přenesená",K164,0)</f>
        <v>0</v>
      </c>
      <c r="BI164" s="227">
        <f>IF(O164="nulová",K164,0)</f>
        <v>0</v>
      </c>
      <c r="BJ164" s="15" t="s">
        <v>84</v>
      </c>
      <c r="BK164" s="227">
        <f>ROUND(P164*H164,2)</f>
        <v>0</v>
      </c>
      <c r="BL164" s="15" t="s">
        <v>139</v>
      </c>
      <c r="BM164" s="226" t="s">
        <v>199</v>
      </c>
    </row>
    <row r="165" s="2" customFormat="1">
      <c r="A165" s="36"/>
      <c r="B165" s="37"/>
      <c r="C165" s="38"/>
      <c r="D165" s="228" t="s">
        <v>141</v>
      </c>
      <c r="E165" s="38"/>
      <c r="F165" s="229" t="s">
        <v>200</v>
      </c>
      <c r="G165" s="38"/>
      <c r="H165" s="38"/>
      <c r="I165" s="230"/>
      <c r="J165" s="230"/>
      <c r="K165" s="38"/>
      <c r="L165" s="38"/>
      <c r="M165" s="42"/>
      <c r="N165" s="231"/>
      <c r="O165" s="232"/>
      <c r="P165" s="89"/>
      <c r="Q165" s="89"/>
      <c r="R165" s="89"/>
      <c r="S165" s="89"/>
      <c r="T165" s="89"/>
      <c r="U165" s="89"/>
      <c r="V165" s="89"/>
      <c r="W165" s="89"/>
      <c r="X165" s="90"/>
      <c r="Y165" s="36"/>
      <c r="Z165" s="36"/>
      <c r="AA165" s="36"/>
      <c r="AB165" s="36"/>
      <c r="AC165" s="36"/>
      <c r="AD165" s="36"/>
      <c r="AE165" s="36"/>
      <c r="AT165" s="15" t="s">
        <v>141</v>
      </c>
      <c r="AU165" s="15" t="s">
        <v>86</v>
      </c>
    </row>
    <row r="166" s="2" customFormat="1">
      <c r="A166" s="36"/>
      <c r="B166" s="37"/>
      <c r="C166" s="38"/>
      <c r="D166" s="233" t="s">
        <v>143</v>
      </c>
      <c r="E166" s="38"/>
      <c r="F166" s="234" t="s">
        <v>201</v>
      </c>
      <c r="G166" s="38"/>
      <c r="H166" s="38"/>
      <c r="I166" s="230"/>
      <c r="J166" s="230"/>
      <c r="K166" s="38"/>
      <c r="L166" s="38"/>
      <c r="M166" s="42"/>
      <c r="N166" s="231"/>
      <c r="O166" s="232"/>
      <c r="P166" s="89"/>
      <c r="Q166" s="89"/>
      <c r="R166" s="89"/>
      <c r="S166" s="89"/>
      <c r="T166" s="89"/>
      <c r="U166" s="89"/>
      <c r="V166" s="89"/>
      <c r="W166" s="89"/>
      <c r="X166" s="90"/>
      <c r="Y166" s="36"/>
      <c r="Z166" s="36"/>
      <c r="AA166" s="36"/>
      <c r="AB166" s="36"/>
      <c r="AC166" s="36"/>
      <c r="AD166" s="36"/>
      <c r="AE166" s="36"/>
      <c r="AT166" s="15" t="s">
        <v>143</v>
      </c>
      <c r="AU166" s="15" t="s">
        <v>86</v>
      </c>
    </row>
    <row r="167" s="2" customFormat="1" ht="33" customHeight="1">
      <c r="A167" s="36"/>
      <c r="B167" s="37"/>
      <c r="C167" s="213" t="s">
        <v>202</v>
      </c>
      <c r="D167" s="213" t="s">
        <v>135</v>
      </c>
      <c r="E167" s="214" t="s">
        <v>203</v>
      </c>
      <c r="F167" s="215" t="s">
        <v>204</v>
      </c>
      <c r="G167" s="216" t="s">
        <v>174</v>
      </c>
      <c r="H167" s="217">
        <v>0.19</v>
      </c>
      <c r="I167" s="218"/>
      <c r="J167" s="218"/>
      <c r="K167" s="219">
        <f>ROUND(P167*H167,2)</f>
        <v>0</v>
      </c>
      <c r="L167" s="220"/>
      <c r="M167" s="42"/>
      <c r="N167" s="221" t="s">
        <v>1</v>
      </c>
      <c r="O167" s="222" t="s">
        <v>42</v>
      </c>
      <c r="P167" s="223">
        <f>I167+J167</f>
        <v>0</v>
      </c>
      <c r="Q167" s="223">
        <f>ROUND(I167*H167,2)</f>
        <v>0</v>
      </c>
      <c r="R167" s="223">
        <f>ROUND(J167*H167,2)</f>
        <v>0</v>
      </c>
      <c r="S167" s="89"/>
      <c r="T167" s="224">
        <f>S167*H167</f>
        <v>0</v>
      </c>
      <c r="U167" s="224">
        <v>0</v>
      </c>
      <c r="V167" s="224">
        <f>U167*H167</f>
        <v>0</v>
      </c>
      <c r="W167" s="224">
        <v>0</v>
      </c>
      <c r="X167" s="225">
        <f>W167*H167</f>
        <v>0</v>
      </c>
      <c r="Y167" s="36"/>
      <c r="Z167" s="36"/>
      <c r="AA167" s="36"/>
      <c r="AB167" s="36"/>
      <c r="AC167" s="36"/>
      <c r="AD167" s="36"/>
      <c r="AE167" s="36"/>
      <c r="AR167" s="226" t="s">
        <v>139</v>
      </c>
      <c r="AT167" s="226" t="s">
        <v>135</v>
      </c>
      <c r="AU167" s="226" t="s">
        <v>86</v>
      </c>
      <c r="AY167" s="15" t="s">
        <v>132</v>
      </c>
      <c r="BE167" s="227">
        <f>IF(O167="základní",K167,0)</f>
        <v>0</v>
      </c>
      <c r="BF167" s="227">
        <f>IF(O167="snížená",K167,0)</f>
        <v>0</v>
      </c>
      <c r="BG167" s="227">
        <f>IF(O167="zákl. přenesená",K167,0)</f>
        <v>0</v>
      </c>
      <c r="BH167" s="227">
        <f>IF(O167="sníž. přenesená",K167,0)</f>
        <v>0</v>
      </c>
      <c r="BI167" s="227">
        <f>IF(O167="nulová",K167,0)</f>
        <v>0</v>
      </c>
      <c r="BJ167" s="15" t="s">
        <v>84</v>
      </c>
      <c r="BK167" s="227">
        <f>ROUND(P167*H167,2)</f>
        <v>0</v>
      </c>
      <c r="BL167" s="15" t="s">
        <v>139</v>
      </c>
      <c r="BM167" s="226" t="s">
        <v>205</v>
      </c>
    </row>
    <row r="168" s="2" customFormat="1">
      <c r="A168" s="36"/>
      <c r="B168" s="37"/>
      <c r="C168" s="38"/>
      <c r="D168" s="228" t="s">
        <v>141</v>
      </c>
      <c r="E168" s="38"/>
      <c r="F168" s="229" t="s">
        <v>206</v>
      </c>
      <c r="G168" s="38"/>
      <c r="H168" s="38"/>
      <c r="I168" s="230"/>
      <c r="J168" s="230"/>
      <c r="K168" s="38"/>
      <c r="L168" s="38"/>
      <c r="M168" s="42"/>
      <c r="N168" s="231"/>
      <c r="O168" s="232"/>
      <c r="P168" s="89"/>
      <c r="Q168" s="89"/>
      <c r="R168" s="89"/>
      <c r="S168" s="89"/>
      <c r="T168" s="89"/>
      <c r="U168" s="89"/>
      <c r="V168" s="89"/>
      <c r="W168" s="89"/>
      <c r="X168" s="90"/>
      <c r="Y168" s="36"/>
      <c r="Z168" s="36"/>
      <c r="AA168" s="36"/>
      <c r="AB168" s="36"/>
      <c r="AC168" s="36"/>
      <c r="AD168" s="36"/>
      <c r="AE168" s="36"/>
      <c r="AT168" s="15" t="s">
        <v>141</v>
      </c>
      <c r="AU168" s="15" t="s">
        <v>86</v>
      </c>
    </row>
    <row r="169" s="2" customFormat="1">
      <c r="A169" s="36"/>
      <c r="B169" s="37"/>
      <c r="C169" s="38"/>
      <c r="D169" s="233" t="s">
        <v>143</v>
      </c>
      <c r="E169" s="38"/>
      <c r="F169" s="234" t="s">
        <v>207</v>
      </c>
      <c r="G169" s="38"/>
      <c r="H169" s="38"/>
      <c r="I169" s="230"/>
      <c r="J169" s="230"/>
      <c r="K169" s="38"/>
      <c r="L169" s="38"/>
      <c r="M169" s="42"/>
      <c r="N169" s="231"/>
      <c r="O169" s="232"/>
      <c r="P169" s="89"/>
      <c r="Q169" s="89"/>
      <c r="R169" s="89"/>
      <c r="S169" s="89"/>
      <c r="T169" s="89"/>
      <c r="U169" s="89"/>
      <c r="V169" s="89"/>
      <c r="W169" s="89"/>
      <c r="X169" s="90"/>
      <c r="Y169" s="36"/>
      <c r="Z169" s="36"/>
      <c r="AA169" s="36"/>
      <c r="AB169" s="36"/>
      <c r="AC169" s="36"/>
      <c r="AD169" s="36"/>
      <c r="AE169" s="36"/>
      <c r="AT169" s="15" t="s">
        <v>143</v>
      </c>
      <c r="AU169" s="15" t="s">
        <v>86</v>
      </c>
    </row>
    <row r="170" s="12" customFormat="1" ht="22.8" customHeight="1">
      <c r="A170" s="12"/>
      <c r="B170" s="196"/>
      <c r="C170" s="197"/>
      <c r="D170" s="198" t="s">
        <v>78</v>
      </c>
      <c r="E170" s="211" t="s">
        <v>208</v>
      </c>
      <c r="F170" s="211" t="s">
        <v>209</v>
      </c>
      <c r="G170" s="197"/>
      <c r="H170" s="197"/>
      <c r="I170" s="200"/>
      <c r="J170" s="200"/>
      <c r="K170" s="212">
        <f>BK170</f>
        <v>0</v>
      </c>
      <c r="L170" s="197"/>
      <c r="M170" s="202"/>
      <c r="N170" s="203"/>
      <c r="O170" s="204"/>
      <c r="P170" s="204"/>
      <c r="Q170" s="205">
        <f>SUM(Q171:Q174)</f>
        <v>0</v>
      </c>
      <c r="R170" s="205">
        <f>SUM(R171:R174)</f>
        <v>0</v>
      </c>
      <c r="S170" s="204"/>
      <c r="T170" s="206">
        <f>SUM(T171:T174)</f>
        <v>0</v>
      </c>
      <c r="U170" s="204"/>
      <c r="V170" s="206">
        <f>SUM(V171:V174)</f>
        <v>0</v>
      </c>
      <c r="W170" s="204"/>
      <c r="X170" s="207">
        <f>SUM(X171:X174)</f>
        <v>0</v>
      </c>
      <c r="Y170" s="12"/>
      <c r="Z170" s="12"/>
      <c r="AA170" s="12"/>
      <c r="AB170" s="12"/>
      <c r="AC170" s="12"/>
      <c r="AD170" s="12"/>
      <c r="AE170" s="12"/>
      <c r="AR170" s="208" t="s">
        <v>84</v>
      </c>
      <c r="AT170" s="209" t="s">
        <v>78</v>
      </c>
      <c r="AU170" s="209" t="s">
        <v>84</v>
      </c>
      <c r="AY170" s="208" t="s">
        <v>132</v>
      </c>
      <c r="BK170" s="210">
        <f>SUM(BK171:BK174)</f>
        <v>0</v>
      </c>
    </row>
    <row r="171" s="2" customFormat="1" ht="21.75" customHeight="1">
      <c r="A171" s="36"/>
      <c r="B171" s="37"/>
      <c r="C171" s="213" t="s">
        <v>210</v>
      </c>
      <c r="D171" s="213" t="s">
        <v>135</v>
      </c>
      <c r="E171" s="214" t="s">
        <v>211</v>
      </c>
      <c r="F171" s="215" t="s">
        <v>212</v>
      </c>
      <c r="G171" s="216" t="s">
        <v>174</v>
      </c>
      <c r="H171" s="217">
        <v>10.311999999999999</v>
      </c>
      <c r="I171" s="218"/>
      <c r="J171" s="218"/>
      <c r="K171" s="219">
        <f>ROUND(P171*H171,2)</f>
        <v>0</v>
      </c>
      <c r="L171" s="220"/>
      <c r="M171" s="42"/>
      <c r="N171" s="221" t="s">
        <v>1</v>
      </c>
      <c r="O171" s="222" t="s">
        <v>42</v>
      </c>
      <c r="P171" s="223">
        <f>I171+J171</f>
        <v>0</v>
      </c>
      <c r="Q171" s="223">
        <f>ROUND(I171*H171,2)</f>
        <v>0</v>
      </c>
      <c r="R171" s="223">
        <f>ROUND(J171*H171,2)</f>
        <v>0</v>
      </c>
      <c r="S171" s="89"/>
      <c r="T171" s="224">
        <f>S171*H171</f>
        <v>0</v>
      </c>
      <c r="U171" s="224">
        <v>0</v>
      </c>
      <c r="V171" s="224">
        <f>U171*H171</f>
        <v>0</v>
      </c>
      <c r="W171" s="224">
        <v>0</v>
      </c>
      <c r="X171" s="225">
        <f>W171*H171</f>
        <v>0</v>
      </c>
      <c r="Y171" s="36"/>
      <c r="Z171" s="36"/>
      <c r="AA171" s="36"/>
      <c r="AB171" s="36"/>
      <c r="AC171" s="36"/>
      <c r="AD171" s="36"/>
      <c r="AE171" s="36"/>
      <c r="AR171" s="226" t="s">
        <v>139</v>
      </c>
      <c r="AT171" s="226" t="s">
        <v>135</v>
      </c>
      <c r="AU171" s="226" t="s">
        <v>86</v>
      </c>
      <c r="AY171" s="15" t="s">
        <v>132</v>
      </c>
      <c r="BE171" s="227">
        <f>IF(O171="základní",K171,0)</f>
        <v>0</v>
      </c>
      <c r="BF171" s="227">
        <f>IF(O171="snížená",K171,0)</f>
        <v>0</v>
      </c>
      <c r="BG171" s="227">
        <f>IF(O171="zákl. přenesená",K171,0)</f>
        <v>0</v>
      </c>
      <c r="BH171" s="227">
        <f>IF(O171="sníž. přenesená",K171,0)</f>
        <v>0</v>
      </c>
      <c r="BI171" s="227">
        <f>IF(O171="nulová",K171,0)</f>
        <v>0</v>
      </c>
      <c r="BJ171" s="15" t="s">
        <v>84</v>
      </c>
      <c r="BK171" s="227">
        <f>ROUND(P171*H171,2)</f>
        <v>0</v>
      </c>
      <c r="BL171" s="15" t="s">
        <v>139</v>
      </c>
      <c r="BM171" s="226" t="s">
        <v>213</v>
      </c>
    </row>
    <row r="172" s="2" customFormat="1">
      <c r="A172" s="36"/>
      <c r="B172" s="37"/>
      <c r="C172" s="38"/>
      <c r="D172" s="228" t="s">
        <v>141</v>
      </c>
      <c r="E172" s="38"/>
      <c r="F172" s="229" t="s">
        <v>214</v>
      </c>
      <c r="G172" s="38"/>
      <c r="H172" s="38"/>
      <c r="I172" s="230"/>
      <c r="J172" s="230"/>
      <c r="K172" s="38"/>
      <c r="L172" s="38"/>
      <c r="M172" s="42"/>
      <c r="N172" s="231"/>
      <c r="O172" s="232"/>
      <c r="P172" s="89"/>
      <c r="Q172" s="89"/>
      <c r="R172" s="89"/>
      <c r="S172" s="89"/>
      <c r="T172" s="89"/>
      <c r="U172" s="89"/>
      <c r="V172" s="89"/>
      <c r="W172" s="89"/>
      <c r="X172" s="90"/>
      <c r="Y172" s="36"/>
      <c r="Z172" s="36"/>
      <c r="AA172" s="36"/>
      <c r="AB172" s="36"/>
      <c r="AC172" s="36"/>
      <c r="AD172" s="36"/>
      <c r="AE172" s="36"/>
      <c r="AT172" s="15" t="s">
        <v>141</v>
      </c>
      <c r="AU172" s="15" t="s">
        <v>86</v>
      </c>
    </row>
    <row r="173" s="2" customFormat="1">
      <c r="A173" s="36"/>
      <c r="B173" s="37"/>
      <c r="C173" s="38"/>
      <c r="D173" s="233" t="s">
        <v>143</v>
      </c>
      <c r="E173" s="38"/>
      <c r="F173" s="234" t="s">
        <v>215</v>
      </c>
      <c r="G173" s="38"/>
      <c r="H173" s="38"/>
      <c r="I173" s="230"/>
      <c r="J173" s="230"/>
      <c r="K173" s="38"/>
      <c r="L173" s="38"/>
      <c r="M173" s="42"/>
      <c r="N173" s="231"/>
      <c r="O173" s="232"/>
      <c r="P173" s="89"/>
      <c r="Q173" s="89"/>
      <c r="R173" s="89"/>
      <c r="S173" s="89"/>
      <c r="T173" s="89"/>
      <c r="U173" s="89"/>
      <c r="V173" s="89"/>
      <c r="W173" s="89"/>
      <c r="X173" s="90"/>
      <c r="Y173" s="36"/>
      <c r="Z173" s="36"/>
      <c r="AA173" s="36"/>
      <c r="AB173" s="36"/>
      <c r="AC173" s="36"/>
      <c r="AD173" s="36"/>
      <c r="AE173" s="36"/>
      <c r="AT173" s="15" t="s">
        <v>143</v>
      </c>
      <c r="AU173" s="15" t="s">
        <v>86</v>
      </c>
    </row>
    <row r="174" s="13" customFormat="1">
      <c r="A174" s="13"/>
      <c r="B174" s="236"/>
      <c r="C174" s="237"/>
      <c r="D174" s="228" t="s">
        <v>154</v>
      </c>
      <c r="E174" s="238" t="s">
        <v>1</v>
      </c>
      <c r="F174" s="239" t="s">
        <v>216</v>
      </c>
      <c r="G174" s="237"/>
      <c r="H174" s="240">
        <v>10.311999999999999</v>
      </c>
      <c r="I174" s="241"/>
      <c r="J174" s="241"/>
      <c r="K174" s="237"/>
      <c r="L174" s="237"/>
      <c r="M174" s="242"/>
      <c r="N174" s="243"/>
      <c r="O174" s="244"/>
      <c r="P174" s="244"/>
      <c r="Q174" s="244"/>
      <c r="R174" s="244"/>
      <c r="S174" s="244"/>
      <c r="T174" s="244"/>
      <c r="U174" s="244"/>
      <c r="V174" s="244"/>
      <c r="W174" s="244"/>
      <c r="X174" s="245"/>
      <c r="Y174" s="13"/>
      <c r="Z174" s="13"/>
      <c r="AA174" s="13"/>
      <c r="AB174" s="13"/>
      <c r="AC174" s="13"/>
      <c r="AD174" s="13"/>
      <c r="AE174" s="13"/>
      <c r="AT174" s="246" t="s">
        <v>154</v>
      </c>
      <c r="AU174" s="246" t="s">
        <v>86</v>
      </c>
      <c r="AV174" s="13" t="s">
        <v>86</v>
      </c>
      <c r="AW174" s="13" t="s">
        <v>5</v>
      </c>
      <c r="AX174" s="13" t="s">
        <v>84</v>
      </c>
      <c r="AY174" s="246" t="s">
        <v>132</v>
      </c>
    </row>
    <row r="175" s="12" customFormat="1" ht="25.92" customHeight="1">
      <c r="A175" s="12"/>
      <c r="B175" s="196"/>
      <c r="C175" s="197"/>
      <c r="D175" s="198" t="s">
        <v>78</v>
      </c>
      <c r="E175" s="199" t="s">
        <v>217</v>
      </c>
      <c r="F175" s="199" t="s">
        <v>218</v>
      </c>
      <c r="G175" s="197"/>
      <c r="H175" s="197"/>
      <c r="I175" s="200"/>
      <c r="J175" s="200"/>
      <c r="K175" s="201">
        <f>BK175</f>
        <v>0</v>
      </c>
      <c r="L175" s="197"/>
      <c r="M175" s="202"/>
      <c r="N175" s="203"/>
      <c r="O175" s="204"/>
      <c r="P175" s="204"/>
      <c r="Q175" s="205">
        <f>Q176+Q207+Q216+Q259+Q279+Q387+Q427+Q437+Q447+Q466</f>
        <v>0</v>
      </c>
      <c r="R175" s="205">
        <f>R176+R207+R216+R259+R279+R387+R427+R437+R447+R466</f>
        <v>0</v>
      </c>
      <c r="S175" s="204"/>
      <c r="T175" s="206">
        <f>T176+T207+T216+T259+T279+T387+T427+T437+T447+T466</f>
        <v>0</v>
      </c>
      <c r="U175" s="204"/>
      <c r="V175" s="206">
        <f>V176+V207+V216+V259+V279+V387+V427+V437+V447+V466</f>
        <v>10.936011149999999</v>
      </c>
      <c r="W175" s="204"/>
      <c r="X175" s="207">
        <f>X176+X207+X216+X259+X279+X387+X427+X437+X447+X466</f>
        <v>15.230925599999999</v>
      </c>
      <c r="Y175" s="12"/>
      <c r="Z175" s="12"/>
      <c r="AA175" s="12"/>
      <c r="AB175" s="12"/>
      <c r="AC175" s="12"/>
      <c r="AD175" s="12"/>
      <c r="AE175" s="12"/>
      <c r="AR175" s="208" t="s">
        <v>86</v>
      </c>
      <c r="AT175" s="209" t="s">
        <v>78</v>
      </c>
      <c r="AU175" s="209" t="s">
        <v>79</v>
      </c>
      <c r="AY175" s="208" t="s">
        <v>132</v>
      </c>
      <c r="BK175" s="210">
        <f>BK176+BK207+BK216+BK259+BK279+BK387+BK427+BK437+BK447+BK466</f>
        <v>0</v>
      </c>
    </row>
    <row r="176" s="12" customFormat="1" ht="22.8" customHeight="1">
      <c r="A176" s="12"/>
      <c r="B176" s="196"/>
      <c r="C176" s="197"/>
      <c r="D176" s="198" t="s">
        <v>78</v>
      </c>
      <c r="E176" s="211" t="s">
        <v>219</v>
      </c>
      <c r="F176" s="211" t="s">
        <v>220</v>
      </c>
      <c r="G176" s="197"/>
      <c r="H176" s="197"/>
      <c r="I176" s="200"/>
      <c r="J176" s="200"/>
      <c r="K176" s="212">
        <f>BK176</f>
        <v>0</v>
      </c>
      <c r="L176" s="197"/>
      <c r="M176" s="202"/>
      <c r="N176" s="203"/>
      <c r="O176" s="204"/>
      <c r="P176" s="204"/>
      <c r="Q176" s="205">
        <f>SUM(Q177:Q206)</f>
        <v>0</v>
      </c>
      <c r="R176" s="205">
        <f>SUM(R177:R206)</f>
        <v>0</v>
      </c>
      <c r="S176" s="204"/>
      <c r="T176" s="206">
        <f>SUM(T177:T206)</f>
        <v>0</v>
      </c>
      <c r="U176" s="204"/>
      <c r="V176" s="206">
        <f>SUM(V177:V206)</f>
        <v>1.1439955999999998</v>
      </c>
      <c r="W176" s="204"/>
      <c r="X176" s="207">
        <f>SUM(X177:X206)</f>
        <v>5.5006000000000004</v>
      </c>
      <c r="Y176" s="12"/>
      <c r="Z176" s="12"/>
      <c r="AA176" s="12"/>
      <c r="AB176" s="12"/>
      <c r="AC176" s="12"/>
      <c r="AD176" s="12"/>
      <c r="AE176" s="12"/>
      <c r="AR176" s="208" t="s">
        <v>86</v>
      </c>
      <c r="AT176" s="209" t="s">
        <v>78</v>
      </c>
      <c r="AU176" s="209" t="s">
        <v>84</v>
      </c>
      <c r="AY176" s="208" t="s">
        <v>132</v>
      </c>
      <c r="BK176" s="210">
        <f>SUM(BK177:BK206)</f>
        <v>0</v>
      </c>
    </row>
    <row r="177" s="2" customFormat="1" ht="33" customHeight="1">
      <c r="A177" s="36"/>
      <c r="B177" s="37"/>
      <c r="C177" s="213" t="s">
        <v>9</v>
      </c>
      <c r="D177" s="213" t="s">
        <v>135</v>
      </c>
      <c r="E177" s="214" t="s">
        <v>221</v>
      </c>
      <c r="F177" s="215" t="s">
        <v>222</v>
      </c>
      <c r="G177" s="216" t="s">
        <v>138</v>
      </c>
      <c r="H177" s="217">
        <v>157.16</v>
      </c>
      <c r="I177" s="218"/>
      <c r="J177" s="218"/>
      <c r="K177" s="219">
        <f>ROUND(P177*H177,2)</f>
        <v>0</v>
      </c>
      <c r="L177" s="220"/>
      <c r="M177" s="42"/>
      <c r="N177" s="221" t="s">
        <v>1</v>
      </c>
      <c r="O177" s="222" t="s">
        <v>42</v>
      </c>
      <c r="P177" s="223">
        <f>I177+J177</f>
        <v>0</v>
      </c>
      <c r="Q177" s="223">
        <f>ROUND(I177*H177,2)</f>
        <v>0</v>
      </c>
      <c r="R177" s="223">
        <f>ROUND(J177*H177,2)</f>
        <v>0</v>
      </c>
      <c r="S177" s="89"/>
      <c r="T177" s="224">
        <f>S177*H177</f>
        <v>0</v>
      </c>
      <c r="U177" s="224">
        <v>0</v>
      </c>
      <c r="V177" s="224">
        <f>U177*H177</f>
        <v>0</v>
      </c>
      <c r="W177" s="224">
        <v>0.035000000000000003</v>
      </c>
      <c r="X177" s="225">
        <f>W177*H177</f>
        <v>5.5006000000000004</v>
      </c>
      <c r="Y177" s="36"/>
      <c r="Z177" s="36"/>
      <c r="AA177" s="36"/>
      <c r="AB177" s="36"/>
      <c r="AC177" s="36"/>
      <c r="AD177" s="36"/>
      <c r="AE177" s="36"/>
      <c r="AR177" s="226" t="s">
        <v>223</v>
      </c>
      <c r="AT177" s="226" t="s">
        <v>135</v>
      </c>
      <c r="AU177" s="226" t="s">
        <v>86</v>
      </c>
      <c r="AY177" s="15" t="s">
        <v>132</v>
      </c>
      <c r="BE177" s="227">
        <f>IF(O177="základní",K177,0)</f>
        <v>0</v>
      </c>
      <c r="BF177" s="227">
        <f>IF(O177="snížená",K177,0)</f>
        <v>0</v>
      </c>
      <c r="BG177" s="227">
        <f>IF(O177="zákl. přenesená",K177,0)</f>
        <v>0</v>
      </c>
      <c r="BH177" s="227">
        <f>IF(O177="sníž. přenesená",K177,0)</f>
        <v>0</v>
      </c>
      <c r="BI177" s="227">
        <f>IF(O177="nulová",K177,0)</f>
        <v>0</v>
      </c>
      <c r="BJ177" s="15" t="s">
        <v>84</v>
      </c>
      <c r="BK177" s="227">
        <f>ROUND(P177*H177,2)</f>
        <v>0</v>
      </c>
      <c r="BL177" s="15" t="s">
        <v>223</v>
      </c>
      <c r="BM177" s="226" t="s">
        <v>224</v>
      </c>
    </row>
    <row r="178" s="2" customFormat="1">
      <c r="A178" s="36"/>
      <c r="B178" s="37"/>
      <c r="C178" s="38"/>
      <c r="D178" s="228" t="s">
        <v>141</v>
      </c>
      <c r="E178" s="38"/>
      <c r="F178" s="229" t="s">
        <v>225</v>
      </c>
      <c r="G178" s="38"/>
      <c r="H178" s="38"/>
      <c r="I178" s="230"/>
      <c r="J178" s="230"/>
      <c r="K178" s="38"/>
      <c r="L178" s="38"/>
      <c r="M178" s="42"/>
      <c r="N178" s="231"/>
      <c r="O178" s="232"/>
      <c r="P178" s="89"/>
      <c r="Q178" s="89"/>
      <c r="R178" s="89"/>
      <c r="S178" s="89"/>
      <c r="T178" s="89"/>
      <c r="U178" s="89"/>
      <c r="V178" s="89"/>
      <c r="W178" s="89"/>
      <c r="X178" s="90"/>
      <c r="Y178" s="36"/>
      <c r="Z178" s="36"/>
      <c r="AA178" s="36"/>
      <c r="AB178" s="36"/>
      <c r="AC178" s="36"/>
      <c r="AD178" s="36"/>
      <c r="AE178" s="36"/>
      <c r="AT178" s="15" t="s">
        <v>141</v>
      </c>
      <c r="AU178" s="15" t="s">
        <v>86</v>
      </c>
    </row>
    <row r="179" s="2" customFormat="1">
      <c r="A179" s="36"/>
      <c r="B179" s="37"/>
      <c r="C179" s="38"/>
      <c r="D179" s="233" t="s">
        <v>143</v>
      </c>
      <c r="E179" s="38"/>
      <c r="F179" s="234" t="s">
        <v>226</v>
      </c>
      <c r="G179" s="38"/>
      <c r="H179" s="38"/>
      <c r="I179" s="230"/>
      <c r="J179" s="230"/>
      <c r="K179" s="38"/>
      <c r="L179" s="38"/>
      <c r="M179" s="42"/>
      <c r="N179" s="231"/>
      <c r="O179" s="232"/>
      <c r="P179" s="89"/>
      <c r="Q179" s="89"/>
      <c r="R179" s="89"/>
      <c r="S179" s="89"/>
      <c r="T179" s="89"/>
      <c r="U179" s="89"/>
      <c r="V179" s="89"/>
      <c r="W179" s="89"/>
      <c r="X179" s="90"/>
      <c r="Y179" s="36"/>
      <c r="Z179" s="36"/>
      <c r="AA179" s="36"/>
      <c r="AB179" s="36"/>
      <c r="AC179" s="36"/>
      <c r="AD179" s="36"/>
      <c r="AE179" s="36"/>
      <c r="AT179" s="15" t="s">
        <v>143</v>
      </c>
      <c r="AU179" s="15" t="s">
        <v>86</v>
      </c>
    </row>
    <row r="180" s="2" customFormat="1">
      <c r="A180" s="36"/>
      <c r="B180" s="37"/>
      <c r="C180" s="38"/>
      <c r="D180" s="228" t="s">
        <v>145</v>
      </c>
      <c r="E180" s="38"/>
      <c r="F180" s="235" t="s">
        <v>227</v>
      </c>
      <c r="G180" s="38"/>
      <c r="H180" s="38"/>
      <c r="I180" s="230"/>
      <c r="J180" s="230"/>
      <c r="K180" s="38"/>
      <c r="L180" s="38"/>
      <c r="M180" s="42"/>
      <c r="N180" s="231"/>
      <c r="O180" s="232"/>
      <c r="P180" s="89"/>
      <c r="Q180" s="89"/>
      <c r="R180" s="89"/>
      <c r="S180" s="89"/>
      <c r="T180" s="89"/>
      <c r="U180" s="89"/>
      <c r="V180" s="89"/>
      <c r="W180" s="89"/>
      <c r="X180" s="90"/>
      <c r="Y180" s="36"/>
      <c r="Z180" s="36"/>
      <c r="AA180" s="36"/>
      <c r="AB180" s="36"/>
      <c r="AC180" s="36"/>
      <c r="AD180" s="36"/>
      <c r="AE180" s="36"/>
      <c r="AT180" s="15" t="s">
        <v>145</v>
      </c>
      <c r="AU180" s="15" t="s">
        <v>86</v>
      </c>
    </row>
    <row r="181" s="13" customFormat="1">
      <c r="A181" s="13"/>
      <c r="B181" s="236"/>
      <c r="C181" s="237"/>
      <c r="D181" s="228" t="s">
        <v>154</v>
      </c>
      <c r="E181" s="238" t="s">
        <v>1</v>
      </c>
      <c r="F181" s="239" t="s">
        <v>228</v>
      </c>
      <c r="G181" s="237"/>
      <c r="H181" s="240">
        <v>157.16</v>
      </c>
      <c r="I181" s="241"/>
      <c r="J181" s="241"/>
      <c r="K181" s="237"/>
      <c r="L181" s="237"/>
      <c r="M181" s="242"/>
      <c r="N181" s="243"/>
      <c r="O181" s="244"/>
      <c r="P181" s="244"/>
      <c r="Q181" s="244"/>
      <c r="R181" s="244"/>
      <c r="S181" s="244"/>
      <c r="T181" s="244"/>
      <c r="U181" s="244"/>
      <c r="V181" s="244"/>
      <c r="W181" s="244"/>
      <c r="X181" s="245"/>
      <c r="Y181" s="13"/>
      <c r="Z181" s="13"/>
      <c r="AA181" s="13"/>
      <c r="AB181" s="13"/>
      <c r="AC181" s="13"/>
      <c r="AD181" s="13"/>
      <c r="AE181" s="13"/>
      <c r="AT181" s="246" t="s">
        <v>154</v>
      </c>
      <c r="AU181" s="246" t="s">
        <v>86</v>
      </c>
      <c r="AV181" s="13" t="s">
        <v>86</v>
      </c>
      <c r="AW181" s="13" t="s">
        <v>5</v>
      </c>
      <c r="AX181" s="13" t="s">
        <v>84</v>
      </c>
      <c r="AY181" s="246" t="s">
        <v>132</v>
      </c>
    </row>
    <row r="182" s="2" customFormat="1" ht="24.15" customHeight="1">
      <c r="A182" s="36"/>
      <c r="B182" s="37"/>
      <c r="C182" s="213" t="s">
        <v>229</v>
      </c>
      <c r="D182" s="213" t="s">
        <v>135</v>
      </c>
      <c r="E182" s="214" t="s">
        <v>230</v>
      </c>
      <c r="F182" s="215" t="s">
        <v>231</v>
      </c>
      <c r="G182" s="216" t="s">
        <v>138</v>
      </c>
      <c r="H182" s="217">
        <v>275.25999999999999</v>
      </c>
      <c r="I182" s="218"/>
      <c r="J182" s="218"/>
      <c r="K182" s="219">
        <f>ROUND(P182*H182,2)</f>
        <v>0</v>
      </c>
      <c r="L182" s="220"/>
      <c r="M182" s="42"/>
      <c r="N182" s="221" t="s">
        <v>1</v>
      </c>
      <c r="O182" s="222" t="s">
        <v>42</v>
      </c>
      <c r="P182" s="223">
        <f>I182+J182</f>
        <v>0</v>
      </c>
      <c r="Q182" s="223">
        <f>ROUND(I182*H182,2)</f>
        <v>0</v>
      </c>
      <c r="R182" s="223">
        <f>ROUND(J182*H182,2)</f>
        <v>0</v>
      </c>
      <c r="S182" s="89"/>
      <c r="T182" s="224">
        <f>S182*H182</f>
        <v>0</v>
      </c>
      <c r="U182" s="224">
        <v>0</v>
      </c>
      <c r="V182" s="224">
        <f>U182*H182</f>
        <v>0</v>
      </c>
      <c r="W182" s="224">
        <v>0</v>
      </c>
      <c r="X182" s="225">
        <f>W182*H182</f>
        <v>0</v>
      </c>
      <c r="Y182" s="36"/>
      <c r="Z182" s="36"/>
      <c r="AA182" s="36"/>
      <c r="AB182" s="36"/>
      <c r="AC182" s="36"/>
      <c r="AD182" s="36"/>
      <c r="AE182" s="36"/>
      <c r="AR182" s="226" t="s">
        <v>223</v>
      </c>
      <c r="AT182" s="226" t="s">
        <v>135</v>
      </c>
      <c r="AU182" s="226" t="s">
        <v>86</v>
      </c>
      <c r="AY182" s="15" t="s">
        <v>132</v>
      </c>
      <c r="BE182" s="227">
        <f>IF(O182="základní",K182,0)</f>
        <v>0</v>
      </c>
      <c r="BF182" s="227">
        <f>IF(O182="snížená",K182,0)</f>
        <v>0</v>
      </c>
      <c r="BG182" s="227">
        <f>IF(O182="zákl. přenesená",K182,0)</f>
        <v>0</v>
      </c>
      <c r="BH182" s="227">
        <f>IF(O182="sníž. přenesená",K182,0)</f>
        <v>0</v>
      </c>
      <c r="BI182" s="227">
        <f>IF(O182="nulová",K182,0)</f>
        <v>0</v>
      </c>
      <c r="BJ182" s="15" t="s">
        <v>84</v>
      </c>
      <c r="BK182" s="227">
        <f>ROUND(P182*H182,2)</f>
        <v>0</v>
      </c>
      <c r="BL182" s="15" t="s">
        <v>223</v>
      </c>
      <c r="BM182" s="226" t="s">
        <v>232</v>
      </c>
    </row>
    <row r="183" s="2" customFormat="1">
      <c r="A183" s="36"/>
      <c r="B183" s="37"/>
      <c r="C183" s="38"/>
      <c r="D183" s="228" t="s">
        <v>141</v>
      </c>
      <c r="E183" s="38"/>
      <c r="F183" s="229" t="s">
        <v>233</v>
      </c>
      <c r="G183" s="38"/>
      <c r="H183" s="38"/>
      <c r="I183" s="230"/>
      <c r="J183" s="230"/>
      <c r="K183" s="38"/>
      <c r="L183" s="38"/>
      <c r="M183" s="42"/>
      <c r="N183" s="231"/>
      <c r="O183" s="232"/>
      <c r="P183" s="89"/>
      <c r="Q183" s="89"/>
      <c r="R183" s="89"/>
      <c r="S183" s="89"/>
      <c r="T183" s="89"/>
      <c r="U183" s="89"/>
      <c r="V183" s="89"/>
      <c r="W183" s="89"/>
      <c r="X183" s="90"/>
      <c r="Y183" s="36"/>
      <c r="Z183" s="36"/>
      <c r="AA183" s="36"/>
      <c r="AB183" s="36"/>
      <c r="AC183" s="36"/>
      <c r="AD183" s="36"/>
      <c r="AE183" s="36"/>
      <c r="AT183" s="15" t="s">
        <v>141</v>
      </c>
      <c r="AU183" s="15" t="s">
        <v>86</v>
      </c>
    </row>
    <row r="184" s="2" customFormat="1">
      <c r="A184" s="36"/>
      <c r="B184" s="37"/>
      <c r="C184" s="38"/>
      <c r="D184" s="233" t="s">
        <v>143</v>
      </c>
      <c r="E184" s="38"/>
      <c r="F184" s="234" t="s">
        <v>234</v>
      </c>
      <c r="G184" s="38"/>
      <c r="H184" s="38"/>
      <c r="I184" s="230"/>
      <c r="J184" s="230"/>
      <c r="K184" s="38"/>
      <c r="L184" s="38"/>
      <c r="M184" s="42"/>
      <c r="N184" s="231"/>
      <c r="O184" s="232"/>
      <c r="P184" s="89"/>
      <c r="Q184" s="89"/>
      <c r="R184" s="89"/>
      <c r="S184" s="89"/>
      <c r="T184" s="89"/>
      <c r="U184" s="89"/>
      <c r="V184" s="89"/>
      <c r="W184" s="89"/>
      <c r="X184" s="90"/>
      <c r="Y184" s="36"/>
      <c r="Z184" s="36"/>
      <c r="AA184" s="36"/>
      <c r="AB184" s="36"/>
      <c r="AC184" s="36"/>
      <c r="AD184" s="36"/>
      <c r="AE184" s="36"/>
      <c r="AT184" s="15" t="s">
        <v>143</v>
      </c>
      <c r="AU184" s="15" t="s">
        <v>86</v>
      </c>
    </row>
    <row r="185" s="2" customFormat="1">
      <c r="A185" s="36"/>
      <c r="B185" s="37"/>
      <c r="C185" s="38"/>
      <c r="D185" s="228" t="s">
        <v>145</v>
      </c>
      <c r="E185" s="38"/>
      <c r="F185" s="235" t="s">
        <v>235</v>
      </c>
      <c r="G185" s="38"/>
      <c r="H185" s="38"/>
      <c r="I185" s="230"/>
      <c r="J185" s="230"/>
      <c r="K185" s="38"/>
      <c r="L185" s="38"/>
      <c r="M185" s="42"/>
      <c r="N185" s="231"/>
      <c r="O185" s="232"/>
      <c r="P185" s="89"/>
      <c r="Q185" s="89"/>
      <c r="R185" s="89"/>
      <c r="S185" s="89"/>
      <c r="T185" s="89"/>
      <c r="U185" s="89"/>
      <c r="V185" s="89"/>
      <c r="W185" s="89"/>
      <c r="X185" s="90"/>
      <c r="Y185" s="36"/>
      <c r="Z185" s="36"/>
      <c r="AA185" s="36"/>
      <c r="AB185" s="36"/>
      <c r="AC185" s="36"/>
      <c r="AD185" s="36"/>
      <c r="AE185" s="36"/>
      <c r="AT185" s="15" t="s">
        <v>145</v>
      </c>
      <c r="AU185" s="15" t="s">
        <v>86</v>
      </c>
    </row>
    <row r="186" s="13" customFormat="1">
      <c r="A186" s="13"/>
      <c r="B186" s="236"/>
      <c r="C186" s="237"/>
      <c r="D186" s="228" t="s">
        <v>154</v>
      </c>
      <c r="E186" s="238" t="s">
        <v>1</v>
      </c>
      <c r="F186" s="239" t="s">
        <v>236</v>
      </c>
      <c r="G186" s="237"/>
      <c r="H186" s="240">
        <v>275.25999999999999</v>
      </c>
      <c r="I186" s="241"/>
      <c r="J186" s="241"/>
      <c r="K186" s="237"/>
      <c r="L186" s="237"/>
      <c r="M186" s="242"/>
      <c r="N186" s="243"/>
      <c r="O186" s="244"/>
      <c r="P186" s="244"/>
      <c r="Q186" s="244"/>
      <c r="R186" s="244"/>
      <c r="S186" s="244"/>
      <c r="T186" s="244"/>
      <c r="U186" s="244"/>
      <c r="V186" s="244"/>
      <c r="W186" s="244"/>
      <c r="X186" s="245"/>
      <c r="Y186" s="13"/>
      <c r="Z186" s="13"/>
      <c r="AA186" s="13"/>
      <c r="AB186" s="13"/>
      <c r="AC186" s="13"/>
      <c r="AD186" s="13"/>
      <c r="AE186" s="13"/>
      <c r="AT186" s="246" t="s">
        <v>154</v>
      </c>
      <c r="AU186" s="246" t="s">
        <v>86</v>
      </c>
      <c r="AV186" s="13" t="s">
        <v>86</v>
      </c>
      <c r="AW186" s="13" t="s">
        <v>5</v>
      </c>
      <c r="AX186" s="13" t="s">
        <v>84</v>
      </c>
      <c r="AY186" s="246" t="s">
        <v>132</v>
      </c>
    </row>
    <row r="187" s="2" customFormat="1" ht="24.15" customHeight="1">
      <c r="A187" s="36"/>
      <c r="B187" s="37"/>
      <c r="C187" s="213" t="s">
        <v>237</v>
      </c>
      <c r="D187" s="213" t="s">
        <v>135</v>
      </c>
      <c r="E187" s="214" t="s">
        <v>238</v>
      </c>
      <c r="F187" s="215" t="s">
        <v>239</v>
      </c>
      <c r="G187" s="216" t="s">
        <v>138</v>
      </c>
      <c r="H187" s="217">
        <v>157.16</v>
      </c>
      <c r="I187" s="218"/>
      <c r="J187" s="218"/>
      <c r="K187" s="219">
        <f>ROUND(P187*H187,2)</f>
        <v>0</v>
      </c>
      <c r="L187" s="220"/>
      <c r="M187" s="42"/>
      <c r="N187" s="221" t="s">
        <v>1</v>
      </c>
      <c r="O187" s="222" t="s">
        <v>42</v>
      </c>
      <c r="P187" s="223">
        <f>I187+J187</f>
        <v>0</v>
      </c>
      <c r="Q187" s="223">
        <f>ROUND(I187*H187,2)</f>
        <v>0</v>
      </c>
      <c r="R187" s="223">
        <f>ROUND(J187*H187,2)</f>
        <v>0</v>
      </c>
      <c r="S187" s="89"/>
      <c r="T187" s="224">
        <f>S187*H187</f>
        <v>0</v>
      </c>
      <c r="U187" s="224">
        <v>0</v>
      </c>
      <c r="V187" s="224">
        <f>U187*H187</f>
        <v>0</v>
      </c>
      <c r="W187" s="224">
        <v>0</v>
      </c>
      <c r="X187" s="225">
        <f>W187*H187</f>
        <v>0</v>
      </c>
      <c r="Y187" s="36"/>
      <c r="Z187" s="36"/>
      <c r="AA187" s="36"/>
      <c r="AB187" s="36"/>
      <c r="AC187" s="36"/>
      <c r="AD187" s="36"/>
      <c r="AE187" s="36"/>
      <c r="AR187" s="226" t="s">
        <v>223</v>
      </c>
      <c r="AT187" s="226" t="s">
        <v>135</v>
      </c>
      <c r="AU187" s="226" t="s">
        <v>86</v>
      </c>
      <c r="AY187" s="15" t="s">
        <v>132</v>
      </c>
      <c r="BE187" s="227">
        <f>IF(O187="základní",K187,0)</f>
        <v>0</v>
      </c>
      <c r="BF187" s="227">
        <f>IF(O187="snížená",K187,0)</f>
        <v>0</v>
      </c>
      <c r="BG187" s="227">
        <f>IF(O187="zákl. přenesená",K187,0)</f>
        <v>0</v>
      </c>
      <c r="BH187" s="227">
        <f>IF(O187="sníž. přenesená",K187,0)</f>
        <v>0</v>
      </c>
      <c r="BI187" s="227">
        <f>IF(O187="nulová",K187,0)</f>
        <v>0</v>
      </c>
      <c r="BJ187" s="15" t="s">
        <v>84</v>
      </c>
      <c r="BK187" s="227">
        <f>ROUND(P187*H187,2)</f>
        <v>0</v>
      </c>
      <c r="BL187" s="15" t="s">
        <v>223</v>
      </c>
      <c r="BM187" s="226" t="s">
        <v>240</v>
      </c>
    </row>
    <row r="188" s="2" customFormat="1">
      <c r="A188" s="36"/>
      <c r="B188" s="37"/>
      <c r="C188" s="38"/>
      <c r="D188" s="228" t="s">
        <v>141</v>
      </c>
      <c r="E188" s="38"/>
      <c r="F188" s="229" t="s">
        <v>241</v>
      </c>
      <c r="G188" s="38"/>
      <c r="H188" s="38"/>
      <c r="I188" s="230"/>
      <c r="J188" s="230"/>
      <c r="K188" s="38"/>
      <c r="L188" s="38"/>
      <c r="M188" s="42"/>
      <c r="N188" s="231"/>
      <c r="O188" s="232"/>
      <c r="P188" s="89"/>
      <c r="Q188" s="89"/>
      <c r="R188" s="89"/>
      <c r="S188" s="89"/>
      <c r="T188" s="89"/>
      <c r="U188" s="89"/>
      <c r="V188" s="89"/>
      <c r="W188" s="89"/>
      <c r="X188" s="90"/>
      <c r="Y188" s="36"/>
      <c r="Z188" s="36"/>
      <c r="AA188" s="36"/>
      <c r="AB188" s="36"/>
      <c r="AC188" s="36"/>
      <c r="AD188" s="36"/>
      <c r="AE188" s="36"/>
      <c r="AT188" s="15" t="s">
        <v>141</v>
      </c>
      <c r="AU188" s="15" t="s">
        <v>86</v>
      </c>
    </row>
    <row r="189" s="2" customFormat="1">
      <c r="A189" s="36"/>
      <c r="B189" s="37"/>
      <c r="C189" s="38"/>
      <c r="D189" s="233" t="s">
        <v>143</v>
      </c>
      <c r="E189" s="38"/>
      <c r="F189" s="234" t="s">
        <v>242</v>
      </c>
      <c r="G189" s="38"/>
      <c r="H189" s="38"/>
      <c r="I189" s="230"/>
      <c r="J189" s="230"/>
      <c r="K189" s="38"/>
      <c r="L189" s="38"/>
      <c r="M189" s="42"/>
      <c r="N189" s="231"/>
      <c r="O189" s="232"/>
      <c r="P189" s="89"/>
      <c r="Q189" s="89"/>
      <c r="R189" s="89"/>
      <c r="S189" s="89"/>
      <c r="T189" s="89"/>
      <c r="U189" s="89"/>
      <c r="V189" s="89"/>
      <c r="W189" s="89"/>
      <c r="X189" s="90"/>
      <c r="Y189" s="36"/>
      <c r="Z189" s="36"/>
      <c r="AA189" s="36"/>
      <c r="AB189" s="36"/>
      <c r="AC189" s="36"/>
      <c r="AD189" s="36"/>
      <c r="AE189" s="36"/>
      <c r="AT189" s="15" t="s">
        <v>143</v>
      </c>
      <c r="AU189" s="15" t="s">
        <v>86</v>
      </c>
    </row>
    <row r="190" s="2" customFormat="1">
      <c r="A190" s="36"/>
      <c r="B190" s="37"/>
      <c r="C190" s="38"/>
      <c r="D190" s="228" t="s">
        <v>145</v>
      </c>
      <c r="E190" s="38"/>
      <c r="F190" s="235" t="s">
        <v>243</v>
      </c>
      <c r="G190" s="38"/>
      <c r="H190" s="38"/>
      <c r="I190" s="230"/>
      <c r="J190" s="230"/>
      <c r="K190" s="38"/>
      <c r="L190" s="38"/>
      <c r="M190" s="42"/>
      <c r="N190" s="231"/>
      <c r="O190" s="232"/>
      <c r="P190" s="89"/>
      <c r="Q190" s="89"/>
      <c r="R190" s="89"/>
      <c r="S190" s="89"/>
      <c r="T190" s="89"/>
      <c r="U190" s="89"/>
      <c r="V190" s="89"/>
      <c r="W190" s="89"/>
      <c r="X190" s="90"/>
      <c r="Y190" s="36"/>
      <c r="Z190" s="36"/>
      <c r="AA190" s="36"/>
      <c r="AB190" s="36"/>
      <c r="AC190" s="36"/>
      <c r="AD190" s="36"/>
      <c r="AE190" s="36"/>
      <c r="AT190" s="15" t="s">
        <v>145</v>
      </c>
      <c r="AU190" s="15" t="s">
        <v>86</v>
      </c>
    </row>
    <row r="191" s="13" customFormat="1">
      <c r="A191" s="13"/>
      <c r="B191" s="236"/>
      <c r="C191" s="237"/>
      <c r="D191" s="228" t="s">
        <v>154</v>
      </c>
      <c r="E191" s="238" t="s">
        <v>1</v>
      </c>
      <c r="F191" s="239" t="s">
        <v>244</v>
      </c>
      <c r="G191" s="237"/>
      <c r="H191" s="240">
        <v>157.16</v>
      </c>
      <c r="I191" s="241"/>
      <c r="J191" s="241"/>
      <c r="K191" s="237"/>
      <c r="L191" s="237"/>
      <c r="M191" s="242"/>
      <c r="N191" s="243"/>
      <c r="O191" s="244"/>
      <c r="P191" s="244"/>
      <c r="Q191" s="244"/>
      <c r="R191" s="244"/>
      <c r="S191" s="244"/>
      <c r="T191" s="244"/>
      <c r="U191" s="244"/>
      <c r="V191" s="244"/>
      <c r="W191" s="244"/>
      <c r="X191" s="245"/>
      <c r="Y191" s="13"/>
      <c r="Z191" s="13"/>
      <c r="AA191" s="13"/>
      <c r="AB191" s="13"/>
      <c r="AC191" s="13"/>
      <c r="AD191" s="13"/>
      <c r="AE191" s="13"/>
      <c r="AT191" s="246" t="s">
        <v>154</v>
      </c>
      <c r="AU191" s="246" t="s">
        <v>86</v>
      </c>
      <c r="AV191" s="13" t="s">
        <v>86</v>
      </c>
      <c r="AW191" s="13" t="s">
        <v>5</v>
      </c>
      <c r="AX191" s="13" t="s">
        <v>84</v>
      </c>
      <c r="AY191" s="246" t="s">
        <v>132</v>
      </c>
    </row>
    <row r="192" s="2" customFormat="1" ht="21.75" customHeight="1">
      <c r="A192" s="36"/>
      <c r="B192" s="37"/>
      <c r="C192" s="247" t="s">
        <v>245</v>
      </c>
      <c r="D192" s="247" t="s">
        <v>246</v>
      </c>
      <c r="E192" s="248" t="s">
        <v>247</v>
      </c>
      <c r="F192" s="249" t="s">
        <v>248</v>
      </c>
      <c r="G192" s="250" t="s">
        <v>138</v>
      </c>
      <c r="H192" s="251">
        <v>129.91</v>
      </c>
      <c r="I192" s="252"/>
      <c r="J192" s="253"/>
      <c r="K192" s="254">
        <f>ROUND(P192*H192,2)</f>
        <v>0</v>
      </c>
      <c r="L192" s="253"/>
      <c r="M192" s="255"/>
      <c r="N192" s="256" t="s">
        <v>1</v>
      </c>
      <c r="O192" s="222" t="s">
        <v>42</v>
      </c>
      <c r="P192" s="223">
        <f>I192+J192</f>
        <v>0</v>
      </c>
      <c r="Q192" s="223">
        <f>ROUND(I192*H192,2)</f>
        <v>0</v>
      </c>
      <c r="R192" s="223">
        <f>ROUND(J192*H192,2)</f>
        <v>0</v>
      </c>
      <c r="S192" s="89"/>
      <c r="T192" s="224">
        <f>S192*H192</f>
        <v>0</v>
      </c>
      <c r="U192" s="224">
        <v>0.0047999999999999996</v>
      </c>
      <c r="V192" s="224">
        <f>U192*H192</f>
        <v>0.6235679999999999</v>
      </c>
      <c r="W192" s="224">
        <v>0</v>
      </c>
      <c r="X192" s="225">
        <f>W192*H192</f>
        <v>0</v>
      </c>
      <c r="Y192" s="36"/>
      <c r="Z192" s="36"/>
      <c r="AA192" s="36"/>
      <c r="AB192" s="36"/>
      <c r="AC192" s="36"/>
      <c r="AD192" s="36"/>
      <c r="AE192" s="36"/>
      <c r="AR192" s="226" t="s">
        <v>249</v>
      </c>
      <c r="AT192" s="226" t="s">
        <v>246</v>
      </c>
      <c r="AU192" s="226" t="s">
        <v>86</v>
      </c>
      <c r="AY192" s="15" t="s">
        <v>132</v>
      </c>
      <c r="BE192" s="227">
        <f>IF(O192="základní",K192,0)</f>
        <v>0</v>
      </c>
      <c r="BF192" s="227">
        <f>IF(O192="snížená",K192,0)</f>
        <v>0</v>
      </c>
      <c r="BG192" s="227">
        <f>IF(O192="zákl. přenesená",K192,0)</f>
        <v>0</v>
      </c>
      <c r="BH192" s="227">
        <f>IF(O192="sníž. přenesená",K192,0)</f>
        <v>0</v>
      </c>
      <c r="BI192" s="227">
        <f>IF(O192="nulová",K192,0)</f>
        <v>0</v>
      </c>
      <c r="BJ192" s="15" t="s">
        <v>84</v>
      </c>
      <c r="BK192" s="227">
        <f>ROUND(P192*H192,2)</f>
        <v>0</v>
      </c>
      <c r="BL192" s="15" t="s">
        <v>223</v>
      </c>
      <c r="BM192" s="226" t="s">
        <v>250</v>
      </c>
    </row>
    <row r="193" s="2" customFormat="1">
      <c r="A193" s="36"/>
      <c r="B193" s="37"/>
      <c r="C193" s="38"/>
      <c r="D193" s="228" t="s">
        <v>141</v>
      </c>
      <c r="E193" s="38"/>
      <c r="F193" s="229" t="s">
        <v>248</v>
      </c>
      <c r="G193" s="38"/>
      <c r="H193" s="38"/>
      <c r="I193" s="230"/>
      <c r="J193" s="230"/>
      <c r="K193" s="38"/>
      <c r="L193" s="38"/>
      <c r="M193" s="42"/>
      <c r="N193" s="231"/>
      <c r="O193" s="232"/>
      <c r="P193" s="89"/>
      <c r="Q193" s="89"/>
      <c r="R193" s="89"/>
      <c r="S193" s="89"/>
      <c r="T193" s="89"/>
      <c r="U193" s="89"/>
      <c r="V193" s="89"/>
      <c r="W193" s="89"/>
      <c r="X193" s="90"/>
      <c r="Y193" s="36"/>
      <c r="Z193" s="36"/>
      <c r="AA193" s="36"/>
      <c r="AB193" s="36"/>
      <c r="AC193" s="36"/>
      <c r="AD193" s="36"/>
      <c r="AE193" s="36"/>
      <c r="AT193" s="15" t="s">
        <v>141</v>
      </c>
      <c r="AU193" s="15" t="s">
        <v>86</v>
      </c>
    </row>
    <row r="194" s="2" customFormat="1">
      <c r="A194" s="36"/>
      <c r="B194" s="37"/>
      <c r="C194" s="38"/>
      <c r="D194" s="228" t="s">
        <v>145</v>
      </c>
      <c r="E194" s="38"/>
      <c r="F194" s="235" t="s">
        <v>251</v>
      </c>
      <c r="G194" s="38"/>
      <c r="H194" s="38"/>
      <c r="I194" s="230"/>
      <c r="J194" s="230"/>
      <c r="K194" s="38"/>
      <c r="L194" s="38"/>
      <c r="M194" s="42"/>
      <c r="N194" s="231"/>
      <c r="O194" s="232"/>
      <c r="P194" s="89"/>
      <c r="Q194" s="89"/>
      <c r="R194" s="89"/>
      <c r="S194" s="89"/>
      <c r="T194" s="89"/>
      <c r="U194" s="89"/>
      <c r="V194" s="89"/>
      <c r="W194" s="89"/>
      <c r="X194" s="90"/>
      <c r="Y194" s="36"/>
      <c r="Z194" s="36"/>
      <c r="AA194" s="36"/>
      <c r="AB194" s="36"/>
      <c r="AC194" s="36"/>
      <c r="AD194" s="36"/>
      <c r="AE194" s="36"/>
      <c r="AT194" s="15" t="s">
        <v>145</v>
      </c>
      <c r="AU194" s="15" t="s">
        <v>86</v>
      </c>
    </row>
    <row r="195" s="13" customFormat="1">
      <c r="A195" s="13"/>
      <c r="B195" s="236"/>
      <c r="C195" s="237"/>
      <c r="D195" s="228" t="s">
        <v>154</v>
      </c>
      <c r="E195" s="237"/>
      <c r="F195" s="239" t="s">
        <v>252</v>
      </c>
      <c r="G195" s="237"/>
      <c r="H195" s="240">
        <v>129.91</v>
      </c>
      <c r="I195" s="241"/>
      <c r="J195" s="241"/>
      <c r="K195" s="237"/>
      <c r="L195" s="237"/>
      <c r="M195" s="242"/>
      <c r="N195" s="243"/>
      <c r="O195" s="244"/>
      <c r="P195" s="244"/>
      <c r="Q195" s="244"/>
      <c r="R195" s="244"/>
      <c r="S195" s="244"/>
      <c r="T195" s="244"/>
      <c r="U195" s="244"/>
      <c r="V195" s="244"/>
      <c r="W195" s="244"/>
      <c r="X195" s="245"/>
      <c r="Y195" s="13"/>
      <c r="Z195" s="13"/>
      <c r="AA195" s="13"/>
      <c r="AB195" s="13"/>
      <c r="AC195" s="13"/>
      <c r="AD195" s="13"/>
      <c r="AE195" s="13"/>
      <c r="AT195" s="246" t="s">
        <v>154</v>
      </c>
      <c r="AU195" s="246" t="s">
        <v>86</v>
      </c>
      <c r="AV195" s="13" t="s">
        <v>86</v>
      </c>
      <c r="AW195" s="13" t="s">
        <v>4</v>
      </c>
      <c r="AX195" s="13" t="s">
        <v>84</v>
      </c>
      <c r="AY195" s="246" t="s">
        <v>132</v>
      </c>
    </row>
    <row r="196" s="2" customFormat="1" ht="21.75" customHeight="1">
      <c r="A196" s="36"/>
      <c r="B196" s="37"/>
      <c r="C196" s="247" t="s">
        <v>223</v>
      </c>
      <c r="D196" s="247" t="s">
        <v>246</v>
      </c>
      <c r="E196" s="248" t="s">
        <v>253</v>
      </c>
      <c r="F196" s="249" t="s">
        <v>254</v>
      </c>
      <c r="G196" s="250" t="s">
        <v>138</v>
      </c>
      <c r="H196" s="251">
        <v>129.91</v>
      </c>
      <c r="I196" s="252"/>
      <c r="J196" s="253"/>
      <c r="K196" s="254">
        <f>ROUND(P196*H196,2)</f>
        <v>0</v>
      </c>
      <c r="L196" s="253"/>
      <c r="M196" s="255"/>
      <c r="N196" s="256" t="s">
        <v>1</v>
      </c>
      <c r="O196" s="222" t="s">
        <v>42</v>
      </c>
      <c r="P196" s="223">
        <f>I196+J196</f>
        <v>0</v>
      </c>
      <c r="Q196" s="223">
        <f>ROUND(I196*H196,2)</f>
        <v>0</v>
      </c>
      <c r="R196" s="223">
        <f>ROUND(J196*H196,2)</f>
        <v>0</v>
      </c>
      <c r="S196" s="89"/>
      <c r="T196" s="224">
        <f>S196*H196</f>
        <v>0</v>
      </c>
      <c r="U196" s="224">
        <v>0.0016800000000000001</v>
      </c>
      <c r="V196" s="224">
        <f>U196*H196</f>
        <v>0.21824879999999999</v>
      </c>
      <c r="W196" s="224">
        <v>0</v>
      </c>
      <c r="X196" s="225">
        <f>W196*H196</f>
        <v>0</v>
      </c>
      <c r="Y196" s="36"/>
      <c r="Z196" s="36"/>
      <c r="AA196" s="36"/>
      <c r="AB196" s="36"/>
      <c r="AC196" s="36"/>
      <c r="AD196" s="36"/>
      <c r="AE196" s="36"/>
      <c r="AR196" s="226" t="s">
        <v>249</v>
      </c>
      <c r="AT196" s="226" t="s">
        <v>246</v>
      </c>
      <c r="AU196" s="226" t="s">
        <v>86</v>
      </c>
      <c r="AY196" s="15" t="s">
        <v>132</v>
      </c>
      <c r="BE196" s="227">
        <f>IF(O196="základní",K196,0)</f>
        <v>0</v>
      </c>
      <c r="BF196" s="227">
        <f>IF(O196="snížená",K196,0)</f>
        <v>0</v>
      </c>
      <c r="BG196" s="227">
        <f>IF(O196="zákl. přenesená",K196,0)</f>
        <v>0</v>
      </c>
      <c r="BH196" s="227">
        <f>IF(O196="sníž. přenesená",K196,0)</f>
        <v>0</v>
      </c>
      <c r="BI196" s="227">
        <f>IF(O196="nulová",K196,0)</f>
        <v>0</v>
      </c>
      <c r="BJ196" s="15" t="s">
        <v>84</v>
      </c>
      <c r="BK196" s="227">
        <f>ROUND(P196*H196,2)</f>
        <v>0</v>
      </c>
      <c r="BL196" s="15" t="s">
        <v>223</v>
      </c>
      <c r="BM196" s="226" t="s">
        <v>255</v>
      </c>
    </row>
    <row r="197" s="2" customFormat="1">
      <c r="A197" s="36"/>
      <c r="B197" s="37"/>
      <c r="C197" s="38"/>
      <c r="D197" s="228" t="s">
        <v>141</v>
      </c>
      <c r="E197" s="38"/>
      <c r="F197" s="229" t="s">
        <v>254</v>
      </c>
      <c r="G197" s="38"/>
      <c r="H197" s="38"/>
      <c r="I197" s="230"/>
      <c r="J197" s="230"/>
      <c r="K197" s="38"/>
      <c r="L197" s="38"/>
      <c r="M197" s="42"/>
      <c r="N197" s="231"/>
      <c r="O197" s="232"/>
      <c r="P197" s="89"/>
      <c r="Q197" s="89"/>
      <c r="R197" s="89"/>
      <c r="S197" s="89"/>
      <c r="T197" s="89"/>
      <c r="U197" s="89"/>
      <c r="V197" s="89"/>
      <c r="W197" s="89"/>
      <c r="X197" s="90"/>
      <c r="Y197" s="36"/>
      <c r="Z197" s="36"/>
      <c r="AA197" s="36"/>
      <c r="AB197" s="36"/>
      <c r="AC197" s="36"/>
      <c r="AD197" s="36"/>
      <c r="AE197" s="36"/>
      <c r="AT197" s="15" t="s">
        <v>141</v>
      </c>
      <c r="AU197" s="15" t="s">
        <v>86</v>
      </c>
    </row>
    <row r="198" s="2" customFormat="1">
      <c r="A198" s="36"/>
      <c r="B198" s="37"/>
      <c r="C198" s="38"/>
      <c r="D198" s="228" t="s">
        <v>145</v>
      </c>
      <c r="E198" s="38"/>
      <c r="F198" s="235" t="s">
        <v>256</v>
      </c>
      <c r="G198" s="38"/>
      <c r="H198" s="38"/>
      <c r="I198" s="230"/>
      <c r="J198" s="230"/>
      <c r="K198" s="38"/>
      <c r="L198" s="38"/>
      <c r="M198" s="42"/>
      <c r="N198" s="231"/>
      <c r="O198" s="232"/>
      <c r="P198" s="89"/>
      <c r="Q198" s="89"/>
      <c r="R198" s="89"/>
      <c r="S198" s="89"/>
      <c r="T198" s="89"/>
      <c r="U198" s="89"/>
      <c r="V198" s="89"/>
      <c r="W198" s="89"/>
      <c r="X198" s="90"/>
      <c r="Y198" s="36"/>
      <c r="Z198" s="36"/>
      <c r="AA198" s="36"/>
      <c r="AB198" s="36"/>
      <c r="AC198" s="36"/>
      <c r="AD198" s="36"/>
      <c r="AE198" s="36"/>
      <c r="AT198" s="15" t="s">
        <v>145</v>
      </c>
      <c r="AU198" s="15" t="s">
        <v>86</v>
      </c>
    </row>
    <row r="199" s="13" customFormat="1">
      <c r="A199" s="13"/>
      <c r="B199" s="236"/>
      <c r="C199" s="237"/>
      <c r="D199" s="228" t="s">
        <v>154</v>
      </c>
      <c r="E199" s="237"/>
      <c r="F199" s="239" t="s">
        <v>252</v>
      </c>
      <c r="G199" s="237"/>
      <c r="H199" s="240">
        <v>129.91</v>
      </c>
      <c r="I199" s="241"/>
      <c r="J199" s="241"/>
      <c r="K199" s="237"/>
      <c r="L199" s="237"/>
      <c r="M199" s="242"/>
      <c r="N199" s="243"/>
      <c r="O199" s="244"/>
      <c r="P199" s="244"/>
      <c r="Q199" s="244"/>
      <c r="R199" s="244"/>
      <c r="S199" s="244"/>
      <c r="T199" s="244"/>
      <c r="U199" s="244"/>
      <c r="V199" s="244"/>
      <c r="W199" s="244"/>
      <c r="X199" s="245"/>
      <c r="Y199" s="13"/>
      <c r="Z199" s="13"/>
      <c r="AA199" s="13"/>
      <c r="AB199" s="13"/>
      <c r="AC199" s="13"/>
      <c r="AD199" s="13"/>
      <c r="AE199" s="13"/>
      <c r="AT199" s="246" t="s">
        <v>154</v>
      </c>
      <c r="AU199" s="246" t="s">
        <v>86</v>
      </c>
      <c r="AV199" s="13" t="s">
        <v>86</v>
      </c>
      <c r="AW199" s="13" t="s">
        <v>4</v>
      </c>
      <c r="AX199" s="13" t="s">
        <v>84</v>
      </c>
      <c r="AY199" s="246" t="s">
        <v>132</v>
      </c>
    </row>
    <row r="200" s="2" customFormat="1" ht="21.75" customHeight="1">
      <c r="A200" s="36"/>
      <c r="B200" s="37"/>
      <c r="C200" s="247" t="s">
        <v>257</v>
      </c>
      <c r="D200" s="247" t="s">
        <v>246</v>
      </c>
      <c r="E200" s="248" t="s">
        <v>258</v>
      </c>
      <c r="F200" s="249" t="s">
        <v>259</v>
      </c>
      <c r="G200" s="250" t="s">
        <v>138</v>
      </c>
      <c r="H200" s="251">
        <v>129.91</v>
      </c>
      <c r="I200" s="252"/>
      <c r="J200" s="253"/>
      <c r="K200" s="254">
        <f>ROUND(P200*H200,2)</f>
        <v>0</v>
      </c>
      <c r="L200" s="253"/>
      <c r="M200" s="255"/>
      <c r="N200" s="256" t="s">
        <v>1</v>
      </c>
      <c r="O200" s="222" t="s">
        <v>42</v>
      </c>
      <c r="P200" s="223">
        <f>I200+J200</f>
        <v>0</v>
      </c>
      <c r="Q200" s="223">
        <f>ROUND(I200*H200,2)</f>
        <v>0</v>
      </c>
      <c r="R200" s="223">
        <f>ROUND(J200*H200,2)</f>
        <v>0</v>
      </c>
      <c r="S200" s="89"/>
      <c r="T200" s="224">
        <f>S200*H200</f>
        <v>0</v>
      </c>
      <c r="U200" s="224">
        <v>0.0014</v>
      </c>
      <c r="V200" s="224">
        <f>U200*H200</f>
        <v>0.18187399999999998</v>
      </c>
      <c r="W200" s="224">
        <v>0</v>
      </c>
      <c r="X200" s="225">
        <f>W200*H200</f>
        <v>0</v>
      </c>
      <c r="Y200" s="36"/>
      <c r="Z200" s="36"/>
      <c r="AA200" s="36"/>
      <c r="AB200" s="36"/>
      <c r="AC200" s="36"/>
      <c r="AD200" s="36"/>
      <c r="AE200" s="36"/>
      <c r="AR200" s="226" t="s">
        <v>249</v>
      </c>
      <c r="AT200" s="226" t="s">
        <v>246</v>
      </c>
      <c r="AU200" s="226" t="s">
        <v>86</v>
      </c>
      <c r="AY200" s="15" t="s">
        <v>132</v>
      </c>
      <c r="BE200" s="227">
        <f>IF(O200="základní",K200,0)</f>
        <v>0</v>
      </c>
      <c r="BF200" s="227">
        <f>IF(O200="snížená",K200,0)</f>
        <v>0</v>
      </c>
      <c r="BG200" s="227">
        <f>IF(O200="zákl. přenesená",K200,0)</f>
        <v>0</v>
      </c>
      <c r="BH200" s="227">
        <f>IF(O200="sníž. přenesená",K200,0)</f>
        <v>0</v>
      </c>
      <c r="BI200" s="227">
        <f>IF(O200="nulová",K200,0)</f>
        <v>0</v>
      </c>
      <c r="BJ200" s="15" t="s">
        <v>84</v>
      </c>
      <c r="BK200" s="227">
        <f>ROUND(P200*H200,2)</f>
        <v>0</v>
      </c>
      <c r="BL200" s="15" t="s">
        <v>223</v>
      </c>
      <c r="BM200" s="226" t="s">
        <v>260</v>
      </c>
    </row>
    <row r="201" s="2" customFormat="1">
      <c r="A201" s="36"/>
      <c r="B201" s="37"/>
      <c r="C201" s="38"/>
      <c r="D201" s="228" t="s">
        <v>141</v>
      </c>
      <c r="E201" s="38"/>
      <c r="F201" s="229" t="s">
        <v>259</v>
      </c>
      <c r="G201" s="38"/>
      <c r="H201" s="38"/>
      <c r="I201" s="230"/>
      <c r="J201" s="230"/>
      <c r="K201" s="38"/>
      <c r="L201" s="38"/>
      <c r="M201" s="42"/>
      <c r="N201" s="231"/>
      <c r="O201" s="232"/>
      <c r="P201" s="89"/>
      <c r="Q201" s="89"/>
      <c r="R201" s="89"/>
      <c r="S201" s="89"/>
      <c r="T201" s="89"/>
      <c r="U201" s="89"/>
      <c r="V201" s="89"/>
      <c r="W201" s="89"/>
      <c r="X201" s="90"/>
      <c r="Y201" s="36"/>
      <c r="Z201" s="36"/>
      <c r="AA201" s="36"/>
      <c r="AB201" s="36"/>
      <c r="AC201" s="36"/>
      <c r="AD201" s="36"/>
      <c r="AE201" s="36"/>
      <c r="AT201" s="15" t="s">
        <v>141</v>
      </c>
      <c r="AU201" s="15" t="s">
        <v>86</v>
      </c>
    </row>
    <row r="202" s="2" customFormat="1">
      <c r="A202" s="36"/>
      <c r="B202" s="37"/>
      <c r="C202" s="38"/>
      <c r="D202" s="228" t="s">
        <v>145</v>
      </c>
      <c r="E202" s="38"/>
      <c r="F202" s="235" t="s">
        <v>261</v>
      </c>
      <c r="G202" s="38"/>
      <c r="H202" s="38"/>
      <c r="I202" s="230"/>
      <c r="J202" s="230"/>
      <c r="K202" s="38"/>
      <c r="L202" s="38"/>
      <c r="M202" s="42"/>
      <c r="N202" s="231"/>
      <c r="O202" s="232"/>
      <c r="P202" s="89"/>
      <c r="Q202" s="89"/>
      <c r="R202" s="89"/>
      <c r="S202" s="89"/>
      <c r="T202" s="89"/>
      <c r="U202" s="89"/>
      <c r="V202" s="89"/>
      <c r="W202" s="89"/>
      <c r="X202" s="90"/>
      <c r="Y202" s="36"/>
      <c r="Z202" s="36"/>
      <c r="AA202" s="36"/>
      <c r="AB202" s="36"/>
      <c r="AC202" s="36"/>
      <c r="AD202" s="36"/>
      <c r="AE202" s="36"/>
      <c r="AT202" s="15" t="s">
        <v>145</v>
      </c>
      <c r="AU202" s="15" t="s">
        <v>86</v>
      </c>
    </row>
    <row r="203" s="2" customFormat="1" ht="21.75" customHeight="1">
      <c r="A203" s="36"/>
      <c r="B203" s="37"/>
      <c r="C203" s="247" t="s">
        <v>262</v>
      </c>
      <c r="D203" s="247" t="s">
        <v>246</v>
      </c>
      <c r="E203" s="248" t="s">
        <v>263</v>
      </c>
      <c r="F203" s="249" t="s">
        <v>264</v>
      </c>
      <c r="G203" s="250" t="s">
        <v>138</v>
      </c>
      <c r="H203" s="251">
        <v>42.966000000000001</v>
      </c>
      <c r="I203" s="252"/>
      <c r="J203" s="253"/>
      <c r="K203" s="254">
        <f>ROUND(P203*H203,2)</f>
        <v>0</v>
      </c>
      <c r="L203" s="253"/>
      <c r="M203" s="255"/>
      <c r="N203" s="256" t="s">
        <v>1</v>
      </c>
      <c r="O203" s="222" t="s">
        <v>42</v>
      </c>
      <c r="P203" s="223">
        <f>I203+J203</f>
        <v>0</v>
      </c>
      <c r="Q203" s="223">
        <f>ROUND(I203*H203,2)</f>
        <v>0</v>
      </c>
      <c r="R203" s="223">
        <f>ROUND(J203*H203,2)</f>
        <v>0</v>
      </c>
      <c r="S203" s="89"/>
      <c r="T203" s="224">
        <f>S203*H203</f>
        <v>0</v>
      </c>
      <c r="U203" s="224">
        <v>0.0028</v>
      </c>
      <c r="V203" s="224">
        <f>U203*H203</f>
        <v>0.1203048</v>
      </c>
      <c r="W203" s="224">
        <v>0</v>
      </c>
      <c r="X203" s="225">
        <f>W203*H203</f>
        <v>0</v>
      </c>
      <c r="Y203" s="36"/>
      <c r="Z203" s="36"/>
      <c r="AA203" s="36"/>
      <c r="AB203" s="36"/>
      <c r="AC203" s="36"/>
      <c r="AD203" s="36"/>
      <c r="AE203" s="36"/>
      <c r="AR203" s="226" t="s">
        <v>249</v>
      </c>
      <c r="AT203" s="226" t="s">
        <v>246</v>
      </c>
      <c r="AU203" s="226" t="s">
        <v>86</v>
      </c>
      <c r="AY203" s="15" t="s">
        <v>132</v>
      </c>
      <c r="BE203" s="227">
        <f>IF(O203="základní",K203,0)</f>
        <v>0</v>
      </c>
      <c r="BF203" s="227">
        <f>IF(O203="snížená",K203,0)</f>
        <v>0</v>
      </c>
      <c r="BG203" s="227">
        <f>IF(O203="zákl. přenesená",K203,0)</f>
        <v>0</v>
      </c>
      <c r="BH203" s="227">
        <f>IF(O203="sníž. přenesená",K203,0)</f>
        <v>0</v>
      </c>
      <c r="BI203" s="227">
        <f>IF(O203="nulová",K203,0)</f>
        <v>0</v>
      </c>
      <c r="BJ203" s="15" t="s">
        <v>84</v>
      </c>
      <c r="BK203" s="227">
        <f>ROUND(P203*H203,2)</f>
        <v>0</v>
      </c>
      <c r="BL203" s="15" t="s">
        <v>223</v>
      </c>
      <c r="BM203" s="226" t="s">
        <v>265</v>
      </c>
    </row>
    <row r="204" s="2" customFormat="1">
      <c r="A204" s="36"/>
      <c r="B204" s="37"/>
      <c r="C204" s="38"/>
      <c r="D204" s="228" t="s">
        <v>141</v>
      </c>
      <c r="E204" s="38"/>
      <c r="F204" s="229" t="s">
        <v>264</v>
      </c>
      <c r="G204" s="38"/>
      <c r="H204" s="38"/>
      <c r="I204" s="230"/>
      <c r="J204" s="230"/>
      <c r="K204" s="38"/>
      <c r="L204" s="38"/>
      <c r="M204" s="42"/>
      <c r="N204" s="231"/>
      <c r="O204" s="232"/>
      <c r="P204" s="89"/>
      <c r="Q204" s="89"/>
      <c r="R204" s="89"/>
      <c r="S204" s="89"/>
      <c r="T204" s="89"/>
      <c r="U204" s="89"/>
      <c r="V204" s="89"/>
      <c r="W204" s="89"/>
      <c r="X204" s="90"/>
      <c r="Y204" s="36"/>
      <c r="Z204" s="36"/>
      <c r="AA204" s="36"/>
      <c r="AB204" s="36"/>
      <c r="AC204" s="36"/>
      <c r="AD204" s="36"/>
      <c r="AE204" s="36"/>
      <c r="AT204" s="15" t="s">
        <v>141</v>
      </c>
      <c r="AU204" s="15" t="s">
        <v>86</v>
      </c>
    </row>
    <row r="205" s="2" customFormat="1">
      <c r="A205" s="36"/>
      <c r="B205" s="37"/>
      <c r="C205" s="38"/>
      <c r="D205" s="228" t="s">
        <v>145</v>
      </c>
      <c r="E205" s="38"/>
      <c r="F205" s="235" t="s">
        <v>266</v>
      </c>
      <c r="G205" s="38"/>
      <c r="H205" s="38"/>
      <c r="I205" s="230"/>
      <c r="J205" s="230"/>
      <c r="K205" s="38"/>
      <c r="L205" s="38"/>
      <c r="M205" s="42"/>
      <c r="N205" s="231"/>
      <c r="O205" s="232"/>
      <c r="P205" s="89"/>
      <c r="Q205" s="89"/>
      <c r="R205" s="89"/>
      <c r="S205" s="89"/>
      <c r="T205" s="89"/>
      <c r="U205" s="89"/>
      <c r="V205" s="89"/>
      <c r="W205" s="89"/>
      <c r="X205" s="90"/>
      <c r="Y205" s="36"/>
      <c r="Z205" s="36"/>
      <c r="AA205" s="36"/>
      <c r="AB205" s="36"/>
      <c r="AC205" s="36"/>
      <c r="AD205" s="36"/>
      <c r="AE205" s="36"/>
      <c r="AT205" s="15" t="s">
        <v>145</v>
      </c>
      <c r="AU205" s="15" t="s">
        <v>86</v>
      </c>
    </row>
    <row r="206" s="13" customFormat="1">
      <c r="A206" s="13"/>
      <c r="B206" s="236"/>
      <c r="C206" s="237"/>
      <c r="D206" s="228" t="s">
        <v>154</v>
      </c>
      <c r="E206" s="237"/>
      <c r="F206" s="239" t="s">
        <v>267</v>
      </c>
      <c r="G206" s="237"/>
      <c r="H206" s="240">
        <v>42.966000000000001</v>
      </c>
      <c r="I206" s="241"/>
      <c r="J206" s="241"/>
      <c r="K206" s="237"/>
      <c r="L206" s="237"/>
      <c r="M206" s="242"/>
      <c r="N206" s="243"/>
      <c r="O206" s="244"/>
      <c r="P206" s="244"/>
      <c r="Q206" s="244"/>
      <c r="R206" s="244"/>
      <c r="S206" s="244"/>
      <c r="T206" s="244"/>
      <c r="U206" s="244"/>
      <c r="V206" s="244"/>
      <c r="W206" s="244"/>
      <c r="X206" s="245"/>
      <c r="Y206" s="13"/>
      <c r="Z206" s="13"/>
      <c r="AA206" s="13"/>
      <c r="AB206" s="13"/>
      <c r="AC206" s="13"/>
      <c r="AD206" s="13"/>
      <c r="AE206" s="13"/>
      <c r="AT206" s="246" t="s">
        <v>154</v>
      </c>
      <c r="AU206" s="246" t="s">
        <v>86</v>
      </c>
      <c r="AV206" s="13" t="s">
        <v>86</v>
      </c>
      <c r="AW206" s="13" t="s">
        <v>4</v>
      </c>
      <c r="AX206" s="13" t="s">
        <v>84</v>
      </c>
      <c r="AY206" s="246" t="s">
        <v>132</v>
      </c>
    </row>
    <row r="207" s="12" customFormat="1" ht="22.8" customHeight="1">
      <c r="A207" s="12"/>
      <c r="B207" s="196"/>
      <c r="C207" s="197"/>
      <c r="D207" s="198" t="s">
        <v>78</v>
      </c>
      <c r="E207" s="211" t="s">
        <v>268</v>
      </c>
      <c r="F207" s="211" t="s">
        <v>269</v>
      </c>
      <c r="G207" s="197"/>
      <c r="H207" s="197"/>
      <c r="I207" s="200"/>
      <c r="J207" s="200"/>
      <c r="K207" s="212">
        <f>BK207</f>
        <v>0</v>
      </c>
      <c r="L207" s="197"/>
      <c r="M207" s="202"/>
      <c r="N207" s="203"/>
      <c r="O207" s="204"/>
      <c r="P207" s="204"/>
      <c r="Q207" s="205">
        <f>SUM(Q208:Q215)</f>
        <v>0</v>
      </c>
      <c r="R207" s="205">
        <f>SUM(R208:R215)</f>
        <v>0</v>
      </c>
      <c r="S207" s="204"/>
      <c r="T207" s="206">
        <f>SUM(T208:T215)</f>
        <v>0</v>
      </c>
      <c r="U207" s="204"/>
      <c r="V207" s="206">
        <f>SUM(V208:V215)</f>
        <v>0</v>
      </c>
      <c r="W207" s="204"/>
      <c r="X207" s="207">
        <f>SUM(X208:X215)</f>
        <v>0.00062</v>
      </c>
      <c r="Y207" s="12"/>
      <c r="Z207" s="12"/>
      <c r="AA207" s="12"/>
      <c r="AB207" s="12"/>
      <c r="AC207" s="12"/>
      <c r="AD207" s="12"/>
      <c r="AE207" s="12"/>
      <c r="AR207" s="208" t="s">
        <v>86</v>
      </c>
      <c r="AT207" s="209" t="s">
        <v>78</v>
      </c>
      <c r="AU207" s="209" t="s">
        <v>84</v>
      </c>
      <c r="AY207" s="208" t="s">
        <v>132</v>
      </c>
      <c r="BK207" s="210">
        <f>SUM(BK208:BK215)</f>
        <v>0</v>
      </c>
    </row>
    <row r="208" s="2" customFormat="1" ht="16.5" customHeight="1">
      <c r="A208" s="36"/>
      <c r="B208" s="37"/>
      <c r="C208" s="213" t="s">
        <v>270</v>
      </c>
      <c r="D208" s="213" t="s">
        <v>135</v>
      </c>
      <c r="E208" s="214" t="s">
        <v>271</v>
      </c>
      <c r="F208" s="215" t="s">
        <v>272</v>
      </c>
      <c r="G208" s="216" t="s">
        <v>273</v>
      </c>
      <c r="H208" s="217">
        <v>1</v>
      </c>
      <c r="I208" s="218"/>
      <c r="J208" s="218"/>
      <c r="K208" s="219">
        <f>ROUND(P208*H208,2)</f>
        <v>0</v>
      </c>
      <c r="L208" s="220"/>
      <c r="M208" s="42"/>
      <c r="N208" s="221" t="s">
        <v>1</v>
      </c>
      <c r="O208" s="222" t="s">
        <v>42</v>
      </c>
      <c r="P208" s="223">
        <f>I208+J208</f>
        <v>0</v>
      </c>
      <c r="Q208" s="223">
        <f>ROUND(I208*H208,2)</f>
        <v>0</v>
      </c>
      <c r="R208" s="223">
        <f>ROUND(J208*H208,2)</f>
        <v>0</v>
      </c>
      <c r="S208" s="89"/>
      <c r="T208" s="224">
        <f>S208*H208</f>
        <v>0</v>
      </c>
      <c r="U208" s="224">
        <v>0</v>
      </c>
      <c r="V208" s="224">
        <f>U208*H208</f>
        <v>0</v>
      </c>
      <c r="W208" s="224">
        <v>0.00062</v>
      </c>
      <c r="X208" s="225">
        <f>W208*H208</f>
        <v>0.00062</v>
      </c>
      <c r="Y208" s="36"/>
      <c r="Z208" s="36"/>
      <c r="AA208" s="36"/>
      <c r="AB208" s="36"/>
      <c r="AC208" s="36"/>
      <c r="AD208" s="36"/>
      <c r="AE208" s="36"/>
      <c r="AR208" s="226" t="s">
        <v>223</v>
      </c>
      <c r="AT208" s="226" t="s">
        <v>135</v>
      </c>
      <c r="AU208" s="226" t="s">
        <v>86</v>
      </c>
      <c r="AY208" s="15" t="s">
        <v>132</v>
      </c>
      <c r="BE208" s="227">
        <f>IF(O208="základní",K208,0)</f>
        <v>0</v>
      </c>
      <c r="BF208" s="227">
        <f>IF(O208="snížená",K208,0)</f>
        <v>0</v>
      </c>
      <c r="BG208" s="227">
        <f>IF(O208="zákl. přenesená",K208,0)</f>
        <v>0</v>
      </c>
      <c r="BH208" s="227">
        <f>IF(O208="sníž. přenesená",K208,0)</f>
        <v>0</v>
      </c>
      <c r="BI208" s="227">
        <f>IF(O208="nulová",K208,0)</f>
        <v>0</v>
      </c>
      <c r="BJ208" s="15" t="s">
        <v>84</v>
      </c>
      <c r="BK208" s="227">
        <f>ROUND(P208*H208,2)</f>
        <v>0</v>
      </c>
      <c r="BL208" s="15" t="s">
        <v>223</v>
      </c>
      <c r="BM208" s="226" t="s">
        <v>274</v>
      </c>
    </row>
    <row r="209" s="2" customFormat="1">
      <c r="A209" s="36"/>
      <c r="B209" s="37"/>
      <c r="C209" s="38"/>
      <c r="D209" s="228" t="s">
        <v>141</v>
      </c>
      <c r="E209" s="38"/>
      <c r="F209" s="229" t="s">
        <v>275</v>
      </c>
      <c r="G209" s="38"/>
      <c r="H209" s="38"/>
      <c r="I209" s="230"/>
      <c r="J209" s="230"/>
      <c r="K209" s="38"/>
      <c r="L209" s="38"/>
      <c r="M209" s="42"/>
      <c r="N209" s="231"/>
      <c r="O209" s="232"/>
      <c r="P209" s="89"/>
      <c r="Q209" s="89"/>
      <c r="R209" s="89"/>
      <c r="S209" s="89"/>
      <c r="T209" s="89"/>
      <c r="U209" s="89"/>
      <c r="V209" s="89"/>
      <c r="W209" s="89"/>
      <c r="X209" s="90"/>
      <c r="Y209" s="36"/>
      <c r="Z209" s="36"/>
      <c r="AA209" s="36"/>
      <c r="AB209" s="36"/>
      <c r="AC209" s="36"/>
      <c r="AD209" s="36"/>
      <c r="AE209" s="36"/>
      <c r="AT209" s="15" t="s">
        <v>141</v>
      </c>
      <c r="AU209" s="15" t="s">
        <v>86</v>
      </c>
    </row>
    <row r="210" s="2" customFormat="1" ht="16.5" customHeight="1">
      <c r="A210" s="36"/>
      <c r="B210" s="37"/>
      <c r="C210" s="213" t="s">
        <v>276</v>
      </c>
      <c r="D210" s="213" t="s">
        <v>135</v>
      </c>
      <c r="E210" s="214" t="s">
        <v>277</v>
      </c>
      <c r="F210" s="215" t="s">
        <v>278</v>
      </c>
      <c r="G210" s="216" t="s">
        <v>273</v>
      </c>
      <c r="H210" s="217">
        <v>1</v>
      </c>
      <c r="I210" s="218"/>
      <c r="J210" s="218"/>
      <c r="K210" s="219">
        <f>ROUND(P210*H210,2)</f>
        <v>0</v>
      </c>
      <c r="L210" s="220"/>
      <c r="M210" s="42"/>
      <c r="N210" s="221" t="s">
        <v>1</v>
      </c>
      <c r="O210" s="222" t="s">
        <v>42</v>
      </c>
      <c r="P210" s="223">
        <f>I210+J210</f>
        <v>0</v>
      </c>
      <c r="Q210" s="223">
        <f>ROUND(I210*H210,2)</f>
        <v>0</v>
      </c>
      <c r="R210" s="223">
        <f>ROUND(J210*H210,2)</f>
        <v>0</v>
      </c>
      <c r="S210" s="89"/>
      <c r="T210" s="224">
        <f>S210*H210</f>
        <v>0</v>
      </c>
      <c r="U210" s="224">
        <v>0</v>
      </c>
      <c r="V210" s="224">
        <f>U210*H210</f>
        <v>0</v>
      </c>
      <c r="W210" s="224">
        <v>0</v>
      </c>
      <c r="X210" s="225">
        <f>W210*H210</f>
        <v>0</v>
      </c>
      <c r="Y210" s="36"/>
      <c r="Z210" s="36"/>
      <c r="AA210" s="36"/>
      <c r="AB210" s="36"/>
      <c r="AC210" s="36"/>
      <c r="AD210" s="36"/>
      <c r="AE210" s="36"/>
      <c r="AR210" s="226" t="s">
        <v>223</v>
      </c>
      <c r="AT210" s="226" t="s">
        <v>135</v>
      </c>
      <c r="AU210" s="226" t="s">
        <v>86</v>
      </c>
      <c r="AY210" s="15" t="s">
        <v>132</v>
      </c>
      <c r="BE210" s="227">
        <f>IF(O210="základní",K210,0)</f>
        <v>0</v>
      </c>
      <c r="BF210" s="227">
        <f>IF(O210="snížená",K210,0)</f>
        <v>0</v>
      </c>
      <c r="BG210" s="227">
        <f>IF(O210="zákl. přenesená",K210,0)</f>
        <v>0</v>
      </c>
      <c r="BH210" s="227">
        <f>IF(O210="sníž. přenesená",K210,0)</f>
        <v>0</v>
      </c>
      <c r="BI210" s="227">
        <f>IF(O210="nulová",K210,0)</f>
        <v>0</v>
      </c>
      <c r="BJ210" s="15" t="s">
        <v>84</v>
      </c>
      <c r="BK210" s="227">
        <f>ROUND(P210*H210,2)</f>
        <v>0</v>
      </c>
      <c r="BL210" s="15" t="s">
        <v>223</v>
      </c>
      <c r="BM210" s="226" t="s">
        <v>279</v>
      </c>
    </row>
    <row r="211" s="2" customFormat="1">
      <c r="A211" s="36"/>
      <c r="B211" s="37"/>
      <c r="C211" s="38"/>
      <c r="D211" s="228" t="s">
        <v>141</v>
      </c>
      <c r="E211" s="38"/>
      <c r="F211" s="229" t="s">
        <v>280</v>
      </c>
      <c r="G211" s="38"/>
      <c r="H211" s="38"/>
      <c r="I211" s="230"/>
      <c r="J211" s="230"/>
      <c r="K211" s="38"/>
      <c r="L211" s="38"/>
      <c r="M211" s="42"/>
      <c r="N211" s="231"/>
      <c r="O211" s="232"/>
      <c r="P211" s="89"/>
      <c r="Q211" s="89"/>
      <c r="R211" s="89"/>
      <c r="S211" s="89"/>
      <c r="T211" s="89"/>
      <c r="U211" s="89"/>
      <c r="V211" s="89"/>
      <c r="W211" s="89"/>
      <c r="X211" s="90"/>
      <c r="Y211" s="36"/>
      <c r="Z211" s="36"/>
      <c r="AA211" s="36"/>
      <c r="AB211" s="36"/>
      <c r="AC211" s="36"/>
      <c r="AD211" s="36"/>
      <c r="AE211" s="36"/>
      <c r="AT211" s="15" t="s">
        <v>141</v>
      </c>
      <c r="AU211" s="15" t="s">
        <v>86</v>
      </c>
    </row>
    <row r="212" s="2" customFormat="1">
      <c r="A212" s="36"/>
      <c r="B212" s="37"/>
      <c r="C212" s="38"/>
      <c r="D212" s="228" t="s">
        <v>145</v>
      </c>
      <c r="E212" s="38"/>
      <c r="F212" s="235" t="s">
        <v>281</v>
      </c>
      <c r="G212" s="38"/>
      <c r="H212" s="38"/>
      <c r="I212" s="230"/>
      <c r="J212" s="230"/>
      <c r="K212" s="38"/>
      <c r="L212" s="38"/>
      <c r="M212" s="42"/>
      <c r="N212" s="231"/>
      <c r="O212" s="232"/>
      <c r="P212" s="89"/>
      <c r="Q212" s="89"/>
      <c r="R212" s="89"/>
      <c r="S212" s="89"/>
      <c r="T212" s="89"/>
      <c r="U212" s="89"/>
      <c r="V212" s="89"/>
      <c r="W212" s="89"/>
      <c r="X212" s="90"/>
      <c r="Y212" s="36"/>
      <c r="Z212" s="36"/>
      <c r="AA212" s="36"/>
      <c r="AB212" s="36"/>
      <c r="AC212" s="36"/>
      <c r="AD212" s="36"/>
      <c r="AE212" s="36"/>
      <c r="AT212" s="15" t="s">
        <v>145</v>
      </c>
      <c r="AU212" s="15" t="s">
        <v>86</v>
      </c>
    </row>
    <row r="213" s="2" customFormat="1" ht="16.5" customHeight="1">
      <c r="A213" s="36"/>
      <c r="B213" s="37"/>
      <c r="C213" s="213" t="s">
        <v>8</v>
      </c>
      <c r="D213" s="213" t="s">
        <v>135</v>
      </c>
      <c r="E213" s="214" t="s">
        <v>282</v>
      </c>
      <c r="F213" s="215" t="s">
        <v>283</v>
      </c>
      <c r="G213" s="216" t="s">
        <v>273</v>
      </c>
      <c r="H213" s="217">
        <v>1</v>
      </c>
      <c r="I213" s="218"/>
      <c r="J213" s="218"/>
      <c r="K213" s="219">
        <f>ROUND(P213*H213,2)</f>
        <v>0</v>
      </c>
      <c r="L213" s="220"/>
      <c r="M213" s="42"/>
      <c r="N213" s="221" t="s">
        <v>1</v>
      </c>
      <c r="O213" s="222" t="s">
        <v>42</v>
      </c>
      <c r="P213" s="223">
        <f>I213+J213</f>
        <v>0</v>
      </c>
      <c r="Q213" s="223">
        <f>ROUND(I213*H213,2)</f>
        <v>0</v>
      </c>
      <c r="R213" s="223">
        <f>ROUND(J213*H213,2)</f>
        <v>0</v>
      </c>
      <c r="S213" s="89"/>
      <c r="T213" s="224">
        <f>S213*H213</f>
        <v>0</v>
      </c>
      <c r="U213" s="224">
        <v>0</v>
      </c>
      <c r="V213" s="224">
        <f>U213*H213</f>
        <v>0</v>
      </c>
      <c r="W213" s="224">
        <v>0</v>
      </c>
      <c r="X213" s="225">
        <f>W213*H213</f>
        <v>0</v>
      </c>
      <c r="Y213" s="36"/>
      <c r="Z213" s="36"/>
      <c r="AA213" s="36"/>
      <c r="AB213" s="36"/>
      <c r="AC213" s="36"/>
      <c r="AD213" s="36"/>
      <c r="AE213" s="36"/>
      <c r="AR213" s="226" t="s">
        <v>284</v>
      </c>
      <c r="AT213" s="226" t="s">
        <v>135</v>
      </c>
      <c r="AU213" s="226" t="s">
        <v>86</v>
      </c>
      <c r="AY213" s="15" t="s">
        <v>132</v>
      </c>
      <c r="BE213" s="227">
        <f>IF(O213="základní",K213,0)</f>
        <v>0</v>
      </c>
      <c r="BF213" s="227">
        <f>IF(O213="snížená",K213,0)</f>
        <v>0</v>
      </c>
      <c r="BG213" s="227">
        <f>IF(O213="zákl. přenesená",K213,0)</f>
        <v>0</v>
      </c>
      <c r="BH213" s="227">
        <f>IF(O213="sníž. přenesená",K213,0)</f>
        <v>0</v>
      </c>
      <c r="BI213" s="227">
        <f>IF(O213="nulová",K213,0)</f>
        <v>0</v>
      </c>
      <c r="BJ213" s="15" t="s">
        <v>84</v>
      </c>
      <c r="BK213" s="227">
        <f>ROUND(P213*H213,2)</f>
        <v>0</v>
      </c>
      <c r="BL213" s="15" t="s">
        <v>284</v>
      </c>
      <c r="BM213" s="226" t="s">
        <v>285</v>
      </c>
    </row>
    <row r="214" s="2" customFormat="1">
      <c r="A214" s="36"/>
      <c r="B214" s="37"/>
      <c r="C214" s="38"/>
      <c r="D214" s="228" t="s">
        <v>141</v>
      </c>
      <c r="E214" s="38"/>
      <c r="F214" s="229" t="s">
        <v>283</v>
      </c>
      <c r="G214" s="38"/>
      <c r="H214" s="38"/>
      <c r="I214" s="230"/>
      <c r="J214" s="230"/>
      <c r="K214" s="38"/>
      <c r="L214" s="38"/>
      <c r="M214" s="42"/>
      <c r="N214" s="231"/>
      <c r="O214" s="232"/>
      <c r="P214" s="89"/>
      <c r="Q214" s="89"/>
      <c r="R214" s="89"/>
      <c r="S214" s="89"/>
      <c r="T214" s="89"/>
      <c r="U214" s="89"/>
      <c r="V214" s="89"/>
      <c r="W214" s="89"/>
      <c r="X214" s="90"/>
      <c r="Y214" s="36"/>
      <c r="Z214" s="36"/>
      <c r="AA214" s="36"/>
      <c r="AB214" s="36"/>
      <c r="AC214" s="36"/>
      <c r="AD214" s="36"/>
      <c r="AE214" s="36"/>
      <c r="AT214" s="15" t="s">
        <v>141</v>
      </c>
      <c r="AU214" s="15" t="s">
        <v>86</v>
      </c>
    </row>
    <row r="215" s="2" customFormat="1">
      <c r="A215" s="36"/>
      <c r="B215" s="37"/>
      <c r="C215" s="38"/>
      <c r="D215" s="228" t="s">
        <v>145</v>
      </c>
      <c r="E215" s="38"/>
      <c r="F215" s="235" t="s">
        <v>286</v>
      </c>
      <c r="G215" s="38"/>
      <c r="H215" s="38"/>
      <c r="I215" s="230"/>
      <c r="J215" s="230"/>
      <c r="K215" s="38"/>
      <c r="L215" s="38"/>
      <c r="M215" s="42"/>
      <c r="N215" s="231"/>
      <c r="O215" s="232"/>
      <c r="P215" s="89"/>
      <c r="Q215" s="89"/>
      <c r="R215" s="89"/>
      <c r="S215" s="89"/>
      <c r="T215" s="89"/>
      <c r="U215" s="89"/>
      <c r="V215" s="89"/>
      <c r="W215" s="89"/>
      <c r="X215" s="90"/>
      <c r="Y215" s="36"/>
      <c r="Z215" s="36"/>
      <c r="AA215" s="36"/>
      <c r="AB215" s="36"/>
      <c r="AC215" s="36"/>
      <c r="AD215" s="36"/>
      <c r="AE215" s="36"/>
      <c r="AT215" s="15" t="s">
        <v>145</v>
      </c>
      <c r="AU215" s="15" t="s">
        <v>86</v>
      </c>
    </row>
    <row r="216" s="12" customFormat="1" ht="22.8" customHeight="1">
      <c r="A216" s="12"/>
      <c r="B216" s="196"/>
      <c r="C216" s="197"/>
      <c r="D216" s="198" t="s">
        <v>78</v>
      </c>
      <c r="E216" s="211" t="s">
        <v>287</v>
      </c>
      <c r="F216" s="211" t="s">
        <v>288</v>
      </c>
      <c r="G216" s="197"/>
      <c r="H216" s="197"/>
      <c r="I216" s="200"/>
      <c r="J216" s="200"/>
      <c r="K216" s="212">
        <f>BK216</f>
        <v>0</v>
      </c>
      <c r="L216" s="197"/>
      <c r="M216" s="202"/>
      <c r="N216" s="203"/>
      <c r="O216" s="204"/>
      <c r="P216" s="204"/>
      <c r="Q216" s="205">
        <f>SUM(Q217:Q258)</f>
        <v>0</v>
      </c>
      <c r="R216" s="205">
        <f>SUM(R217:R258)</f>
        <v>0</v>
      </c>
      <c r="S216" s="204"/>
      <c r="T216" s="206">
        <f>SUM(T217:T258)</f>
        <v>0</v>
      </c>
      <c r="U216" s="204"/>
      <c r="V216" s="206">
        <f>SUM(V217:V258)</f>
        <v>4.1169336000000003</v>
      </c>
      <c r="W216" s="204"/>
      <c r="X216" s="207">
        <f>SUM(X217:X258)</f>
        <v>3.5054099999999995</v>
      </c>
      <c r="Y216" s="12"/>
      <c r="Z216" s="12"/>
      <c r="AA216" s="12"/>
      <c r="AB216" s="12"/>
      <c r="AC216" s="12"/>
      <c r="AD216" s="12"/>
      <c r="AE216" s="12"/>
      <c r="AR216" s="208" t="s">
        <v>86</v>
      </c>
      <c r="AT216" s="209" t="s">
        <v>78</v>
      </c>
      <c r="AU216" s="209" t="s">
        <v>84</v>
      </c>
      <c r="AY216" s="208" t="s">
        <v>132</v>
      </c>
      <c r="BK216" s="210">
        <f>SUM(BK217:BK258)</f>
        <v>0</v>
      </c>
    </row>
    <row r="217" s="2" customFormat="1" ht="24.15" customHeight="1">
      <c r="A217" s="36"/>
      <c r="B217" s="37"/>
      <c r="C217" s="213" t="s">
        <v>289</v>
      </c>
      <c r="D217" s="213" t="s">
        <v>135</v>
      </c>
      <c r="E217" s="214" t="s">
        <v>290</v>
      </c>
      <c r="F217" s="215" t="s">
        <v>291</v>
      </c>
      <c r="G217" s="216" t="s">
        <v>138</v>
      </c>
      <c r="H217" s="217">
        <v>43.009999999999998</v>
      </c>
      <c r="I217" s="218"/>
      <c r="J217" s="218"/>
      <c r="K217" s="219">
        <f>ROUND(P217*H217,2)</f>
        <v>0</v>
      </c>
      <c r="L217" s="220"/>
      <c r="M217" s="42"/>
      <c r="N217" s="221" t="s">
        <v>1</v>
      </c>
      <c r="O217" s="222" t="s">
        <v>42</v>
      </c>
      <c r="P217" s="223">
        <f>I217+J217</f>
        <v>0</v>
      </c>
      <c r="Q217" s="223">
        <f>ROUND(I217*H217,2)</f>
        <v>0</v>
      </c>
      <c r="R217" s="223">
        <f>ROUND(J217*H217,2)</f>
        <v>0</v>
      </c>
      <c r="S217" s="89"/>
      <c r="T217" s="224">
        <f>S217*H217</f>
        <v>0</v>
      </c>
      <c r="U217" s="224">
        <v>0</v>
      </c>
      <c r="V217" s="224">
        <f>U217*H217</f>
        <v>0</v>
      </c>
      <c r="W217" s="224">
        <v>0.014</v>
      </c>
      <c r="X217" s="225">
        <f>W217*H217</f>
        <v>0.60214000000000001</v>
      </c>
      <c r="Y217" s="36"/>
      <c r="Z217" s="36"/>
      <c r="AA217" s="36"/>
      <c r="AB217" s="36"/>
      <c r="AC217" s="36"/>
      <c r="AD217" s="36"/>
      <c r="AE217" s="36"/>
      <c r="AR217" s="226" t="s">
        <v>223</v>
      </c>
      <c r="AT217" s="226" t="s">
        <v>135</v>
      </c>
      <c r="AU217" s="226" t="s">
        <v>86</v>
      </c>
      <c r="AY217" s="15" t="s">
        <v>132</v>
      </c>
      <c r="BE217" s="227">
        <f>IF(O217="základní",K217,0)</f>
        <v>0</v>
      </c>
      <c r="BF217" s="227">
        <f>IF(O217="snížená",K217,0)</f>
        <v>0</v>
      </c>
      <c r="BG217" s="227">
        <f>IF(O217="zákl. přenesená",K217,0)</f>
        <v>0</v>
      </c>
      <c r="BH217" s="227">
        <f>IF(O217="sníž. přenesená",K217,0)</f>
        <v>0</v>
      </c>
      <c r="BI217" s="227">
        <f>IF(O217="nulová",K217,0)</f>
        <v>0</v>
      </c>
      <c r="BJ217" s="15" t="s">
        <v>84</v>
      </c>
      <c r="BK217" s="227">
        <f>ROUND(P217*H217,2)</f>
        <v>0</v>
      </c>
      <c r="BL217" s="15" t="s">
        <v>223</v>
      </c>
      <c r="BM217" s="226" t="s">
        <v>292</v>
      </c>
    </row>
    <row r="218" s="2" customFormat="1">
      <c r="A218" s="36"/>
      <c r="B218" s="37"/>
      <c r="C218" s="38"/>
      <c r="D218" s="228" t="s">
        <v>141</v>
      </c>
      <c r="E218" s="38"/>
      <c r="F218" s="229" t="s">
        <v>293</v>
      </c>
      <c r="G218" s="38"/>
      <c r="H218" s="38"/>
      <c r="I218" s="230"/>
      <c r="J218" s="230"/>
      <c r="K218" s="38"/>
      <c r="L218" s="38"/>
      <c r="M218" s="42"/>
      <c r="N218" s="231"/>
      <c r="O218" s="232"/>
      <c r="P218" s="89"/>
      <c r="Q218" s="89"/>
      <c r="R218" s="89"/>
      <c r="S218" s="89"/>
      <c r="T218" s="89"/>
      <c r="U218" s="89"/>
      <c r="V218" s="89"/>
      <c r="W218" s="89"/>
      <c r="X218" s="90"/>
      <c r="Y218" s="36"/>
      <c r="Z218" s="36"/>
      <c r="AA218" s="36"/>
      <c r="AB218" s="36"/>
      <c r="AC218" s="36"/>
      <c r="AD218" s="36"/>
      <c r="AE218" s="36"/>
      <c r="AT218" s="15" t="s">
        <v>141</v>
      </c>
      <c r="AU218" s="15" t="s">
        <v>86</v>
      </c>
    </row>
    <row r="219" s="2" customFormat="1">
      <c r="A219" s="36"/>
      <c r="B219" s="37"/>
      <c r="C219" s="38"/>
      <c r="D219" s="228" t="s">
        <v>145</v>
      </c>
      <c r="E219" s="38"/>
      <c r="F219" s="235" t="s">
        <v>294</v>
      </c>
      <c r="G219" s="38"/>
      <c r="H219" s="38"/>
      <c r="I219" s="230"/>
      <c r="J219" s="230"/>
      <c r="K219" s="38"/>
      <c r="L219" s="38"/>
      <c r="M219" s="42"/>
      <c r="N219" s="231"/>
      <c r="O219" s="232"/>
      <c r="P219" s="89"/>
      <c r="Q219" s="89"/>
      <c r="R219" s="89"/>
      <c r="S219" s="89"/>
      <c r="T219" s="89"/>
      <c r="U219" s="89"/>
      <c r="V219" s="89"/>
      <c r="W219" s="89"/>
      <c r="X219" s="90"/>
      <c r="Y219" s="36"/>
      <c r="Z219" s="36"/>
      <c r="AA219" s="36"/>
      <c r="AB219" s="36"/>
      <c r="AC219" s="36"/>
      <c r="AD219" s="36"/>
      <c r="AE219" s="36"/>
      <c r="AT219" s="15" t="s">
        <v>145</v>
      </c>
      <c r="AU219" s="15" t="s">
        <v>86</v>
      </c>
    </row>
    <row r="220" s="2" customFormat="1" ht="16.5" customHeight="1">
      <c r="A220" s="36"/>
      <c r="B220" s="37"/>
      <c r="C220" s="213" t="s">
        <v>295</v>
      </c>
      <c r="D220" s="213" t="s">
        <v>135</v>
      </c>
      <c r="E220" s="214" t="s">
        <v>296</v>
      </c>
      <c r="F220" s="215" t="s">
        <v>297</v>
      </c>
      <c r="G220" s="216" t="s">
        <v>138</v>
      </c>
      <c r="H220" s="217">
        <v>192.72999999999999</v>
      </c>
      <c r="I220" s="218"/>
      <c r="J220" s="218"/>
      <c r="K220" s="219">
        <f>ROUND(P220*H220,2)</f>
        <v>0</v>
      </c>
      <c r="L220" s="220"/>
      <c r="M220" s="42"/>
      <c r="N220" s="221" t="s">
        <v>1</v>
      </c>
      <c r="O220" s="222" t="s">
        <v>42</v>
      </c>
      <c r="P220" s="223">
        <f>I220+J220</f>
        <v>0</v>
      </c>
      <c r="Q220" s="223">
        <f>ROUND(I220*H220,2)</f>
        <v>0</v>
      </c>
      <c r="R220" s="223">
        <f>ROUND(J220*H220,2)</f>
        <v>0</v>
      </c>
      <c r="S220" s="89"/>
      <c r="T220" s="224">
        <f>S220*H220</f>
        <v>0</v>
      </c>
      <c r="U220" s="224">
        <v>0</v>
      </c>
      <c r="V220" s="224">
        <f>U220*H220</f>
        <v>0</v>
      </c>
      <c r="W220" s="224">
        <v>0.014999999999999999</v>
      </c>
      <c r="X220" s="225">
        <f>W220*H220</f>
        <v>2.8909499999999997</v>
      </c>
      <c r="Y220" s="36"/>
      <c r="Z220" s="36"/>
      <c r="AA220" s="36"/>
      <c r="AB220" s="36"/>
      <c r="AC220" s="36"/>
      <c r="AD220" s="36"/>
      <c r="AE220" s="36"/>
      <c r="AR220" s="226" t="s">
        <v>223</v>
      </c>
      <c r="AT220" s="226" t="s">
        <v>135</v>
      </c>
      <c r="AU220" s="226" t="s">
        <v>86</v>
      </c>
      <c r="AY220" s="15" t="s">
        <v>132</v>
      </c>
      <c r="BE220" s="227">
        <f>IF(O220="základní",K220,0)</f>
        <v>0</v>
      </c>
      <c r="BF220" s="227">
        <f>IF(O220="snížená",K220,0)</f>
        <v>0</v>
      </c>
      <c r="BG220" s="227">
        <f>IF(O220="zákl. přenesená",K220,0)</f>
        <v>0</v>
      </c>
      <c r="BH220" s="227">
        <f>IF(O220="sníž. přenesená",K220,0)</f>
        <v>0</v>
      </c>
      <c r="BI220" s="227">
        <f>IF(O220="nulová",K220,0)</f>
        <v>0</v>
      </c>
      <c r="BJ220" s="15" t="s">
        <v>84</v>
      </c>
      <c r="BK220" s="227">
        <f>ROUND(P220*H220,2)</f>
        <v>0</v>
      </c>
      <c r="BL220" s="15" t="s">
        <v>223</v>
      </c>
      <c r="BM220" s="226" t="s">
        <v>298</v>
      </c>
    </row>
    <row r="221" s="2" customFormat="1">
      <c r="A221" s="36"/>
      <c r="B221" s="37"/>
      <c r="C221" s="38"/>
      <c r="D221" s="228" t="s">
        <v>141</v>
      </c>
      <c r="E221" s="38"/>
      <c r="F221" s="229" t="s">
        <v>299</v>
      </c>
      <c r="G221" s="38"/>
      <c r="H221" s="38"/>
      <c r="I221" s="230"/>
      <c r="J221" s="230"/>
      <c r="K221" s="38"/>
      <c r="L221" s="38"/>
      <c r="M221" s="42"/>
      <c r="N221" s="231"/>
      <c r="O221" s="232"/>
      <c r="P221" s="89"/>
      <c r="Q221" s="89"/>
      <c r="R221" s="89"/>
      <c r="S221" s="89"/>
      <c r="T221" s="89"/>
      <c r="U221" s="89"/>
      <c r="V221" s="89"/>
      <c r="W221" s="89"/>
      <c r="X221" s="90"/>
      <c r="Y221" s="36"/>
      <c r="Z221" s="36"/>
      <c r="AA221" s="36"/>
      <c r="AB221" s="36"/>
      <c r="AC221" s="36"/>
      <c r="AD221" s="36"/>
      <c r="AE221" s="36"/>
      <c r="AT221" s="15" t="s">
        <v>141</v>
      </c>
      <c r="AU221" s="15" t="s">
        <v>86</v>
      </c>
    </row>
    <row r="222" s="2" customFormat="1">
      <c r="A222" s="36"/>
      <c r="B222" s="37"/>
      <c r="C222" s="38"/>
      <c r="D222" s="233" t="s">
        <v>143</v>
      </c>
      <c r="E222" s="38"/>
      <c r="F222" s="234" t="s">
        <v>300</v>
      </c>
      <c r="G222" s="38"/>
      <c r="H222" s="38"/>
      <c r="I222" s="230"/>
      <c r="J222" s="230"/>
      <c r="K222" s="38"/>
      <c r="L222" s="38"/>
      <c r="M222" s="42"/>
      <c r="N222" s="231"/>
      <c r="O222" s="232"/>
      <c r="P222" s="89"/>
      <c r="Q222" s="89"/>
      <c r="R222" s="89"/>
      <c r="S222" s="89"/>
      <c r="T222" s="89"/>
      <c r="U222" s="89"/>
      <c r="V222" s="89"/>
      <c r="W222" s="89"/>
      <c r="X222" s="90"/>
      <c r="Y222" s="36"/>
      <c r="Z222" s="36"/>
      <c r="AA222" s="36"/>
      <c r="AB222" s="36"/>
      <c r="AC222" s="36"/>
      <c r="AD222" s="36"/>
      <c r="AE222" s="36"/>
      <c r="AT222" s="15" t="s">
        <v>143</v>
      </c>
      <c r="AU222" s="15" t="s">
        <v>86</v>
      </c>
    </row>
    <row r="223" s="2" customFormat="1">
      <c r="A223" s="36"/>
      <c r="B223" s="37"/>
      <c r="C223" s="38"/>
      <c r="D223" s="228" t="s">
        <v>145</v>
      </c>
      <c r="E223" s="38"/>
      <c r="F223" s="235" t="s">
        <v>301</v>
      </c>
      <c r="G223" s="38"/>
      <c r="H223" s="38"/>
      <c r="I223" s="230"/>
      <c r="J223" s="230"/>
      <c r="K223" s="38"/>
      <c r="L223" s="38"/>
      <c r="M223" s="42"/>
      <c r="N223" s="231"/>
      <c r="O223" s="232"/>
      <c r="P223" s="89"/>
      <c r="Q223" s="89"/>
      <c r="R223" s="89"/>
      <c r="S223" s="89"/>
      <c r="T223" s="89"/>
      <c r="U223" s="89"/>
      <c r="V223" s="89"/>
      <c r="W223" s="89"/>
      <c r="X223" s="90"/>
      <c r="Y223" s="36"/>
      <c r="Z223" s="36"/>
      <c r="AA223" s="36"/>
      <c r="AB223" s="36"/>
      <c r="AC223" s="36"/>
      <c r="AD223" s="36"/>
      <c r="AE223" s="36"/>
      <c r="AT223" s="15" t="s">
        <v>145</v>
      </c>
      <c r="AU223" s="15" t="s">
        <v>86</v>
      </c>
    </row>
    <row r="224" s="2" customFormat="1" ht="24.15" customHeight="1">
      <c r="A224" s="36"/>
      <c r="B224" s="37"/>
      <c r="C224" s="213" t="s">
        <v>302</v>
      </c>
      <c r="D224" s="213" t="s">
        <v>135</v>
      </c>
      <c r="E224" s="214" t="s">
        <v>303</v>
      </c>
      <c r="F224" s="215" t="s">
        <v>304</v>
      </c>
      <c r="G224" s="216" t="s">
        <v>273</v>
      </c>
      <c r="H224" s="217">
        <v>1</v>
      </c>
      <c r="I224" s="218"/>
      <c r="J224" s="218"/>
      <c r="K224" s="219">
        <f>ROUND(P224*H224,2)</f>
        <v>0</v>
      </c>
      <c r="L224" s="220"/>
      <c r="M224" s="42"/>
      <c r="N224" s="221" t="s">
        <v>1</v>
      </c>
      <c r="O224" s="222" t="s">
        <v>42</v>
      </c>
      <c r="P224" s="223">
        <f>I224+J224</f>
        <v>0</v>
      </c>
      <c r="Q224" s="223">
        <f>ROUND(I224*H224,2)</f>
        <v>0</v>
      </c>
      <c r="R224" s="223">
        <f>ROUND(J224*H224,2)</f>
        <v>0</v>
      </c>
      <c r="S224" s="89"/>
      <c r="T224" s="224">
        <f>S224*H224</f>
        <v>0</v>
      </c>
      <c r="U224" s="224">
        <v>0</v>
      </c>
      <c r="V224" s="224">
        <f>U224*H224</f>
        <v>0</v>
      </c>
      <c r="W224" s="224">
        <v>0.012319999999999999</v>
      </c>
      <c r="X224" s="225">
        <f>W224*H224</f>
        <v>0.012319999999999999</v>
      </c>
      <c r="Y224" s="36"/>
      <c r="Z224" s="36"/>
      <c r="AA224" s="36"/>
      <c r="AB224" s="36"/>
      <c r="AC224" s="36"/>
      <c r="AD224" s="36"/>
      <c r="AE224" s="36"/>
      <c r="AR224" s="226" t="s">
        <v>223</v>
      </c>
      <c r="AT224" s="226" t="s">
        <v>135</v>
      </c>
      <c r="AU224" s="226" t="s">
        <v>86</v>
      </c>
      <c r="AY224" s="15" t="s">
        <v>132</v>
      </c>
      <c r="BE224" s="227">
        <f>IF(O224="základní",K224,0)</f>
        <v>0</v>
      </c>
      <c r="BF224" s="227">
        <f>IF(O224="snížená",K224,0)</f>
        <v>0</v>
      </c>
      <c r="BG224" s="227">
        <f>IF(O224="zákl. přenesená",K224,0)</f>
        <v>0</v>
      </c>
      <c r="BH224" s="227">
        <f>IF(O224="sníž. přenesená",K224,0)</f>
        <v>0</v>
      </c>
      <c r="BI224" s="227">
        <f>IF(O224="nulová",K224,0)</f>
        <v>0</v>
      </c>
      <c r="BJ224" s="15" t="s">
        <v>84</v>
      </c>
      <c r="BK224" s="227">
        <f>ROUND(P224*H224,2)</f>
        <v>0</v>
      </c>
      <c r="BL224" s="15" t="s">
        <v>223</v>
      </c>
      <c r="BM224" s="226" t="s">
        <v>305</v>
      </c>
    </row>
    <row r="225" s="2" customFormat="1">
      <c r="A225" s="36"/>
      <c r="B225" s="37"/>
      <c r="C225" s="38"/>
      <c r="D225" s="228" t="s">
        <v>141</v>
      </c>
      <c r="E225" s="38"/>
      <c r="F225" s="229" t="s">
        <v>306</v>
      </c>
      <c r="G225" s="38"/>
      <c r="H225" s="38"/>
      <c r="I225" s="230"/>
      <c r="J225" s="230"/>
      <c r="K225" s="38"/>
      <c r="L225" s="38"/>
      <c r="M225" s="42"/>
      <c r="N225" s="231"/>
      <c r="O225" s="232"/>
      <c r="P225" s="89"/>
      <c r="Q225" s="89"/>
      <c r="R225" s="89"/>
      <c r="S225" s="89"/>
      <c r="T225" s="89"/>
      <c r="U225" s="89"/>
      <c r="V225" s="89"/>
      <c r="W225" s="89"/>
      <c r="X225" s="90"/>
      <c r="Y225" s="36"/>
      <c r="Z225" s="36"/>
      <c r="AA225" s="36"/>
      <c r="AB225" s="36"/>
      <c r="AC225" s="36"/>
      <c r="AD225" s="36"/>
      <c r="AE225" s="36"/>
      <c r="AT225" s="15" t="s">
        <v>141</v>
      </c>
      <c r="AU225" s="15" t="s">
        <v>86</v>
      </c>
    </row>
    <row r="226" s="2" customFormat="1">
      <c r="A226" s="36"/>
      <c r="B226" s="37"/>
      <c r="C226" s="38"/>
      <c r="D226" s="228" t="s">
        <v>145</v>
      </c>
      <c r="E226" s="38"/>
      <c r="F226" s="235" t="s">
        <v>307</v>
      </c>
      <c r="G226" s="38"/>
      <c r="H226" s="38"/>
      <c r="I226" s="230"/>
      <c r="J226" s="230"/>
      <c r="K226" s="38"/>
      <c r="L226" s="38"/>
      <c r="M226" s="42"/>
      <c r="N226" s="231"/>
      <c r="O226" s="232"/>
      <c r="P226" s="89"/>
      <c r="Q226" s="89"/>
      <c r="R226" s="89"/>
      <c r="S226" s="89"/>
      <c r="T226" s="89"/>
      <c r="U226" s="89"/>
      <c r="V226" s="89"/>
      <c r="W226" s="89"/>
      <c r="X226" s="90"/>
      <c r="Y226" s="36"/>
      <c r="Z226" s="36"/>
      <c r="AA226" s="36"/>
      <c r="AB226" s="36"/>
      <c r="AC226" s="36"/>
      <c r="AD226" s="36"/>
      <c r="AE226" s="36"/>
      <c r="AT226" s="15" t="s">
        <v>145</v>
      </c>
      <c r="AU226" s="15" t="s">
        <v>86</v>
      </c>
    </row>
    <row r="227" s="2" customFormat="1" ht="24.15" customHeight="1">
      <c r="A227" s="36"/>
      <c r="B227" s="37"/>
      <c r="C227" s="213" t="s">
        <v>308</v>
      </c>
      <c r="D227" s="213" t="s">
        <v>135</v>
      </c>
      <c r="E227" s="214" t="s">
        <v>309</v>
      </c>
      <c r="F227" s="215" t="s">
        <v>310</v>
      </c>
      <c r="G227" s="216" t="s">
        <v>138</v>
      </c>
      <c r="H227" s="217">
        <v>192.72999999999999</v>
      </c>
      <c r="I227" s="218"/>
      <c r="J227" s="218"/>
      <c r="K227" s="219">
        <f>ROUND(P227*H227,2)</f>
        <v>0</v>
      </c>
      <c r="L227" s="220"/>
      <c r="M227" s="42"/>
      <c r="N227" s="221" t="s">
        <v>1</v>
      </c>
      <c r="O227" s="222" t="s">
        <v>42</v>
      </c>
      <c r="P227" s="223">
        <f>I227+J227</f>
        <v>0</v>
      </c>
      <c r="Q227" s="223">
        <f>ROUND(I227*H227,2)</f>
        <v>0</v>
      </c>
      <c r="R227" s="223">
        <f>ROUND(J227*H227,2)</f>
        <v>0</v>
      </c>
      <c r="S227" s="89"/>
      <c r="T227" s="224">
        <f>S227*H227</f>
        <v>0</v>
      </c>
      <c r="U227" s="224">
        <v>0</v>
      </c>
      <c r="V227" s="224">
        <f>U227*H227</f>
        <v>0</v>
      </c>
      <c r="W227" s="224">
        <v>0</v>
      </c>
      <c r="X227" s="225">
        <f>W227*H227</f>
        <v>0</v>
      </c>
      <c r="Y227" s="36"/>
      <c r="Z227" s="36"/>
      <c r="AA227" s="36"/>
      <c r="AB227" s="36"/>
      <c r="AC227" s="36"/>
      <c r="AD227" s="36"/>
      <c r="AE227" s="36"/>
      <c r="AR227" s="226" t="s">
        <v>223</v>
      </c>
      <c r="AT227" s="226" t="s">
        <v>135</v>
      </c>
      <c r="AU227" s="226" t="s">
        <v>86</v>
      </c>
      <c r="AY227" s="15" t="s">
        <v>132</v>
      </c>
      <c r="BE227" s="227">
        <f>IF(O227="základní",K227,0)</f>
        <v>0</v>
      </c>
      <c r="BF227" s="227">
        <f>IF(O227="snížená",K227,0)</f>
        <v>0</v>
      </c>
      <c r="BG227" s="227">
        <f>IF(O227="zákl. přenesená",K227,0)</f>
        <v>0</v>
      </c>
      <c r="BH227" s="227">
        <f>IF(O227="sníž. přenesená",K227,0)</f>
        <v>0</v>
      </c>
      <c r="BI227" s="227">
        <f>IF(O227="nulová",K227,0)</f>
        <v>0</v>
      </c>
      <c r="BJ227" s="15" t="s">
        <v>84</v>
      </c>
      <c r="BK227" s="227">
        <f>ROUND(P227*H227,2)</f>
        <v>0</v>
      </c>
      <c r="BL227" s="15" t="s">
        <v>223</v>
      </c>
      <c r="BM227" s="226" t="s">
        <v>311</v>
      </c>
    </row>
    <row r="228" s="2" customFormat="1">
      <c r="A228" s="36"/>
      <c r="B228" s="37"/>
      <c r="C228" s="38"/>
      <c r="D228" s="228" t="s">
        <v>141</v>
      </c>
      <c r="E228" s="38"/>
      <c r="F228" s="229" t="s">
        <v>312</v>
      </c>
      <c r="G228" s="38"/>
      <c r="H228" s="38"/>
      <c r="I228" s="230"/>
      <c r="J228" s="230"/>
      <c r="K228" s="38"/>
      <c r="L228" s="38"/>
      <c r="M228" s="42"/>
      <c r="N228" s="231"/>
      <c r="O228" s="232"/>
      <c r="P228" s="89"/>
      <c r="Q228" s="89"/>
      <c r="R228" s="89"/>
      <c r="S228" s="89"/>
      <c r="T228" s="89"/>
      <c r="U228" s="89"/>
      <c r="V228" s="89"/>
      <c r="W228" s="89"/>
      <c r="X228" s="90"/>
      <c r="Y228" s="36"/>
      <c r="Z228" s="36"/>
      <c r="AA228" s="36"/>
      <c r="AB228" s="36"/>
      <c r="AC228" s="36"/>
      <c r="AD228" s="36"/>
      <c r="AE228" s="36"/>
      <c r="AT228" s="15" t="s">
        <v>141</v>
      </c>
      <c r="AU228" s="15" t="s">
        <v>86</v>
      </c>
    </row>
    <row r="229" s="2" customFormat="1">
      <c r="A229" s="36"/>
      <c r="B229" s="37"/>
      <c r="C229" s="38"/>
      <c r="D229" s="233" t="s">
        <v>143</v>
      </c>
      <c r="E229" s="38"/>
      <c r="F229" s="234" t="s">
        <v>313</v>
      </c>
      <c r="G229" s="38"/>
      <c r="H229" s="38"/>
      <c r="I229" s="230"/>
      <c r="J229" s="230"/>
      <c r="K229" s="38"/>
      <c r="L229" s="38"/>
      <c r="M229" s="42"/>
      <c r="N229" s="231"/>
      <c r="O229" s="232"/>
      <c r="P229" s="89"/>
      <c r="Q229" s="89"/>
      <c r="R229" s="89"/>
      <c r="S229" s="89"/>
      <c r="T229" s="89"/>
      <c r="U229" s="89"/>
      <c r="V229" s="89"/>
      <c r="W229" s="89"/>
      <c r="X229" s="90"/>
      <c r="Y229" s="36"/>
      <c r="Z229" s="36"/>
      <c r="AA229" s="36"/>
      <c r="AB229" s="36"/>
      <c r="AC229" s="36"/>
      <c r="AD229" s="36"/>
      <c r="AE229" s="36"/>
      <c r="AT229" s="15" t="s">
        <v>143</v>
      </c>
      <c r="AU229" s="15" t="s">
        <v>86</v>
      </c>
    </row>
    <row r="230" s="2" customFormat="1" ht="16.5" customHeight="1">
      <c r="A230" s="36"/>
      <c r="B230" s="37"/>
      <c r="C230" s="213" t="s">
        <v>314</v>
      </c>
      <c r="D230" s="213" t="s">
        <v>135</v>
      </c>
      <c r="E230" s="214" t="s">
        <v>315</v>
      </c>
      <c r="F230" s="215" t="s">
        <v>316</v>
      </c>
      <c r="G230" s="216" t="s">
        <v>317</v>
      </c>
      <c r="H230" s="217">
        <v>334.82999999999998</v>
      </c>
      <c r="I230" s="218"/>
      <c r="J230" s="218"/>
      <c r="K230" s="219">
        <f>ROUND(P230*H230,2)</f>
        <v>0</v>
      </c>
      <c r="L230" s="220"/>
      <c r="M230" s="42"/>
      <c r="N230" s="221" t="s">
        <v>1</v>
      </c>
      <c r="O230" s="222" t="s">
        <v>42</v>
      </c>
      <c r="P230" s="223">
        <f>I230+J230</f>
        <v>0</v>
      </c>
      <c r="Q230" s="223">
        <f>ROUND(I230*H230,2)</f>
        <v>0</v>
      </c>
      <c r="R230" s="223">
        <f>ROUND(J230*H230,2)</f>
        <v>0</v>
      </c>
      <c r="S230" s="89"/>
      <c r="T230" s="224">
        <f>S230*H230</f>
        <v>0</v>
      </c>
      <c r="U230" s="224">
        <v>2.0000000000000002E-05</v>
      </c>
      <c r="V230" s="224">
        <f>U230*H230</f>
        <v>0.0066966000000000005</v>
      </c>
      <c r="W230" s="224">
        <v>0</v>
      </c>
      <c r="X230" s="225">
        <f>W230*H230</f>
        <v>0</v>
      </c>
      <c r="Y230" s="36"/>
      <c r="Z230" s="36"/>
      <c r="AA230" s="36"/>
      <c r="AB230" s="36"/>
      <c r="AC230" s="36"/>
      <c r="AD230" s="36"/>
      <c r="AE230" s="36"/>
      <c r="AR230" s="226" t="s">
        <v>223</v>
      </c>
      <c r="AT230" s="226" t="s">
        <v>135</v>
      </c>
      <c r="AU230" s="226" t="s">
        <v>86</v>
      </c>
      <c r="AY230" s="15" t="s">
        <v>132</v>
      </c>
      <c r="BE230" s="227">
        <f>IF(O230="základní",K230,0)</f>
        <v>0</v>
      </c>
      <c r="BF230" s="227">
        <f>IF(O230="snížená",K230,0)</f>
        <v>0</v>
      </c>
      <c r="BG230" s="227">
        <f>IF(O230="zákl. přenesená",K230,0)</f>
        <v>0</v>
      </c>
      <c r="BH230" s="227">
        <f>IF(O230="sníž. přenesená",K230,0)</f>
        <v>0</v>
      </c>
      <c r="BI230" s="227">
        <f>IF(O230="nulová",K230,0)</f>
        <v>0</v>
      </c>
      <c r="BJ230" s="15" t="s">
        <v>84</v>
      </c>
      <c r="BK230" s="227">
        <f>ROUND(P230*H230,2)</f>
        <v>0</v>
      </c>
      <c r="BL230" s="15" t="s">
        <v>223</v>
      </c>
      <c r="BM230" s="226" t="s">
        <v>318</v>
      </c>
    </row>
    <row r="231" s="2" customFormat="1">
      <c r="A231" s="36"/>
      <c r="B231" s="37"/>
      <c r="C231" s="38"/>
      <c r="D231" s="228" t="s">
        <v>141</v>
      </c>
      <c r="E231" s="38"/>
      <c r="F231" s="229" t="s">
        <v>319</v>
      </c>
      <c r="G231" s="38"/>
      <c r="H231" s="38"/>
      <c r="I231" s="230"/>
      <c r="J231" s="230"/>
      <c r="K231" s="38"/>
      <c r="L231" s="38"/>
      <c r="M231" s="42"/>
      <c r="N231" s="231"/>
      <c r="O231" s="232"/>
      <c r="P231" s="89"/>
      <c r="Q231" s="89"/>
      <c r="R231" s="89"/>
      <c r="S231" s="89"/>
      <c r="T231" s="89"/>
      <c r="U231" s="89"/>
      <c r="V231" s="89"/>
      <c r="W231" s="89"/>
      <c r="X231" s="90"/>
      <c r="Y231" s="36"/>
      <c r="Z231" s="36"/>
      <c r="AA231" s="36"/>
      <c r="AB231" s="36"/>
      <c r="AC231" s="36"/>
      <c r="AD231" s="36"/>
      <c r="AE231" s="36"/>
      <c r="AT231" s="15" t="s">
        <v>141</v>
      </c>
      <c r="AU231" s="15" t="s">
        <v>86</v>
      </c>
    </row>
    <row r="232" s="2" customFormat="1">
      <c r="A232" s="36"/>
      <c r="B232" s="37"/>
      <c r="C232" s="38"/>
      <c r="D232" s="233" t="s">
        <v>143</v>
      </c>
      <c r="E232" s="38"/>
      <c r="F232" s="234" t="s">
        <v>320</v>
      </c>
      <c r="G232" s="38"/>
      <c r="H232" s="38"/>
      <c r="I232" s="230"/>
      <c r="J232" s="230"/>
      <c r="K232" s="38"/>
      <c r="L232" s="38"/>
      <c r="M232" s="42"/>
      <c r="N232" s="231"/>
      <c r="O232" s="232"/>
      <c r="P232" s="89"/>
      <c r="Q232" s="89"/>
      <c r="R232" s="89"/>
      <c r="S232" s="89"/>
      <c r="T232" s="89"/>
      <c r="U232" s="89"/>
      <c r="V232" s="89"/>
      <c r="W232" s="89"/>
      <c r="X232" s="90"/>
      <c r="Y232" s="36"/>
      <c r="Z232" s="36"/>
      <c r="AA232" s="36"/>
      <c r="AB232" s="36"/>
      <c r="AC232" s="36"/>
      <c r="AD232" s="36"/>
      <c r="AE232" s="36"/>
      <c r="AT232" s="15" t="s">
        <v>143</v>
      </c>
      <c r="AU232" s="15" t="s">
        <v>86</v>
      </c>
    </row>
    <row r="233" s="2" customFormat="1">
      <c r="A233" s="36"/>
      <c r="B233" s="37"/>
      <c r="C233" s="38"/>
      <c r="D233" s="228" t="s">
        <v>145</v>
      </c>
      <c r="E233" s="38"/>
      <c r="F233" s="235" t="s">
        <v>321</v>
      </c>
      <c r="G233" s="38"/>
      <c r="H233" s="38"/>
      <c r="I233" s="230"/>
      <c r="J233" s="230"/>
      <c r="K233" s="38"/>
      <c r="L233" s="38"/>
      <c r="M233" s="42"/>
      <c r="N233" s="231"/>
      <c r="O233" s="232"/>
      <c r="P233" s="89"/>
      <c r="Q233" s="89"/>
      <c r="R233" s="89"/>
      <c r="S233" s="89"/>
      <c r="T233" s="89"/>
      <c r="U233" s="89"/>
      <c r="V233" s="89"/>
      <c r="W233" s="89"/>
      <c r="X233" s="90"/>
      <c r="Y233" s="36"/>
      <c r="Z233" s="36"/>
      <c r="AA233" s="36"/>
      <c r="AB233" s="36"/>
      <c r="AC233" s="36"/>
      <c r="AD233" s="36"/>
      <c r="AE233" s="36"/>
      <c r="AT233" s="15" t="s">
        <v>145</v>
      </c>
      <c r="AU233" s="15" t="s">
        <v>86</v>
      </c>
    </row>
    <row r="234" s="13" customFormat="1">
      <c r="A234" s="13"/>
      <c r="B234" s="236"/>
      <c r="C234" s="237"/>
      <c r="D234" s="228" t="s">
        <v>154</v>
      </c>
      <c r="E234" s="238" t="s">
        <v>1</v>
      </c>
      <c r="F234" s="239" t="s">
        <v>322</v>
      </c>
      <c r="G234" s="237"/>
      <c r="H234" s="240">
        <v>334.82999999999998</v>
      </c>
      <c r="I234" s="241"/>
      <c r="J234" s="241"/>
      <c r="K234" s="237"/>
      <c r="L234" s="237"/>
      <c r="M234" s="242"/>
      <c r="N234" s="243"/>
      <c r="O234" s="244"/>
      <c r="P234" s="244"/>
      <c r="Q234" s="244"/>
      <c r="R234" s="244"/>
      <c r="S234" s="244"/>
      <c r="T234" s="244"/>
      <c r="U234" s="244"/>
      <c r="V234" s="244"/>
      <c r="W234" s="244"/>
      <c r="X234" s="245"/>
      <c r="Y234" s="13"/>
      <c r="Z234" s="13"/>
      <c r="AA234" s="13"/>
      <c r="AB234" s="13"/>
      <c r="AC234" s="13"/>
      <c r="AD234" s="13"/>
      <c r="AE234" s="13"/>
      <c r="AT234" s="246" t="s">
        <v>154</v>
      </c>
      <c r="AU234" s="246" t="s">
        <v>86</v>
      </c>
      <c r="AV234" s="13" t="s">
        <v>86</v>
      </c>
      <c r="AW234" s="13" t="s">
        <v>5</v>
      </c>
      <c r="AX234" s="13" t="s">
        <v>84</v>
      </c>
      <c r="AY234" s="246" t="s">
        <v>132</v>
      </c>
    </row>
    <row r="235" s="2" customFormat="1" ht="16.5" customHeight="1">
      <c r="A235" s="36"/>
      <c r="B235" s="37"/>
      <c r="C235" s="213" t="s">
        <v>323</v>
      </c>
      <c r="D235" s="213" t="s">
        <v>135</v>
      </c>
      <c r="E235" s="214" t="s">
        <v>324</v>
      </c>
      <c r="F235" s="215" t="s">
        <v>325</v>
      </c>
      <c r="G235" s="216" t="s">
        <v>317</v>
      </c>
      <c r="H235" s="217">
        <v>42.32</v>
      </c>
      <c r="I235" s="218"/>
      <c r="J235" s="218"/>
      <c r="K235" s="219">
        <f>ROUND(P235*H235,2)</f>
        <v>0</v>
      </c>
      <c r="L235" s="220"/>
      <c r="M235" s="42"/>
      <c r="N235" s="221" t="s">
        <v>1</v>
      </c>
      <c r="O235" s="222" t="s">
        <v>42</v>
      </c>
      <c r="P235" s="223">
        <f>I235+J235</f>
        <v>0</v>
      </c>
      <c r="Q235" s="223">
        <f>ROUND(I235*H235,2)</f>
        <v>0</v>
      </c>
      <c r="R235" s="223">
        <f>ROUND(J235*H235,2)</f>
        <v>0</v>
      </c>
      <c r="S235" s="89"/>
      <c r="T235" s="224">
        <f>S235*H235</f>
        <v>0</v>
      </c>
      <c r="U235" s="224">
        <v>2.0000000000000002E-05</v>
      </c>
      <c r="V235" s="224">
        <f>U235*H235</f>
        <v>0.00084640000000000008</v>
      </c>
      <c r="W235" s="224">
        <v>0</v>
      </c>
      <c r="X235" s="225">
        <f>W235*H235</f>
        <v>0</v>
      </c>
      <c r="Y235" s="36"/>
      <c r="Z235" s="36"/>
      <c r="AA235" s="36"/>
      <c r="AB235" s="36"/>
      <c r="AC235" s="36"/>
      <c r="AD235" s="36"/>
      <c r="AE235" s="36"/>
      <c r="AR235" s="226" t="s">
        <v>223</v>
      </c>
      <c r="AT235" s="226" t="s">
        <v>135</v>
      </c>
      <c r="AU235" s="226" t="s">
        <v>86</v>
      </c>
      <c r="AY235" s="15" t="s">
        <v>132</v>
      </c>
      <c r="BE235" s="227">
        <f>IF(O235="základní",K235,0)</f>
        <v>0</v>
      </c>
      <c r="BF235" s="227">
        <f>IF(O235="snížená",K235,0)</f>
        <v>0</v>
      </c>
      <c r="BG235" s="227">
        <f>IF(O235="zákl. přenesená",K235,0)</f>
        <v>0</v>
      </c>
      <c r="BH235" s="227">
        <f>IF(O235="sníž. přenesená",K235,0)</f>
        <v>0</v>
      </c>
      <c r="BI235" s="227">
        <f>IF(O235="nulová",K235,0)</f>
        <v>0</v>
      </c>
      <c r="BJ235" s="15" t="s">
        <v>84</v>
      </c>
      <c r="BK235" s="227">
        <f>ROUND(P235*H235,2)</f>
        <v>0</v>
      </c>
      <c r="BL235" s="15" t="s">
        <v>223</v>
      </c>
      <c r="BM235" s="226" t="s">
        <v>326</v>
      </c>
    </row>
    <row r="236" s="2" customFormat="1">
      <c r="A236" s="36"/>
      <c r="B236" s="37"/>
      <c r="C236" s="38"/>
      <c r="D236" s="228" t="s">
        <v>141</v>
      </c>
      <c r="E236" s="38"/>
      <c r="F236" s="229" t="s">
        <v>327</v>
      </c>
      <c r="G236" s="38"/>
      <c r="H236" s="38"/>
      <c r="I236" s="230"/>
      <c r="J236" s="230"/>
      <c r="K236" s="38"/>
      <c r="L236" s="38"/>
      <c r="M236" s="42"/>
      <c r="N236" s="231"/>
      <c r="O236" s="232"/>
      <c r="P236" s="89"/>
      <c r="Q236" s="89"/>
      <c r="R236" s="89"/>
      <c r="S236" s="89"/>
      <c r="T236" s="89"/>
      <c r="U236" s="89"/>
      <c r="V236" s="89"/>
      <c r="W236" s="89"/>
      <c r="X236" s="90"/>
      <c r="Y236" s="36"/>
      <c r="Z236" s="36"/>
      <c r="AA236" s="36"/>
      <c r="AB236" s="36"/>
      <c r="AC236" s="36"/>
      <c r="AD236" s="36"/>
      <c r="AE236" s="36"/>
      <c r="AT236" s="15" t="s">
        <v>141</v>
      </c>
      <c r="AU236" s="15" t="s">
        <v>86</v>
      </c>
    </row>
    <row r="237" s="2" customFormat="1">
      <c r="A237" s="36"/>
      <c r="B237" s="37"/>
      <c r="C237" s="38"/>
      <c r="D237" s="233" t="s">
        <v>143</v>
      </c>
      <c r="E237" s="38"/>
      <c r="F237" s="234" t="s">
        <v>328</v>
      </c>
      <c r="G237" s="38"/>
      <c r="H237" s="38"/>
      <c r="I237" s="230"/>
      <c r="J237" s="230"/>
      <c r="K237" s="38"/>
      <c r="L237" s="38"/>
      <c r="M237" s="42"/>
      <c r="N237" s="231"/>
      <c r="O237" s="232"/>
      <c r="P237" s="89"/>
      <c r="Q237" s="89"/>
      <c r="R237" s="89"/>
      <c r="S237" s="89"/>
      <c r="T237" s="89"/>
      <c r="U237" s="89"/>
      <c r="V237" s="89"/>
      <c r="W237" s="89"/>
      <c r="X237" s="90"/>
      <c r="Y237" s="36"/>
      <c r="Z237" s="36"/>
      <c r="AA237" s="36"/>
      <c r="AB237" s="36"/>
      <c r="AC237" s="36"/>
      <c r="AD237" s="36"/>
      <c r="AE237" s="36"/>
      <c r="AT237" s="15" t="s">
        <v>143</v>
      </c>
      <c r="AU237" s="15" t="s">
        <v>86</v>
      </c>
    </row>
    <row r="238" s="2" customFormat="1">
      <c r="A238" s="36"/>
      <c r="B238" s="37"/>
      <c r="C238" s="38"/>
      <c r="D238" s="228" t="s">
        <v>145</v>
      </c>
      <c r="E238" s="38"/>
      <c r="F238" s="235" t="s">
        <v>329</v>
      </c>
      <c r="G238" s="38"/>
      <c r="H238" s="38"/>
      <c r="I238" s="230"/>
      <c r="J238" s="230"/>
      <c r="K238" s="38"/>
      <c r="L238" s="38"/>
      <c r="M238" s="42"/>
      <c r="N238" s="231"/>
      <c r="O238" s="232"/>
      <c r="P238" s="89"/>
      <c r="Q238" s="89"/>
      <c r="R238" s="89"/>
      <c r="S238" s="89"/>
      <c r="T238" s="89"/>
      <c r="U238" s="89"/>
      <c r="V238" s="89"/>
      <c r="W238" s="89"/>
      <c r="X238" s="90"/>
      <c r="Y238" s="36"/>
      <c r="Z238" s="36"/>
      <c r="AA238" s="36"/>
      <c r="AB238" s="36"/>
      <c r="AC238" s="36"/>
      <c r="AD238" s="36"/>
      <c r="AE238" s="36"/>
      <c r="AT238" s="15" t="s">
        <v>145</v>
      </c>
      <c r="AU238" s="15" t="s">
        <v>86</v>
      </c>
    </row>
    <row r="239" s="2" customFormat="1" ht="24.15" customHeight="1">
      <c r="A239" s="36"/>
      <c r="B239" s="37"/>
      <c r="C239" s="213" t="s">
        <v>330</v>
      </c>
      <c r="D239" s="213" t="s">
        <v>135</v>
      </c>
      <c r="E239" s="214" t="s">
        <v>331</v>
      </c>
      <c r="F239" s="215" t="s">
        <v>332</v>
      </c>
      <c r="G239" s="216" t="s">
        <v>138</v>
      </c>
      <c r="H239" s="217">
        <v>13.25</v>
      </c>
      <c r="I239" s="218"/>
      <c r="J239" s="218"/>
      <c r="K239" s="219">
        <f>ROUND(P239*H239,2)</f>
        <v>0</v>
      </c>
      <c r="L239" s="220"/>
      <c r="M239" s="42"/>
      <c r="N239" s="221" t="s">
        <v>1</v>
      </c>
      <c r="O239" s="222" t="s">
        <v>42</v>
      </c>
      <c r="P239" s="223">
        <f>I239+J239</f>
        <v>0</v>
      </c>
      <c r="Q239" s="223">
        <f>ROUND(I239*H239,2)</f>
        <v>0</v>
      </c>
      <c r="R239" s="223">
        <f>ROUND(J239*H239,2)</f>
        <v>0</v>
      </c>
      <c r="S239" s="89"/>
      <c r="T239" s="224">
        <f>S239*H239</f>
        <v>0</v>
      </c>
      <c r="U239" s="224">
        <v>0</v>
      </c>
      <c r="V239" s="224">
        <f>U239*H239</f>
        <v>0</v>
      </c>
      <c r="W239" s="224">
        <v>0</v>
      </c>
      <c r="X239" s="225">
        <f>W239*H239</f>
        <v>0</v>
      </c>
      <c r="Y239" s="36"/>
      <c r="Z239" s="36"/>
      <c r="AA239" s="36"/>
      <c r="AB239" s="36"/>
      <c r="AC239" s="36"/>
      <c r="AD239" s="36"/>
      <c r="AE239" s="36"/>
      <c r="AR239" s="226" t="s">
        <v>223</v>
      </c>
      <c r="AT239" s="226" t="s">
        <v>135</v>
      </c>
      <c r="AU239" s="226" t="s">
        <v>86</v>
      </c>
      <c r="AY239" s="15" t="s">
        <v>132</v>
      </c>
      <c r="BE239" s="227">
        <f>IF(O239="základní",K239,0)</f>
        <v>0</v>
      </c>
      <c r="BF239" s="227">
        <f>IF(O239="snížená",K239,0)</f>
        <v>0</v>
      </c>
      <c r="BG239" s="227">
        <f>IF(O239="zákl. přenesená",K239,0)</f>
        <v>0</v>
      </c>
      <c r="BH239" s="227">
        <f>IF(O239="sníž. přenesená",K239,0)</f>
        <v>0</v>
      </c>
      <c r="BI239" s="227">
        <f>IF(O239="nulová",K239,0)</f>
        <v>0</v>
      </c>
      <c r="BJ239" s="15" t="s">
        <v>84</v>
      </c>
      <c r="BK239" s="227">
        <f>ROUND(P239*H239,2)</f>
        <v>0</v>
      </c>
      <c r="BL239" s="15" t="s">
        <v>223</v>
      </c>
      <c r="BM239" s="226" t="s">
        <v>333</v>
      </c>
    </row>
    <row r="240" s="2" customFormat="1">
      <c r="A240" s="36"/>
      <c r="B240" s="37"/>
      <c r="C240" s="38"/>
      <c r="D240" s="228" t="s">
        <v>141</v>
      </c>
      <c r="E240" s="38"/>
      <c r="F240" s="229" t="s">
        <v>334</v>
      </c>
      <c r="G240" s="38"/>
      <c r="H240" s="38"/>
      <c r="I240" s="230"/>
      <c r="J240" s="230"/>
      <c r="K240" s="38"/>
      <c r="L240" s="38"/>
      <c r="M240" s="42"/>
      <c r="N240" s="231"/>
      <c r="O240" s="232"/>
      <c r="P240" s="89"/>
      <c r="Q240" s="89"/>
      <c r="R240" s="89"/>
      <c r="S240" s="89"/>
      <c r="T240" s="89"/>
      <c r="U240" s="89"/>
      <c r="V240" s="89"/>
      <c r="W240" s="89"/>
      <c r="X240" s="90"/>
      <c r="Y240" s="36"/>
      <c r="Z240" s="36"/>
      <c r="AA240" s="36"/>
      <c r="AB240" s="36"/>
      <c r="AC240" s="36"/>
      <c r="AD240" s="36"/>
      <c r="AE240" s="36"/>
      <c r="AT240" s="15" t="s">
        <v>141</v>
      </c>
      <c r="AU240" s="15" t="s">
        <v>86</v>
      </c>
    </row>
    <row r="241" s="2" customFormat="1">
      <c r="A241" s="36"/>
      <c r="B241" s="37"/>
      <c r="C241" s="38"/>
      <c r="D241" s="233" t="s">
        <v>143</v>
      </c>
      <c r="E241" s="38"/>
      <c r="F241" s="234" t="s">
        <v>335</v>
      </c>
      <c r="G241" s="38"/>
      <c r="H241" s="38"/>
      <c r="I241" s="230"/>
      <c r="J241" s="230"/>
      <c r="K241" s="38"/>
      <c r="L241" s="38"/>
      <c r="M241" s="42"/>
      <c r="N241" s="231"/>
      <c r="O241" s="232"/>
      <c r="P241" s="89"/>
      <c r="Q241" s="89"/>
      <c r="R241" s="89"/>
      <c r="S241" s="89"/>
      <c r="T241" s="89"/>
      <c r="U241" s="89"/>
      <c r="V241" s="89"/>
      <c r="W241" s="89"/>
      <c r="X241" s="90"/>
      <c r="Y241" s="36"/>
      <c r="Z241" s="36"/>
      <c r="AA241" s="36"/>
      <c r="AB241" s="36"/>
      <c r="AC241" s="36"/>
      <c r="AD241" s="36"/>
      <c r="AE241" s="36"/>
      <c r="AT241" s="15" t="s">
        <v>143</v>
      </c>
      <c r="AU241" s="15" t="s">
        <v>86</v>
      </c>
    </row>
    <row r="242" s="2" customFormat="1">
      <c r="A242" s="36"/>
      <c r="B242" s="37"/>
      <c r="C242" s="38"/>
      <c r="D242" s="228" t="s">
        <v>145</v>
      </c>
      <c r="E242" s="38"/>
      <c r="F242" s="235" t="s">
        <v>336</v>
      </c>
      <c r="G242" s="38"/>
      <c r="H242" s="38"/>
      <c r="I242" s="230"/>
      <c r="J242" s="230"/>
      <c r="K242" s="38"/>
      <c r="L242" s="38"/>
      <c r="M242" s="42"/>
      <c r="N242" s="231"/>
      <c r="O242" s="232"/>
      <c r="P242" s="89"/>
      <c r="Q242" s="89"/>
      <c r="R242" s="89"/>
      <c r="S242" s="89"/>
      <c r="T242" s="89"/>
      <c r="U242" s="89"/>
      <c r="V242" s="89"/>
      <c r="W242" s="89"/>
      <c r="X242" s="90"/>
      <c r="Y242" s="36"/>
      <c r="Z242" s="36"/>
      <c r="AA242" s="36"/>
      <c r="AB242" s="36"/>
      <c r="AC242" s="36"/>
      <c r="AD242" s="36"/>
      <c r="AE242" s="36"/>
      <c r="AT242" s="15" t="s">
        <v>145</v>
      </c>
      <c r="AU242" s="15" t="s">
        <v>86</v>
      </c>
    </row>
    <row r="243" s="2" customFormat="1" ht="24.15" customHeight="1">
      <c r="A243" s="36"/>
      <c r="B243" s="37"/>
      <c r="C243" s="213" t="s">
        <v>337</v>
      </c>
      <c r="D243" s="213" t="s">
        <v>135</v>
      </c>
      <c r="E243" s="214" t="s">
        <v>338</v>
      </c>
      <c r="F243" s="215" t="s">
        <v>339</v>
      </c>
      <c r="G243" s="216" t="s">
        <v>138</v>
      </c>
      <c r="H243" s="217">
        <v>43.009999999999998</v>
      </c>
      <c r="I243" s="218"/>
      <c r="J243" s="218"/>
      <c r="K243" s="219">
        <f>ROUND(P243*H243,2)</f>
        <v>0</v>
      </c>
      <c r="L243" s="220"/>
      <c r="M243" s="42"/>
      <c r="N243" s="221" t="s">
        <v>1</v>
      </c>
      <c r="O243" s="222" t="s">
        <v>42</v>
      </c>
      <c r="P243" s="223">
        <f>I243+J243</f>
        <v>0</v>
      </c>
      <c r="Q243" s="223">
        <f>ROUND(I243*H243,2)</f>
        <v>0</v>
      </c>
      <c r="R243" s="223">
        <f>ROUND(J243*H243,2)</f>
        <v>0</v>
      </c>
      <c r="S243" s="89"/>
      <c r="T243" s="224">
        <f>S243*H243</f>
        <v>0</v>
      </c>
      <c r="U243" s="224">
        <v>0</v>
      </c>
      <c r="V243" s="224">
        <f>U243*H243</f>
        <v>0</v>
      </c>
      <c r="W243" s="224">
        <v>0</v>
      </c>
      <c r="X243" s="225">
        <f>W243*H243</f>
        <v>0</v>
      </c>
      <c r="Y243" s="36"/>
      <c r="Z243" s="36"/>
      <c r="AA243" s="36"/>
      <c r="AB243" s="36"/>
      <c r="AC243" s="36"/>
      <c r="AD243" s="36"/>
      <c r="AE243" s="36"/>
      <c r="AR243" s="226" t="s">
        <v>223</v>
      </c>
      <c r="AT243" s="226" t="s">
        <v>135</v>
      </c>
      <c r="AU243" s="226" t="s">
        <v>86</v>
      </c>
      <c r="AY243" s="15" t="s">
        <v>132</v>
      </c>
      <c r="BE243" s="227">
        <f>IF(O243="základní",K243,0)</f>
        <v>0</v>
      </c>
      <c r="BF243" s="227">
        <f>IF(O243="snížená",K243,0)</f>
        <v>0</v>
      </c>
      <c r="BG243" s="227">
        <f>IF(O243="zákl. přenesená",K243,0)</f>
        <v>0</v>
      </c>
      <c r="BH243" s="227">
        <f>IF(O243="sníž. přenesená",K243,0)</f>
        <v>0</v>
      </c>
      <c r="BI243" s="227">
        <f>IF(O243="nulová",K243,0)</f>
        <v>0</v>
      </c>
      <c r="BJ243" s="15" t="s">
        <v>84</v>
      </c>
      <c r="BK243" s="227">
        <f>ROUND(P243*H243,2)</f>
        <v>0</v>
      </c>
      <c r="BL243" s="15" t="s">
        <v>223</v>
      </c>
      <c r="BM243" s="226" t="s">
        <v>340</v>
      </c>
    </row>
    <row r="244" s="2" customFormat="1">
      <c r="A244" s="36"/>
      <c r="B244" s="37"/>
      <c r="C244" s="38"/>
      <c r="D244" s="228" t="s">
        <v>141</v>
      </c>
      <c r="E244" s="38"/>
      <c r="F244" s="229" t="s">
        <v>341</v>
      </c>
      <c r="G244" s="38"/>
      <c r="H244" s="38"/>
      <c r="I244" s="230"/>
      <c r="J244" s="230"/>
      <c r="K244" s="38"/>
      <c r="L244" s="38"/>
      <c r="M244" s="42"/>
      <c r="N244" s="231"/>
      <c r="O244" s="232"/>
      <c r="P244" s="89"/>
      <c r="Q244" s="89"/>
      <c r="R244" s="89"/>
      <c r="S244" s="89"/>
      <c r="T244" s="89"/>
      <c r="U244" s="89"/>
      <c r="V244" s="89"/>
      <c r="W244" s="89"/>
      <c r="X244" s="90"/>
      <c r="Y244" s="36"/>
      <c r="Z244" s="36"/>
      <c r="AA244" s="36"/>
      <c r="AB244" s="36"/>
      <c r="AC244" s="36"/>
      <c r="AD244" s="36"/>
      <c r="AE244" s="36"/>
      <c r="AT244" s="15" t="s">
        <v>141</v>
      </c>
      <c r="AU244" s="15" t="s">
        <v>86</v>
      </c>
    </row>
    <row r="245" s="2" customFormat="1">
      <c r="A245" s="36"/>
      <c r="B245" s="37"/>
      <c r="C245" s="38"/>
      <c r="D245" s="228" t="s">
        <v>145</v>
      </c>
      <c r="E245" s="38"/>
      <c r="F245" s="235" t="s">
        <v>342</v>
      </c>
      <c r="G245" s="38"/>
      <c r="H245" s="38"/>
      <c r="I245" s="230"/>
      <c r="J245" s="230"/>
      <c r="K245" s="38"/>
      <c r="L245" s="38"/>
      <c r="M245" s="42"/>
      <c r="N245" s="231"/>
      <c r="O245" s="232"/>
      <c r="P245" s="89"/>
      <c r="Q245" s="89"/>
      <c r="R245" s="89"/>
      <c r="S245" s="89"/>
      <c r="T245" s="89"/>
      <c r="U245" s="89"/>
      <c r="V245" s="89"/>
      <c r="W245" s="89"/>
      <c r="X245" s="90"/>
      <c r="Y245" s="36"/>
      <c r="Z245" s="36"/>
      <c r="AA245" s="36"/>
      <c r="AB245" s="36"/>
      <c r="AC245" s="36"/>
      <c r="AD245" s="36"/>
      <c r="AE245" s="36"/>
      <c r="AT245" s="15" t="s">
        <v>145</v>
      </c>
      <c r="AU245" s="15" t="s">
        <v>86</v>
      </c>
    </row>
    <row r="246" s="2" customFormat="1" ht="33" customHeight="1">
      <c r="A246" s="36"/>
      <c r="B246" s="37"/>
      <c r="C246" s="213" t="s">
        <v>343</v>
      </c>
      <c r="D246" s="213" t="s">
        <v>135</v>
      </c>
      <c r="E246" s="214" t="s">
        <v>344</v>
      </c>
      <c r="F246" s="215" t="s">
        <v>345</v>
      </c>
      <c r="G246" s="216" t="s">
        <v>346</v>
      </c>
      <c r="H246" s="217">
        <v>6.54</v>
      </c>
      <c r="I246" s="218"/>
      <c r="J246" s="218"/>
      <c r="K246" s="219">
        <f>ROUND(P246*H246,2)</f>
        <v>0</v>
      </c>
      <c r="L246" s="220"/>
      <c r="M246" s="42"/>
      <c r="N246" s="221" t="s">
        <v>1</v>
      </c>
      <c r="O246" s="222" t="s">
        <v>42</v>
      </c>
      <c r="P246" s="223">
        <f>I246+J246</f>
        <v>0</v>
      </c>
      <c r="Q246" s="223">
        <f>ROUND(I246*H246,2)</f>
        <v>0</v>
      </c>
      <c r="R246" s="223">
        <f>ROUND(J246*H246,2)</f>
        <v>0</v>
      </c>
      <c r="S246" s="89"/>
      <c r="T246" s="224">
        <f>S246*H246</f>
        <v>0</v>
      </c>
      <c r="U246" s="224">
        <v>0.00189</v>
      </c>
      <c r="V246" s="224">
        <f>U246*H246</f>
        <v>0.012360599999999999</v>
      </c>
      <c r="W246" s="224">
        <v>0</v>
      </c>
      <c r="X246" s="225">
        <f>W246*H246</f>
        <v>0</v>
      </c>
      <c r="Y246" s="36"/>
      <c r="Z246" s="36"/>
      <c r="AA246" s="36"/>
      <c r="AB246" s="36"/>
      <c r="AC246" s="36"/>
      <c r="AD246" s="36"/>
      <c r="AE246" s="36"/>
      <c r="AR246" s="226" t="s">
        <v>223</v>
      </c>
      <c r="AT246" s="226" t="s">
        <v>135</v>
      </c>
      <c r="AU246" s="226" t="s">
        <v>86</v>
      </c>
      <c r="AY246" s="15" t="s">
        <v>132</v>
      </c>
      <c r="BE246" s="227">
        <f>IF(O246="základní",K246,0)</f>
        <v>0</v>
      </c>
      <c r="BF246" s="227">
        <f>IF(O246="snížená",K246,0)</f>
        <v>0</v>
      </c>
      <c r="BG246" s="227">
        <f>IF(O246="zákl. přenesená",K246,0)</f>
        <v>0</v>
      </c>
      <c r="BH246" s="227">
        <f>IF(O246="sníž. přenesená",K246,0)</f>
        <v>0</v>
      </c>
      <c r="BI246" s="227">
        <f>IF(O246="nulová",K246,0)</f>
        <v>0</v>
      </c>
      <c r="BJ246" s="15" t="s">
        <v>84</v>
      </c>
      <c r="BK246" s="227">
        <f>ROUND(P246*H246,2)</f>
        <v>0</v>
      </c>
      <c r="BL246" s="15" t="s">
        <v>223</v>
      </c>
      <c r="BM246" s="226" t="s">
        <v>347</v>
      </c>
    </row>
    <row r="247" s="2" customFormat="1">
      <c r="A247" s="36"/>
      <c r="B247" s="37"/>
      <c r="C247" s="38"/>
      <c r="D247" s="228" t="s">
        <v>141</v>
      </c>
      <c r="E247" s="38"/>
      <c r="F247" s="229" t="s">
        <v>348</v>
      </c>
      <c r="G247" s="38"/>
      <c r="H247" s="38"/>
      <c r="I247" s="230"/>
      <c r="J247" s="230"/>
      <c r="K247" s="38"/>
      <c r="L247" s="38"/>
      <c r="M247" s="42"/>
      <c r="N247" s="231"/>
      <c r="O247" s="232"/>
      <c r="P247" s="89"/>
      <c r="Q247" s="89"/>
      <c r="R247" s="89"/>
      <c r="S247" s="89"/>
      <c r="T247" s="89"/>
      <c r="U247" s="89"/>
      <c r="V247" s="89"/>
      <c r="W247" s="89"/>
      <c r="X247" s="90"/>
      <c r="Y247" s="36"/>
      <c r="Z247" s="36"/>
      <c r="AA247" s="36"/>
      <c r="AB247" s="36"/>
      <c r="AC247" s="36"/>
      <c r="AD247" s="36"/>
      <c r="AE247" s="36"/>
      <c r="AT247" s="15" t="s">
        <v>141</v>
      </c>
      <c r="AU247" s="15" t="s">
        <v>86</v>
      </c>
    </row>
    <row r="248" s="2" customFormat="1">
      <c r="A248" s="36"/>
      <c r="B248" s="37"/>
      <c r="C248" s="38"/>
      <c r="D248" s="233" t="s">
        <v>143</v>
      </c>
      <c r="E248" s="38"/>
      <c r="F248" s="234" t="s">
        <v>349</v>
      </c>
      <c r="G248" s="38"/>
      <c r="H248" s="38"/>
      <c r="I248" s="230"/>
      <c r="J248" s="230"/>
      <c r="K248" s="38"/>
      <c r="L248" s="38"/>
      <c r="M248" s="42"/>
      <c r="N248" s="231"/>
      <c r="O248" s="232"/>
      <c r="P248" s="89"/>
      <c r="Q248" s="89"/>
      <c r="R248" s="89"/>
      <c r="S248" s="89"/>
      <c r="T248" s="89"/>
      <c r="U248" s="89"/>
      <c r="V248" s="89"/>
      <c r="W248" s="89"/>
      <c r="X248" s="90"/>
      <c r="Y248" s="36"/>
      <c r="Z248" s="36"/>
      <c r="AA248" s="36"/>
      <c r="AB248" s="36"/>
      <c r="AC248" s="36"/>
      <c r="AD248" s="36"/>
      <c r="AE248" s="36"/>
      <c r="AT248" s="15" t="s">
        <v>143</v>
      </c>
      <c r="AU248" s="15" t="s">
        <v>86</v>
      </c>
    </row>
    <row r="249" s="2" customFormat="1" ht="24.15" customHeight="1">
      <c r="A249" s="36"/>
      <c r="B249" s="37"/>
      <c r="C249" s="247" t="s">
        <v>350</v>
      </c>
      <c r="D249" s="247" t="s">
        <v>246</v>
      </c>
      <c r="E249" s="248" t="s">
        <v>351</v>
      </c>
      <c r="F249" s="249" t="s">
        <v>352</v>
      </c>
      <c r="G249" s="250" t="s">
        <v>346</v>
      </c>
      <c r="H249" s="251">
        <v>6.54</v>
      </c>
      <c r="I249" s="252"/>
      <c r="J249" s="253"/>
      <c r="K249" s="254">
        <f>ROUND(P249*H249,2)</f>
        <v>0</v>
      </c>
      <c r="L249" s="253"/>
      <c r="M249" s="255"/>
      <c r="N249" s="256" t="s">
        <v>1</v>
      </c>
      <c r="O249" s="222" t="s">
        <v>42</v>
      </c>
      <c r="P249" s="223">
        <f>I249+J249</f>
        <v>0</v>
      </c>
      <c r="Q249" s="223">
        <f>ROUND(I249*H249,2)</f>
        <v>0</v>
      </c>
      <c r="R249" s="223">
        <f>ROUND(J249*H249,2)</f>
        <v>0</v>
      </c>
      <c r="S249" s="89"/>
      <c r="T249" s="224">
        <f>S249*H249</f>
        <v>0</v>
      </c>
      <c r="U249" s="224">
        <v>0.55000000000000004</v>
      </c>
      <c r="V249" s="224">
        <f>U249*H249</f>
        <v>3.5970000000000004</v>
      </c>
      <c r="W249" s="224">
        <v>0</v>
      </c>
      <c r="X249" s="225">
        <f>W249*H249</f>
        <v>0</v>
      </c>
      <c r="Y249" s="36"/>
      <c r="Z249" s="36"/>
      <c r="AA249" s="36"/>
      <c r="AB249" s="36"/>
      <c r="AC249" s="36"/>
      <c r="AD249" s="36"/>
      <c r="AE249" s="36"/>
      <c r="AR249" s="226" t="s">
        <v>249</v>
      </c>
      <c r="AT249" s="226" t="s">
        <v>246</v>
      </c>
      <c r="AU249" s="226" t="s">
        <v>86</v>
      </c>
      <c r="AY249" s="15" t="s">
        <v>132</v>
      </c>
      <c r="BE249" s="227">
        <f>IF(O249="základní",K249,0)</f>
        <v>0</v>
      </c>
      <c r="BF249" s="227">
        <f>IF(O249="snížená",K249,0)</f>
        <v>0</v>
      </c>
      <c r="BG249" s="227">
        <f>IF(O249="zákl. přenesená",K249,0)</f>
        <v>0</v>
      </c>
      <c r="BH249" s="227">
        <f>IF(O249="sníž. přenesená",K249,0)</f>
        <v>0</v>
      </c>
      <c r="BI249" s="227">
        <f>IF(O249="nulová",K249,0)</f>
        <v>0</v>
      </c>
      <c r="BJ249" s="15" t="s">
        <v>84</v>
      </c>
      <c r="BK249" s="227">
        <f>ROUND(P249*H249,2)</f>
        <v>0</v>
      </c>
      <c r="BL249" s="15" t="s">
        <v>223</v>
      </c>
      <c r="BM249" s="226" t="s">
        <v>353</v>
      </c>
    </row>
    <row r="250" s="2" customFormat="1">
      <c r="A250" s="36"/>
      <c r="B250" s="37"/>
      <c r="C250" s="38"/>
      <c r="D250" s="228" t="s">
        <v>141</v>
      </c>
      <c r="E250" s="38"/>
      <c r="F250" s="229" t="s">
        <v>352</v>
      </c>
      <c r="G250" s="38"/>
      <c r="H250" s="38"/>
      <c r="I250" s="230"/>
      <c r="J250" s="230"/>
      <c r="K250" s="38"/>
      <c r="L250" s="38"/>
      <c r="M250" s="42"/>
      <c r="N250" s="231"/>
      <c r="O250" s="232"/>
      <c r="P250" s="89"/>
      <c r="Q250" s="89"/>
      <c r="R250" s="89"/>
      <c r="S250" s="89"/>
      <c r="T250" s="89"/>
      <c r="U250" s="89"/>
      <c r="V250" s="89"/>
      <c r="W250" s="89"/>
      <c r="X250" s="90"/>
      <c r="Y250" s="36"/>
      <c r="Z250" s="36"/>
      <c r="AA250" s="36"/>
      <c r="AB250" s="36"/>
      <c r="AC250" s="36"/>
      <c r="AD250" s="36"/>
      <c r="AE250" s="36"/>
      <c r="AT250" s="15" t="s">
        <v>141</v>
      </c>
      <c r="AU250" s="15" t="s">
        <v>86</v>
      </c>
    </row>
    <row r="251" s="2" customFormat="1">
      <c r="A251" s="36"/>
      <c r="B251" s="37"/>
      <c r="C251" s="38"/>
      <c r="D251" s="228" t="s">
        <v>145</v>
      </c>
      <c r="E251" s="38"/>
      <c r="F251" s="235" t="s">
        <v>354</v>
      </c>
      <c r="G251" s="38"/>
      <c r="H251" s="38"/>
      <c r="I251" s="230"/>
      <c r="J251" s="230"/>
      <c r="K251" s="38"/>
      <c r="L251" s="38"/>
      <c r="M251" s="42"/>
      <c r="N251" s="231"/>
      <c r="O251" s="232"/>
      <c r="P251" s="89"/>
      <c r="Q251" s="89"/>
      <c r="R251" s="89"/>
      <c r="S251" s="89"/>
      <c r="T251" s="89"/>
      <c r="U251" s="89"/>
      <c r="V251" s="89"/>
      <c r="W251" s="89"/>
      <c r="X251" s="90"/>
      <c r="Y251" s="36"/>
      <c r="Z251" s="36"/>
      <c r="AA251" s="36"/>
      <c r="AB251" s="36"/>
      <c r="AC251" s="36"/>
      <c r="AD251" s="36"/>
      <c r="AE251" s="36"/>
      <c r="AT251" s="15" t="s">
        <v>145</v>
      </c>
      <c r="AU251" s="15" t="s">
        <v>86</v>
      </c>
    </row>
    <row r="252" s="13" customFormat="1">
      <c r="A252" s="13"/>
      <c r="B252" s="236"/>
      <c r="C252" s="237"/>
      <c r="D252" s="228" t="s">
        <v>154</v>
      </c>
      <c r="E252" s="238" t="s">
        <v>1</v>
      </c>
      <c r="F252" s="239" t="s">
        <v>355</v>
      </c>
      <c r="G252" s="237"/>
      <c r="H252" s="240">
        <v>6.54</v>
      </c>
      <c r="I252" s="241"/>
      <c r="J252" s="241"/>
      <c r="K252" s="237"/>
      <c r="L252" s="237"/>
      <c r="M252" s="242"/>
      <c r="N252" s="243"/>
      <c r="O252" s="244"/>
      <c r="P252" s="244"/>
      <c r="Q252" s="244"/>
      <c r="R252" s="244"/>
      <c r="S252" s="244"/>
      <c r="T252" s="244"/>
      <c r="U252" s="244"/>
      <c r="V252" s="244"/>
      <c r="W252" s="244"/>
      <c r="X252" s="245"/>
      <c r="Y252" s="13"/>
      <c r="Z252" s="13"/>
      <c r="AA252" s="13"/>
      <c r="AB252" s="13"/>
      <c r="AC252" s="13"/>
      <c r="AD252" s="13"/>
      <c r="AE252" s="13"/>
      <c r="AT252" s="246" t="s">
        <v>154</v>
      </c>
      <c r="AU252" s="246" t="s">
        <v>86</v>
      </c>
      <c r="AV252" s="13" t="s">
        <v>86</v>
      </c>
      <c r="AW252" s="13" t="s">
        <v>5</v>
      </c>
      <c r="AX252" s="13" t="s">
        <v>84</v>
      </c>
      <c r="AY252" s="246" t="s">
        <v>132</v>
      </c>
    </row>
    <row r="253" s="2" customFormat="1" ht="16.5" customHeight="1">
      <c r="A253" s="36"/>
      <c r="B253" s="37"/>
      <c r="C253" s="247" t="s">
        <v>249</v>
      </c>
      <c r="D253" s="247" t="s">
        <v>246</v>
      </c>
      <c r="E253" s="248" t="s">
        <v>356</v>
      </c>
      <c r="F253" s="249" t="s">
        <v>357</v>
      </c>
      <c r="G253" s="250" t="s">
        <v>273</v>
      </c>
      <c r="H253" s="251">
        <v>1</v>
      </c>
      <c r="I253" s="252"/>
      <c r="J253" s="253"/>
      <c r="K253" s="254">
        <f>ROUND(P253*H253,2)</f>
        <v>0</v>
      </c>
      <c r="L253" s="253"/>
      <c r="M253" s="255"/>
      <c r="N253" s="256" t="s">
        <v>1</v>
      </c>
      <c r="O253" s="222" t="s">
        <v>42</v>
      </c>
      <c r="P253" s="223">
        <f>I253+J253</f>
        <v>0</v>
      </c>
      <c r="Q253" s="223">
        <f>ROUND(I253*H253,2)</f>
        <v>0</v>
      </c>
      <c r="R253" s="223">
        <f>ROUND(J253*H253,2)</f>
        <v>0</v>
      </c>
      <c r="S253" s="89"/>
      <c r="T253" s="224">
        <f>S253*H253</f>
        <v>0</v>
      </c>
      <c r="U253" s="224">
        <v>8.0000000000000007E-05</v>
      </c>
      <c r="V253" s="224">
        <f>U253*H253</f>
        <v>8.0000000000000007E-05</v>
      </c>
      <c r="W253" s="224">
        <v>0</v>
      </c>
      <c r="X253" s="225">
        <f>W253*H253</f>
        <v>0</v>
      </c>
      <c r="Y253" s="36"/>
      <c r="Z253" s="36"/>
      <c r="AA253" s="36"/>
      <c r="AB253" s="36"/>
      <c r="AC253" s="36"/>
      <c r="AD253" s="36"/>
      <c r="AE253" s="36"/>
      <c r="AR253" s="226" t="s">
        <v>249</v>
      </c>
      <c r="AT253" s="226" t="s">
        <v>246</v>
      </c>
      <c r="AU253" s="226" t="s">
        <v>86</v>
      </c>
      <c r="AY253" s="15" t="s">
        <v>132</v>
      </c>
      <c r="BE253" s="227">
        <f>IF(O253="základní",K253,0)</f>
        <v>0</v>
      </c>
      <c r="BF253" s="227">
        <f>IF(O253="snížená",K253,0)</f>
        <v>0</v>
      </c>
      <c r="BG253" s="227">
        <f>IF(O253="zákl. přenesená",K253,0)</f>
        <v>0</v>
      </c>
      <c r="BH253" s="227">
        <f>IF(O253="sníž. přenesená",K253,0)</f>
        <v>0</v>
      </c>
      <c r="BI253" s="227">
        <f>IF(O253="nulová",K253,0)</f>
        <v>0</v>
      </c>
      <c r="BJ253" s="15" t="s">
        <v>84</v>
      </c>
      <c r="BK253" s="227">
        <f>ROUND(P253*H253,2)</f>
        <v>0</v>
      </c>
      <c r="BL253" s="15" t="s">
        <v>223</v>
      </c>
      <c r="BM253" s="226" t="s">
        <v>358</v>
      </c>
    </row>
    <row r="254" s="2" customFormat="1">
      <c r="A254" s="36"/>
      <c r="B254" s="37"/>
      <c r="C254" s="38"/>
      <c r="D254" s="228" t="s">
        <v>141</v>
      </c>
      <c r="E254" s="38"/>
      <c r="F254" s="229" t="s">
        <v>359</v>
      </c>
      <c r="G254" s="38"/>
      <c r="H254" s="38"/>
      <c r="I254" s="230"/>
      <c r="J254" s="230"/>
      <c r="K254" s="38"/>
      <c r="L254" s="38"/>
      <c r="M254" s="42"/>
      <c r="N254" s="231"/>
      <c r="O254" s="232"/>
      <c r="P254" s="89"/>
      <c r="Q254" s="89"/>
      <c r="R254" s="89"/>
      <c r="S254" s="89"/>
      <c r="T254" s="89"/>
      <c r="U254" s="89"/>
      <c r="V254" s="89"/>
      <c r="W254" s="89"/>
      <c r="X254" s="90"/>
      <c r="Y254" s="36"/>
      <c r="Z254" s="36"/>
      <c r="AA254" s="36"/>
      <c r="AB254" s="36"/>
      <c r="AC254" s="36"/>
      <c r="AD254" s="36"/>
      <c r="AE254" s="36"/>
      <c r="AT254" s="15" t="s">
        <v>141</v>
      </c>
      <c r="AU254" s="15" t="s">
        <v>86</v>
      </c>
    </row>
    <row r="255" s="2" customFormat="1" ht="16.5" customHeight="1">
      <c r="A255" s="36"/>
      <c r="B255" s="37"/>
      <c r="C255" s="247" t="s">
        <v>360</v>
      </c>
      <c r="D255" s="247" t="s">
        <v>246</v>
      </c>
      <c r="E255" s="248" t="s">
        <v>361</v>
      </c>
      <c r="F255" s="249" t="s">
        <v>362</v>
      </c>
      <c r="G255" s="250" t="s">
        <v>346</v>
      </c>
      <c r="H255" s="251">
        <v>0.90900000000000003</v>
      </c>
      <c r="I255" s="252"/>
      <c r="J255" s="253"/>
      <c r="K255" s="254">
        <f>ROUND(P255*H255,2)</f>
        <v>0</v>
      </c>
      <c r="L255" s="253"/>
      <c r="M255" s="255"/>
      <c r="N255" s="256" t="s">
        <v>1</v>
      </c>
      <c r="O255" s="222" t="s">
        <v>42</v>
      </c>
      <c r="P255" s="223">
        <f>I255+J255</f>
        <v>0</v>
      </c>
      <c r="Q255" s="223">
        <f>ROUND(I255*H255,2)</f>
        <v>0</v>
      </c>
      <c r="R255" s="223">
        <f>ROUND(J255*H255,2)</f>
        <v>0</v>
      </c>
      <c r="S255" s="89"/>
      <c r="T255" s="224">
        <f>S255*H255</f>
        <v>0</v>
      </c>
      <c r="U255" s="224">
        <v>0.55000000000000004</v>
      </c>
      <c r="V255" s="224">
        <f>U255*H255</f>
        <v>0.49995000000000006</v>
      </c>
      <c r="W255" s="224">
        <v>0</v>
      </c>
      <c r="X255" s="225">
        <f>W255*H255</f>
        <v>0</v>
      </c>
      <c r="Y255" s="36"/>
      <c r="Z255" s="36"/>
      <c r="AA255" s="36"/>
      <c r="AB255" s="36"/>
      <c r="AC255" s="36"/>
      <c r="AD255" s="36"/>
      <c r="AE255" s="36"/>
      <c r="AR255" s="226" t="s">
        <v>249</v>
      </c>
      <c r="AT255" s="226" t="s">
        <v>246</v>
      </c>
      <c r="AU255" s="226" t="s">
        <v>86</v>
      </c>
      <c r="AY255" s="15" t="s">
        <v>132</v>
      </c>
      <c r="BE255" s="227">
        <f>IF(O255="základní",K255,0)</f>
        <v>0</v>
      </c>
      <c r="BF255" s="227">
        <f>IF(O255="snížená",K255,0)</f>
        <v>0</v>
      </c>
      <c r="BG255" s="227">
        <f>IF(O255="zákl. přenesená",K255,0)</f>
        <v>0</v>
      </c>
      <c r="BH255" s="227">
        <f>IF(O255="sníž. přenesená",K255,0)</f>
        <v>0</v>
      </c>
      <c r="BI255" s="227">
        <f>IF(O255="nulová",K255,0)</f>
        <v>0</v>
      </c>
      <c r="BJ255" s="15" t="s">
        <v>84</v>
      </c>
      <c r="BK255" s="227">
        <f>ROUND(P255*H255,2)</f>
        <v>0</v>
      </c>
      <c r="BL255" s="15" t="s">
        <v>223</v>
      </c>
      <c r="BM255" s="226" t="s">
        <v>363</v>
      </c>
    </row>
    <row r="256" s="2" customFormat="1">
      <c r="A256" s="36"/>
      <c r="B256" s="37"/>
      <c r="C256" s="38"/>
      <c r="D256" s="228" t="s">
        <v>141</v>
      </c>
      <c r="E256" s="38"/>
      <c r="F256" s="229" t="s">
        <v>362</v>
      </c>
      <c r="G256" s="38"/>
      <c r="H256" s="38"/>
      <c r="I256" s="230"/>
      <c r="J256" s="230"/>
      <c r="K256" s="38"/>
      <c r="L256" s="38"/>
      <c r="M256" s="42"/>
      <c r="N256" s="231"/>
      <c r="O256" s="232"/>
      <c r="P256" s="89"/>
      <c r="Q256" s="89"/>
      <c r="R256" s="89"/>
      <c r="S256" s="89"/>
      <c r="T256" s="89"/>
      <c r="U256" s="89"/>
      <c r="V256" s="89"/>
      <c r="W256" s="89"/>
      <c r="X256" s="90"/>
      <c r="Y256" s="36"/>
      <c r="Z256" s="36"/>
      <c r="AA256" s="36"/>
      <c r="AB256" s="36"/>
      <c r="AC256" s="36"/>
      <c r="AD256" s="36"/>
      <c r="AE256" s="36"/>
      <c r="AT256" s="15" t="s">
        <v>141</v>
      </c>
      <c r="AU256" s="15" t="s">
        <v>86</v>
      </c>
    </row>
    <row r="257" s="2" customFormat="1">
      <c r="A257" s="36"/>
      <c r="B257" s="37"/>
      <c r="C257" s="38"/>
      <c r="D257" s="228" t="s">
        <v>145</v>
      </c>
      <c r="E257" s="38"/>
      <c r="F257" s="235" t="s">
        <v>364</v>
      </c>
      <c r="G257" s="38"/>
      <c r="H257" s="38"/>
      <c r="I257" s="230"/>
      <c r="J257" s="230"/>
      <c r="K257" s="38"/>
      <c r="L257" s="38"/>
      <c r="M257" s="42"/>
      <c r="N257" s="231"/>
      <c r="O257" s="232"/>
      <c r="P257" s="89"/>
      <c r="Q257" s="89"/>
      <c r="R257" s="89"/>
      <c r="S257" s="89"/>
      <c r="T257" s="89"/>
      <c r="U257" s="89"/>
      <c r="V257" s="89"/>
      <c r="W257" s="89"/>
      <c r="X257" s="90"/>
      <c r="Y257" s="36"/>
      <c r="Z257" s="36"/>
      <c r="AA257" s="36"/>
      <c r="AB257" s="36"/>
      <c r="AC257" s="36"/>
      <c r="AD257" s="36"/>
      <c r="AE257" s="36"/>
      <c r="AT257" s="15" t="s">
        <v>145</v>
      </c>
      <c r="AU257" s="15" t="s">
        <v>86</v>
      </c>
    </row>
    <row r="258" s="13" customFormat="1">
      <c r="A258" s="13"/>
      <c r="B258" s="236"/>
      <c r="C258" s="237"/>
      <c r="D258" s="228" t="s">
        <v>154</v>
      </c>
      <c r="E258" s="238" t="s">
        <v>1</v>
      </c>
      <c r="F258" s="239" t="s">
        <v>365</v>
      </c>
      <c r="G258" s="237"/>
      <c r="H258" s="240">
        <v>0.90900000000000003</v>
      </c>
      <c r="I258" s="241"/>
      <c r="J258" s="241"/>
      <c r="K258" s="237"/>
      <c r="L258" s="237"/>
      <c r="M258" s="242"/>
      <c r="N258" s="243"/>
      <c r="O258" s="244"/>
      <c r="P258" s="244"/>
      <c r="Q258" s="244"/>
      <c r="R258" s="244"/>
      <c r="S258" s="244"/>
      <c r="T258" s="244"/>
      <c r="U258" s="244"/>
      <c r="V258" s="244"/>
      <c r="W258" s="244"/>
      <c r="X258" s="245"/>
      <c r="Y258" s="13"/>
      <c r="Z258" s="13"/>
      <c r="AA258" s="13"/>
      <c r="AB258" s="13"/>
      <c r="AC258" s="13"/>
      <c r="AD258" s="13"/>
      <c r="AE258" s="13"/>
      <c r="AT258" s="246" t="s">
        <v>154</v>
      </c>
      <c r="AU258" s="246" t="s">
        <v>86</v>
      </c>
      <c r="AV258" s="13" t="s">
        <v>86</v>
      </c>
      <c r="AW258" s="13" t="s">
        <v>5</v>
      </c>
      <c r="AX258" s="13" t="s">
        <v>84</v>
      </c>
      <c r="AY258" s="246" t="s">
        <v>132</v>
      </c>
    </row>
    <row r="259" s="12" customFormat="1" ht="22.8" customHeight="1">
      <c r="A259" s="12"/>
      <c r="B259" s="196"/>
      <c r="C259" s="197"/>
      <c r="D259" s="198" t="s">
        <v>78</v>
      </c>
      <c r="E259" s="211" t="s">
        <v>366</v>
      </c>
      <c r="F259" s="211" t="s">
        <v>367</v>
      </c>
      <c r="G259" s="197"/>
      <c r="H259" s="197"/>
      <c r="I259" s="200"/>
      <c r="J259" s="200"/>
      <c r="K259" s="212">
        <f>BK259</f>
        <v>0</v>
      </c>
      <c r="L259" s="197"/>
      <c r="M259" s="202"/>
      <c r="N259" s="203"/>
      <c r="O259" s="204"/>
      <c r="P259" s="204"/>
      <c r="Q259" s="205">
        <f>SUM(Q260:Q278)</f>
        <v>0</v>
      </c>
      <c r="R259" s="205">
        <f>SUM(R260:R278)</f>
        <v>0</v>
      </c>
      <c r="S259" s="204"/>
      <c r="T259" s="206">
        <f>SUM(T260:T278)</f>
        <v>0</v>
      </c>
      <c r="U259" s="204"/>
      <c r="V259" s="206">
        <f>SUM(V260:V278)</f>
        <v>3.0651730000000001</v>
      </c>
      <c r="W259" s="204"/>
      <c r="X259" s="207">
        <f>SUM(X260:X278)</f>
        <v>0</v>
      </c>
      <c r="Y259" s="12"/>
      <c r="Z259" s="12"/>
      <c r="AA259" s="12"/>
      <c r="AB259" s="12"/>
      <c r="AC259" s="12"/>
      <c r="AD259" s="12"/>
      <c r="AE259" s="12"/>
      <c r="AR259" s="208" t="s">
        <v>86</v>
      </c>
      <c r="AT259" s="209" t="s">
        <v>78</v>
      </c>
      <c r="AU259" s="209" t="s">
        <v>84</v>
      </c>
      <c r="AY259" s="208" t="s">
        <v>132</v>
      </c>
      <c r="BK259" s="210">
        <f>SUM(BK260:BK278)</f>
        <v>0</v>
      </c>
    </row>
    <row r="260" s="2" customFormat="1" ht="16.5" customHeight="1">
      <c r="A260" s="36"/>
      <c r="B260" s="37"/>
      <c r="C260" s="213" t="s">
        <v>368</v>
      </c>
      <c r="D260" s="213" t="s">
        <v>135</v>
      </c>
      <c r="E260" s="214" t="s">
        <v>369</v>
      </c>
      <c r="F260" s="215" t="s">
        <v>370</v>
      </c>
      <c r="G260" s="216" t="s">
        <v>138</v>
      </c>
      <c r="H260" s="217">
        <v>183.94999999999999</v>
      </c>
      <c r="I260" s="218"/>
      <c r="J260" s="218"/>
      <c r="K260" s="219">
        <f>ROUND(P260*H260,2)</f>
        <v>0</v>
      </c>
      <c r="L260" s="220"/>
      <c r="M260" s="42"/>
      <c r="N260" s="221" t="s">
        <v>1</v>
      </c>
      <c r="O260" s="222" t="s">
        <v>42</v>
      </c>
      <c r="P260" s="223">
        <f>I260+J260</f>
        <v>0</v>
      </c>
      <c r="Q260" s="223">
        <f>ROUND(I260*H260,2)</f>
        <v>0</v>
      </c>
      <c r="R260" s="223">
        <f>ROUND(J260*H260,2)</f>
        <v>0</v>
      </c>
      <c r="S260" s="89"/>
      <c r="T260" s="224">
        <f>S260*H260</f>
        <v>0</v>
      </c>
      <c r="U260" s="224">
        <v>0</v>
      </c>
      <c r="V260" s="224">
        <f>U260*H260</f>
        <v>0</v>
      </c>
      <c r="W260" s="224">
        <v>0</v>
      </c>
      <c r="X260" s="225">
        <f>W260*H260</f>
        <v>0</v>
      </c>
      <c r="Y260" s="36"/>
      <c r="Z260" s="36"/>
      <c r="AA260" s="36"/>
      <c r="AB260" s="36"/>
      <c r="AC260" s="36"/>
      <c r="AD260" s="36"/>
      <c r="AE260" s="36"/>
      <c r="AR260" s="226" t="s">
        <v>223</v>
      </c>
      <c r="AT260" s="226" t="s">
        <v>135</v>
      </c>
      <c r="AU260" s="226" t="s">
        <v>86</v>
      </c>
      <c r="AY260" s="15" t="s">
        <v>132</v>
      </c>
      <c r="BE260" s="227">
        <f>IF(O260="základní",K260,0)</f>
        <v>0</v>
      </c>
      <c r="BF260" s="227">
        <f>IF(O260="snížená",K260,0)</f>
        <v>0</v>
      </c>
      <c r="BG260" s="227">
        <f>IF(O260="zákl. přenesená",K260,0)</f>
        <v>0</v>
      </c>
      <c r="BH260" s="227">
        <f>IF(O260="sníž. přenesená",K260,0)</f>
        <v>0</v>
      </c>
      <c r="BI260" s="227">
        <f>IF(O260="nulová",K260,0)</f>
        <v>0</v>
      </c>
      <c r="BJ260" s="15" t="s">
        <v>84</v>
      </c>
      <c r="BK260" s="227">
        <f>ROUND(P260*H260,2)</f>
        <v>0</v>
      </c>
      <c r="BL260" s="15" t="s">
        <v>223</v>
      </c>
      <c r="BM260" s="226" t="s">
        <v>371</v>
      </c>
    </row>
    <row r="261" s="2" customFormat="1">
      <c r="A261" s="36"/>
      <c r="B261" s="37"/>
      <c r="C261" s="38"/>
      <c r="D261" s="228" t="s">
        <v>141</v>
      </c>
      <c r="E261" s="38"/>
      <c r="F261" s="229" t="s">
        <v>372</v>
      </c>
      <c r="G261" s="38"/>
      <c r="H261" s="38"/>
      <c r="I261" s="230"/>
      <c r="J261" s="230"/>
      <c r="K261" s="38"/>
      <c r="L261" s="38"/>
      <c r="M261" s="42"/>
      <c r="N261" s="231"/>
      <c r="O261" s="232"/>
      <c r="P261" s="89"/>
      <c r="Q261" s="89"/>
      <c r="R261" s="89"/>
      <c r="S261" s="89"/>
      <c r="T261" s="89"/>
      <c r="U261" s="89"/>
      <c r="V261" s="89"/>
      <c r="W261" s="89"/>
      <c r="X261" s="90"/>
      <c r="Y261" s="36"/>
      <c r="Z261" s="36"/>
      <c r="AA261" s="36"/>
      <c r="AB261" s="36"/>
      <c r="AC261" s="36"/>
      <c r="AD261" s="36"/>
      <c r="AE261" s="36"/>
      <c r="AT261" s="15" t="s">
        <v>141</v>
      </c>
      <c r="AU261" s="15" t="s">
        <v>86</v>
      </c>
    </row>
    <row r="262" s="2" customFormat="1">
      <c r="A262" s="36"/>
      <c r="B262" s="37"/>
      <c r="C262" s="38"/>
      <c r="D262" s="233" t="s">
        <v>143</v>
      </c>
      <c r="E262" s="38"/>
      <c r="F262" s="234" t="s">
        <v>373</v>
      </c>
      <c r="G262" s="38"/>
      <c r="H262" s="38"/>
      <c r="I262" s="230"/>
      <c r="J262" s="230"/>
      <c r="K262" s="38"/>
      <c r="L262" s="38"/>
      <c r="M262" s="42"/>
      <c r="N262" s="231"/>
      <c r="O262" s="232"/>
      <c r="P262" s="89"/>
      <c r="Q262" s="89"/>
      <c r="R262" s="89"/>
      <c r="S262" s="89"/>
      <c r="T262" s="89"/>
      <c r="U262" s="89"/>
      <c r="V262" s="89"/>
      <c r="W262" s="89"/>
      <c r="X262" s="90"/>
      <c r="Y262" s="36"/>
      <c r="Z262" s="36"/>
      <c r="AA262" s="36"/>
      <c r="AB262" s="36"/>
      <c r="AC262" s="36"/>
      <c r="AD262" s="36"/>
      <c r="AE262" s="36"/>
      <c r="AT262" s="15" t="s">
        <v>143</v>
      </c>
      <c r="AU262" s="15" t="s">
        <v>86</v>
      </c>
    </row>
    <row r="263" s="13" customFormat="1">
      <c r="A263" s="13"/>
      <c r="B263" s="236"/>
      <c r="C263" s="237"/>
      <c r="D263" s="228" t="s">
        <v>154</v>
      </c>
      <c r="E263" s="238" t="s">
        <v>1</v>
      </c>
      <c r="F263" s="239" t="s">
        <v>374</v>
      </c>
      <c r="G263" s="237"/>
      <c r="H263" s="240">
        <v>183.94999999999999</v>
      </c>
      <c r="I263" s="241"/>
      <c r="J263" s="241"/>
      <c r="K263" s="237"/>
      <c r="L263" s="237"/>
      <c r="M263" s="242"/>
      <c r="N263" s="243"/>
      <c r="O263" s="244"/>
      <c r="P263" s="244"/>
      <c r="Q263" s="244"/>
      <c r="R263" s="244"/>
      <c r="S263" s="244"/>
      <c r="T263" s="244"/>
      <c r="U263" s="244"/>
      <c r="V263" s="244"/>
      <c r="W263" s="244"/>
      <c r="X263" s="245"/>
      <c r="Y263" s="13"/>
      <c r="Z263" s="13"/>
      <c r="AA263" s="13"/>
      <c r="AB263" s="13"/>
      <c r="AC263" s="13"/>
      <c r="AD263" s="13"/>
      <c r="AE263" s="13"/>
      <c r="AT263" s="246" t="s">
        <v>154</v>
      </c>
      <c r="AU263" s="246" t="s">
        <v>86</v>
      </c>
      <c r="AV263" s="13" t="s">
        <v>86</v>
      </c>
      <c r="AW263" s="13" t="s">
        <v>5</v>
      </c>
      <c r="AX263" s="13" t="s">
        <v>84</v>
      </c>
      <c r="AY263" s="246" t="s">
        <v>132</v>
      </c>
    </row>
    <row r="264" s="2" customFormat="1" ht="24.15" customHeight="1">
      <c r="A264" s="36"/>
      <c r="B264" s="37"/>
      <c r="C264" s="247" t="s">
        <v>375</v>
      </c>
      <c r="D264" s="247" t="s">
        <v>246</v>
      </c>
      <c r="E264" s="248" t="s">
        <v>376</v>
      </c>
      <c r="F264" s="249" t="s">
        <v>377</v>
      </c>
      <c r="G264" s="250" t="s">
        <v>138</v>
      </c>
      <c r="H264" s="251">
        <v>183.94999999999999</v>
      </c>
      <c r="I264" s="252"/>
      <c r="J264" s="253"/>
      <c r="K264" s="254">
        <f>ROUND(P264*H264,2)</f>
        <v>0</v>
      </c>
      <c r="L264" s="253"/>
      <c r="M264" s="255"/>
      <c r="N264" s="256" t="s">
        <v>1</v>
      </c>
      <c r="O264" s="222" t="s">
        <v>42</v>
      </c>
      <c r="P264" s="223">
        <f>I264+J264</f>
        <v>0</v>
      </c>
      <c r="Q264" s="223">
        <f>ROUND(I264*H264,2)</f>
        <v>0</v>
      </c>
      <c r="R264" s="223">
        <f>ROUND(J264*H264,2)</f>
        <v>0</v>
      </c>
      <c r="S264" s="89"/>
      <c r="T264" s="224">
        <f>S264*H264</f>
        <v>0</v>
      </c>
      <c r="U264" s="224">
        <v>0.00016000000000000001</v>
      </c>
      <c r="V264" s="224">
        <f>U264*H264</f>
        <v>0.029432</v>
      </c>
      <c r="W264" s="224">
        <v>0</v>
      </c>
      <c r="X264" s="225">
        <f>W264*H264</f>
        <v>0</v>
      </c>
      <c r="Y264" s="36"/>
      <c r="Z264" s="36"/>
      <c r="AA264" s="36"/>
      <c r="AB264" s="36"/>
      <c r="AC264" s="36"/>
      <c r="AD264" s="36"/>
      <c r="AE264" s="36"/>
      <c r="AR264" s="226" t="s">
        <v>249</v>
      </c>
      <c r="AT264" s="226" t="s">
        <v>246</v>
      </c>
      <c r="AU264" s="226" t="s">
        <v>86</v>
      </c>
      <c r="AY264" s="15" t="s">
        <v>132</v>
      </c>
      <c r="BE264" s="227">
        <f>IF(O264="základní",K264,0)</f>
        <v>0</v>
      </c>
      <c r="BF264" s="227">
        <f>IF(O264="snížená",K264,0)</f>
        <v>0</v>
      </c>
      <c r="BG264" s="227">
        <f>IF(O264="zákl. přenesená",K264,0)</f>
        <v>0</v>
      </c>
      <c r="BH264" s="227">
        <f>IF(O264="sníž. přenesená",K264,0)</f>
        <v>0</v>
      </c>
      <c r="BI264" s="227">
        <f>IF(O264="nulová",K264,0)</f>
        <v>0</v>
      </c>
      <c r="BJ264" s="15" t="s">
        <v>84</v>
      </c>
      <c r="BK264" s="227">
        <f>ROUND(P264*H264,2)</f>
        <v>0</v>
      </c>
      <c r="BL264" s="15" t="s">
        <v>223</v>
      </c>
      <c r="BM264" s="226" t="s">
        <v>378</v>
      </c>
    </row>
    <row r="265" s="2" customFormat="1">
      <c r="A265" s="36"/>
      <c r="B265" s="37"/>
      <c r="C265" s="38"/>
      <c r="D265" s="228" t="s">
        <v>141</v>
      </c>
      <c r="E265" s="38"/>
      <c r="F265" s="229" t="s">
        <v>377</v>
      </c>
      <c r="G265" s="38"/>
      <c r="H265" s="38"/>
      <c r="I265" s="230"/>
      <c r="J265" s="230"/>
      <c r="K265" s="38"/>
      <c r="L265" s="38"/>
      <c r="M265" s="42"/>
      <c r="N265" s="231"/>
      <c r="O265" s="232"/>
      <c r="P265" s="89"/>
      <c r="Q265" s="89"/>
      <c r="R265" s="89"/>
      <c r="S265" s="89"/>
      <c r="T265" s="89"/>
      <c r="U265" s="89"/>
      <c r="V265" s="89"/>
      <c r="W265" s="89"/>
      <c r="X265" s="90"/>
      <c r="Y265" s="36"/>
      <c r="Z265" s="36"/>
      <c r="AA265" s="36"/>
      <c r="AB265" s="36"/>
      <c r="AC265" s="36"/>
      <c r="AD265" s="36"/>
      <c r="AE265" s="36"/>
      <c r="AT265" s="15" t="s">
        <v>141</v>
      </c>
      <c r="AU265" s="15" t="s">
        <v>86</v>
      </c>
    </row>
    <row r="266" s="2" customFormat="1" ht="33" customHeight="1">
      <c r="A266" s="36"/>
      <c r="B266" s="37"/>
      <c r="C266" s="213" t="s">
        <v>379</v>
      </c>
      <c r="D266" s="213" t="s">
        <v>135</v>
      </c>
      <c r="E266" s="214" t="s">
        <v>380</v>
      </c>
      <c r="F266" s="215" t="s">
        <v>381</v>
      </c>
      <c r="G266" s="216" t="s">
        <v>138</v>
      </c>
      <c r="H266" s="217">
        <v>155.65000000000001</v>
      </c>
      <c r="I266" s="218"/>
      <c r="J266" s="218"/>
      <c r="K266" s="219">
        <f>ROUND(P266*H266,2)</f>
        <v>0</v>
      </c>
      <c r="L266" s="220"/>
      <c r="M266" s="42"/>
      <c r="N266" s="221" t="s">
        <v>1</v>
      </c>
      <c r="O266" s="222" t="s">
        <v>42</v>
      </c>
      <c r="P266" s="223">
        <f>I266+J266</f>
        <v>0</v>
      </c>
      <c r="Q266" s="223">
        <f>ROUND(I266*H266,2)</f>
        <v>0</v>
      </c>
      <c r="R266" s="223">
        <f>ROUND(J266*H266,2)</f>
        <v>0</v>
      </c>
      <c r="S266" s="89"/>
      <c r="T266" s="224">
        <f>S266*H266</f>
        <v>0</v>
      </c>
      <c r="U266" s="224">
        <v>0.016740000000000001</v>
      </c>
      <c r="V266" s="224">
        <f>U266*H266</f>
        <v>2.6055810000000004</v>
      </c>
      <c r="W266" s="224">
        <v>0</v>
      </c>
      <c r="X266" s="225">
        <f>W266*H266</f>
        <v>0</v>
      </c>
      <c r="Y266" s="36"/>
      <c r="Z266" s="36"/>
      <c r="AA266" s="36"/>
      <c r="AB266" s="36"/>
      <c r="AC266" s="36"/>
      <c r="AD266" s="36"/>
      <c r="AE266" s="36"/>
      <c r="AR266" s="226" t="s">
        <v>223</v>
      </c>
      <c r="AT266" s="226" t="s">
        <v>135</v>
      </c>
      <c r="AU266" s="226" t="s">
        <v>86</v>
      </c>
      <c r="AY266" s="15" t="s">
        <v>132</v>
      </c>
      <c r="BE266" s="227">
        <f>IF(O266="základní",K266,0)</f>
        <v>0</v>
      </c>
      <c r="BF266" s="227">
        <f>IF(O266="snížená",K266,0)</f>
        <v>0</v>
      </c>
      <c r="BG266" s="227">
        <f>IF(O266="zákl. přenesená",K266,0)</f>
        <v>0</v>
      </c>
      <c r="BH266" s="227">
        <f>IF(O266="sníž. přenesená",K266,0)</f>
        <v>0</v>
      </c>
      <c r="BI266" s="227">
        <f>IF(O266="nulová",K266,0)</f>
        <v>0</v>
      </c>
      <c r="BJ266" s="15" t="s">
        <v>84</v>
      </c>
      <c r="BK266" s="227">
        <f>ROUND(P266*H266,2)</f>
        <v>0</v>
      </c>
      <c r="BL266" s="15" t="s">
        <v>223</v>
      </c>
      <c r="BM266" s="226" t="s">
        <v>382</v>
      </c>
    </row>
    <row r="267" s="2" customFormat="1">
      <c r="A267" s="36"/>
      <c r="B267" s="37"/>
      <c r="C267" s="38"/>
      <c r="D267" s="228" t="s">
        <v>141</v>
      </c>
      <c r="E267" s="38"/>
      <c r="F267" s="229" t="s">
        <v>383</v>
      </c>
      <c r="G267" s="38"/>
      <c r="H267" s="38"/>
      <c r="I267" s="230"/>
      <c r="J267" s="230"/>
      <c r="K267" s="38"/>
      <c r="L267" s="38"/>
      <c r="M267" s="42"/>
      <c r="N267" s="231"/>
      <c r="O267" s="232"/>
      <c r="P267" s="89"/>
      <c r="Q267" s="89"/>
      <c r="R267" s="89"/>
      <c r="S267" s="89"/>
      <c r="T267" s="89"/>
      <c r="U267" s="89"/>
      <c r="V267" s="89"/>
      <c r="W267" s="89"/>
      <c r="X267" s="90"/>
      <c r="Y267" s="36"/>
      <c r="Z267" s="36"/>
      <c r="AA267" s="36"/>
      <c r="AB267" s="36"/>
      <c r="AC267" s="36"/>
      <c r="AD267" s="36"/>
      <c r="AE267" s="36"/>
      <c r="AT267" s="15" t="s">
        <v>141</v>
      </c>
      <c r="AU267" s="15" t="s">
        <v>86</v>
      </c>
    </row>
    <row r="268" s="2" customFormat="1">
      <c r="A268" s="36"/>
      <c r="B268" s="37"/>
      <c r="C268" s="38"/>
      <c r="D268" s="233" t="s">
        <v>143</v>
      </c>
      <c r="E268" s="38"/>
      <c r="F268" s="234" t="s">
        <v>384</v>
      </c>
      <c r="G268" s="38"/>
      <c r="H268" s="38"/>
      <c r="I268" s="230"/>
      <c r="J268" s="230"/>
      <c r="K268" s="38"/>
      <c r="L268" s="38"/>
      <c r="M268" s="42"/>
      <c r="N268" s="231"/>
      <c r="O268" s="232"/>
      <c r="P268" s="89"/>
      <c r="Q268" s="89"/>
      <c r="R268" s="89"/>
      <c r="S268" s="89"/>
      <c r="T268" s="89"/>
      <c r="U268" s="89"/>
      <c r="V268" s="89"/>
      <c r="W268" s="89"/>
      <c r="X268" s="90"/>
      <c r="Y268" s="36"/>
      <c r="Z268" s="36"/>
      <c r="AA268" s="36"/>
      <c r="AB268" s="36"/>
      <c r="AC268" s="36"/>
      <c r="AD268" s="36"/>
      <c r="AE268" s="36"/>
      <c r="AT268" s="15" t="s">
        <v>143</v>
      </c>
      <c r="AU268" s="15" t="s">
        <v>86</v>
      </c>
    </row>
    <row r="269" s="2" customFormat="1">
      <c r="A269" s="36"/>
      <c r="B269" s="37"/>
      <c r="C269" s="38"/>
      <c r="D269" s="228" t="s">
        <v>145</v>
      </c>
      <c r="E269" s="38"/>
      <c r="F269" s="235" t="s">
        <v>385</v>
      </c>
      <c r="G269" s="38"/>
      <c r="H269" s="38"/>
      <c r="I269" s="230"/>
      <c r="J269" s="230"/>
      <c r="K269" s="38"/>
      <c r="L269" s="38"/>
      <c r="M269" s="42"/>
      <c r="N269" s="231"/>
      <c r="O269" s="232"/>
      <c r="P269" s="89"/>
      <c r="Q269" s="89"/>
      <c r="R269" s="89"/>
      <c r="S269" s="89"/>
      <c r="T269" s="89"/>
      <c r="U269" s="89"/>
      <c r="V269" s="89"/>
      <c r="W269" s="89"/>
      <c r="X269" s="90"/>
      <c r="Y269" s="36"/>
      <c r="Z269" s="36"/>
      <c r="AA269" s="36"/>
      <c r="AB269" s="36"/>
      <c r="AC269" s="36"/>
      <c r="AD269" s="36"/>
      <c r="AE269" s="36"/>
      <c r="AT269" s="15" t="s">
        <v>145</v>
      </c>
      <c r="AU269" s="15" t="s">
        <v>86</v>
      </c>
    </row>
    <row r="270" s="13" customFormat="1">
      <c r="A270" s="13"/>
      <c r="B270" s="236"/>
      <c r="C270" s="237"/>
      <c r="D270" s="228" t="s">
        <v>154</v>
      </c>
      <c r="E270" s="238" t="s">
        <v>1</v>
      </c>
      <c r="F270" s="239" t="s">
        <v>386</v>
      </c>
      <c r="G270" s="237"/>
      <c r="H270" s="240">
        <v>155.65000000000001</v>
      </c>
      <c r="I270" s="241"/>
      <c r="J270" s="241"/>
      <c r="K270" s="237"/>
      <c r="L270" s="237"/>
      <c r="M270" s="242"/>
      <c r="N270" s="243"/>
      <c r="O270" s="244"/>
      <c r="P270" s="244"/>
      <c r="Q270" s="244"/>
      <c r="R270" s="244"/>
      <c r="S270" s="244"/>
      <c r="T270" s="244"/>
      <c r="U270" s="244"/>
      <c r="V270" s="244"/>
      <c r="W270" s="244"/>
      <c r="X270" s="245"/>
      <c r="Y270" s="13"/>
      <c r="Z270" s="13"/>
      <c r="AA270" s="13"/>
      <c r="AB270" s="13"/>
      <c r="AC270" s="13"/>
      <c r="AD270" s="13"/>
      <c r="AE270" s="13"/>
      <c r="AT270" s="246" t="s">
        <v>154</v>
      </c>
      <c r="AU270" s="246" t="s">
        <v>86</v>
      </c>
      <c r="AV270" s="13" t="s">
        <v>86</v>
      </c>
      <c r="AW270" s="13" t="s">
        <v>5</v>
      </c>
      <c r="AX270" s="13" t="s">
        <v>84</v>
      </c>
      <c r="AY270" s="246" t="s">
        <v>132</v>
      </c>
    </row>
    <row r="271" s="2" customFormat="1" ht="33" customHeight="1">
      <c r="A271" s="36"/>
      <c r="B271" s="37"/>
      <c r="C271" s="213" t="s">
        <v>387</v>
      </c>
      <c r="D271" s="213" t="s">
        <v>135</v>
      </c>
      <c r="E271" s="214" t="s">
        <v>388</v>
      </c>
      <c r="F271" s="215" t="s">
        <v>389</v>
      </c>
      <c r="G271" s="216" t="s">
        <v>138</v>
      </c>
      <c r="H271" s="217">
        <v>28.300000000000001</v>
      </c>
      <c r="I271" s="218"/>
      <c r="J271" s="218"/>
      <c r="K271" s="219">
        <f>ROUND(P271*H271,2)</f>
        <v>0</v>
      </c>
      <c r="L271" s="220"/>
      <c r="M271" s="42"/>
      <c r="N271" s="221" t="s">
        <v>1</v>
      </c>
      <c r="O271" s="222" t="s">
        <v>42</v>
      </c>
      <c r="P271" s="223">
        <f>I271+J271</f>
        <v>0</v>
      </c>
      <c r="Q271" s="223">
        <f>ROUND(I271*H271,2)</f>
        <v>0</v>
      </c>
      <c r="R271" s="223">
        <f>ROUND(J271*H271,2)</f>
        <v>0</v>
      </c>
      <c r="S271" s="89"/>
      <c r="T271" s="224">
        <f>S271*H271</f>
        <v>0</v>
      </c>
      <c r="U271" s="224">
        <v>0.01359</v>
      </c>
      <c r="V271" s="224">
        <f>U271*H271</f>
        <v>0.38459700000000002</v>
      </c>
      <c r="W271" s="224">
        <v>0</v>
      </c>
      <c r="X271" s="225">
        <f>W271*H271</f>
        <v>0</v>
      </c>
      <c r="Y271" s="36"/>
      <c r="Z271" s="36"/>
      <c r="AA271" s="36"/>
      <c r="AB271" s="36"/>
      <c r="AC271" s="36"/>
      <c r="AD271" s="36"/>
      <c r="AE271" s="36"/>
      <c r="AR271" s="226" t="s">
        <v>223</v>
      </c>
      <c r="AT271" s="226" t="s">
        <v>135</v>
      </c>
      <c r="AU271" s="226" t="s">
        <v>86</v>
      </c>
      <c r="AY271" s="15" t="s">
        <v>132</v>
      </c>
      <c r="BE271" s="227">
        <f>IF(O271="základní",K271,0)</f>
        <v>0</v>
      </c>
      <c r="BF271" s="227">
        <f>IF(O271="snížená",K271,0)</f>
        <v>0</v>
      </c>
      <c r="BG271" s="227">
        <f>IF(O271="zákl. přenesená",K271,0)</f>
        <v>0</v>
      </c>
      <c r="BH271" s="227">
        <f>IF(O271="sníž. přenesená",K271,0)</f>
        <v>0</v>
      </c>
      <c r="BI271" s="227">
        <f>IF(O271="nulová",K271,0)</f>
        <v>0</v>
      </c>
      <c r="BJ271" s="15" t="s">
        <v>84</v>
      </c>
      <c r="BK271" s="227">
        <f>ROUND(P271*H271,2)</f>
        <v>0</v>
      </c>
      <c r="BL271" s="15" t="s">
        <v>223</v>
      </c>
      <c r="BM271" s="226" t="s">
        <v>390</v>
      </c>
    </row>
    <row r="272" s="2" customFormat="1">
      <c r="A272" s="36"/>
      <c r="B272" s="37"/>
      <c r="C272" s="38"/>
      <c r="D272" s="228" t="s">
        <v>141</v>
      </c>
      <c r="E272" s="38"/>
      <c r="F272" s="229" t="s">
        <v>391</v>
      </c>
      <c r="G272" s="38"/>
      <c r="H272" s="38"/>
      <c r="I272" s="230"/>
      <c r="J272" s="230"/>
      <c r="K272" s="38"/>
      <c r="L272" s="38"/>
      <c r="M272" s="42"/>
      <c r="N272" s="231"/>
      <c r="O272" s="232"/>
      <c r="P272" s="89"/>
      <c r="Q272" s="89"/>
      <c r="R272" s="89"/>
      <c r="S272" s="89"/>
      <c r="T272" s="89"/>
      <c r="U272" s="89"/>
      <c r="V272" s="89"/>
      <c r="W272" s="89"/>
      <c r="X272" s="90"/>
      <c r="Y272" s="36"/>
      <c r="Z272" s="36"/>
      <c r="AA272" s="36"/>
      <c r="AB272" s="36"/>
      <c r="AC272" s="36"/>
      <c r="AD272" s="36"/>
      <c r="AE272" s="36"/>
      <c r="AT272" s="15" t="s">
        <v>141</v>
      </c>
      <c r="AU272" s="15" t="s">
        <v>86</v>
      </c>
    </row>
    <row r="273" s="2" customFormat="1">
      <c r="A273" s="36"/>
      <c r="B273" s="37"/>
      <c r="C273" s="38"/>
      <c r="D273" s="233" t="s">
        <v>143</v>
      </c>
      <c r="E273" s="38"/>
      <c r="F273" s="234" t="s">
        <v>392</v>
      </c>
      <c r="G273" s="38"/>
      <c r="H273" s="38"/>
      <c r="I273" s="230"/>
      <c r="J273" s="230"/>
      <c r="K273" s="38"/>
      <c r="L273" s="38"/>
      <c r="M273" s="42"/>
      <c r="N273" s="231"/>
      <c r="O273" s="232"/>
      <c r="P273" s="89"/>
      <c r="Q273" s="89"/>
      <c r="R273" s="89"/>
      <c r="S273" s="89"/>
      <c r="T273" s="89"/>
      <c r="U273" s="89"/>
      <c r="V273" s="89"/>
      <c r="W273" s="89"/>
      <c r="X273" s="90"/>
      <c r="Y273" s="36"/>
      <c r="Z273" s="36"/>
      <c r="AA273" s="36"/>
      <c r="AB273" s="36"/>
      <c r="AC273" s="36"/>
      <c r="AD273" s="36"/>
      <c r="AE273" s="36"/>
      <c r="AT273" s="15" t="s">
        <v>143</v>
      </c>
      <c r="AU273" s="15" t="s">
        <v>86</v>
      </c>
    </row>
    <row r="274" s="2" customFormat="1">
      <c r="A274" s="36"/>
      <c r="B274" s="37"/>
      <c r="C274" s="38"/>
      <c r="D274" s="228" t="s">
        <v>145</v>
      </c>
      <c r="E274" s="38"/>
      <c r="F274" s="235" t="s">
        <v>393</v>
      </c>
      <c r="G274" s="38"/>
      <c r="H274" s="38"/>
      <c r="I274" s="230"/>
      <c r="J274" s="230"/>
      <c r="K274" s="38"/>
      <c r="L274" s="38"/>
      <c r="M274" s="42"/>
      <c r="N274" s="231"/>
      <c r="O274" s="232"/>
      <c r="P274" s="89"/>
      <c r="Q274" s="89"/>
      <c r="R274" s="89"/>
      <c r="S274" s="89"/>
      <c r="T274" s="89"/>
      <c r="U274" s="89"/>
      <c r="V274" s="89"/>
      <c r="W274" s="89"/>
      <c r="X274" s="90"/>
      <c r="Y274" s="36"/>
      <c r="Z274" s="36"/>
      <c r="AA274" s="36"/>
      <c r="AB274" s="36"/>
      <c r="AC274" s="36"/>
      <c r="AD274" s="36"/>
      <c r="AE274" s="36"/>
      <c r="AT274" s="15" t="s">
        <v>145</v>
      </c>
      <c r="AU274" s="15" t="s">
        <v>86</v>
      </c>
    </row>
    <row r="275" s="2" customFormat="1" ht="21.75" customHeight="1">
      <c r="A275" s="36"/>
      <c r="B275" s="37"/>
      <c r="C275" s="213" t="s">
        <v>394</v>
      </c>
      <c r="D275" s="213" t="s">
        <v>135</v>
      </c>
      <c r="E275" s="214" t="s">
        <v>395</v>
      </c>
      <c r="F275" s="215" t="s">
        <v>396</v>
      </c>
      <c r="G275" s="216" t="s">
        <v>138</v>
      </c>
      <c r="H275" s="217">
        <v>28.300000000000001</v>
      </c>
      <c r="I275" s="218"/>
      <c r="J275" s="218"/>
      <c r="K275" s="219">
        <f>ROUND(P275*H275,2)</f>
        <v>0</v>
      </c>
      <c r="L275" s="220"/>
      <c r="M275" s="42"/>
      <c r="N275" s="221" t="s">
        <v>1</v>
      </c>
      <c r="O275" s="222" t="s">
        <v>42</v>
      </c>
      <c r="P275" s="223">
        <f>I275+J275</f>
        <v>0</v>
      </c>
      <c r="Q275" s="223">
        <f>ROUND(I275*H275,2)</f>
        <v>0</v>
      </c>
      <c r="R275" s="223">
        <f>ROUND(J275*H275,2)</f>
        <v>0</v>
      </c>
      <c r="S275" s="89"/>
      <c r="T275" s="224">
        <f>S275*H275</f>
        <v>0</v>
      </c>
      <c r="U275" s="224">
        <v>0.0016100000000000001</v>
      </c>
      <c r="V275" s="224">
        <f>U275*H275</f>
        <v>0.045563000000000006</v>
      </c>
      <c r="W275" s="224">
        <v>0</v>
      </c>
      <c r="X275" s="225">
        <f>W275*H275</f>
        <v>0</v>
      </c>
      <c r="Y275" s="36"/>
      <c r="Z275" s="36"/>
      <c r="AA275" s="36"/>
      <c r="AB275" s="36"/>
      <c r="AC275" s="36"/>
      <c r="AD275" s="36"/>
      <c r="AE275" s="36"/>
      <c r="AR275" s="226" t="s">
        <v>223</v>
      </c>
      <c r="AT275" s="226" t="s">
        <v>135</v>
      </c>
      <c r="AU275" s="226" t="s">
        <v>86</v>
      </c>
      <c r="AY275" s="15" t="s">
        <v>132</v>
      </c>
      <c r="BE275" s="227">
        <f>IF(O275="základní",K275,0)</f>
        <v>0</v>
      </c>
      <c r="BF275" s="227">
        <f>IF(O275="snížená",K275,0)</f>
        <v>0</v>
      </c>
      <c r="BG275" s="227">
        <f>IF(O275="zákl. přenesená",K275,0)</f>
        <v>0</v>
      </c>
      <c r="BH275" s="227">
        <f>IF(O275="sníž. přenesená",K275,0)</f>
        <v>0</v>
      </c>
      <c r="BI275" s="227">
        <f>IF(O275="nulová",K275,0)</f>
        <v>0</v>
      </c>
      <c r="BJ275" s="15" t="s">
        <v>84</v>
      </c>
      <c r="BK275" s="227">
        <f>ROUND(P275*H275,2)</f>
        <v>0</v>
      </c>
      <c r="BL275" s="15" t="s">
        <v>223</v>
      </c>
      <c r="BM275" s="226" t="s">
        <v>397</v>
      </c>
    </row>
    <row r="276" s="2" customFormat="1">
      <c r="A276" s="36"/>
      <c r="B276" s="37"/>
      <c r="C276" s="38"/>
      <c r="D276" s="228" t="s">
        <v>141</v>
      </c>
      <c r="E276" s="38"/>
      <c r="F276" s="229" t="s">
        <v>398</v>
      </c>
      <c r="G276" s="38"/>
      <c r="H276" s="38"/>
      <c r="I276" s="230"/>
      <c r="J276" s="230"/>
      <c r="K276" s="38"/>
      <c r="L276" s="38"/>
      <c r="M276" s="42"/>
      <c r="N276" s="231"/>
      <c r="O276" s="232"/>
      <c r="P276" s="89"/>
      <c r="Q276" s="89"/>
      <c r="R276" s="89"/>
      <c r="S276" s="89"/>
      <c r="T276" s="89"/>
      <c r="U276" s="89"/>
      <c r="V276" s="89"/>
      <c r="W276" s="89"/>
      <c r="X276" s="90"/>
      <c r="Y276" s="36"/>
      <c r="Z276" s="36"/>
      <c r="AA276" s="36"/>
      <c r="AB276" s="36"/>
      <c r="AC276" s="36"/>
      <c r="AD276" s="36"/>
      <c r="AE276" s="36"/>
      <c r="AT276" s="15" t="s">
        <v>141</v>
      </c>
      <c r="AU276" s="15" t="s">
        <v>86</v>
      </c>
    </row>
    <row r="277" s="2" customFormat="1">
      <c r="A277" s="36"/>
      <c r="B277" s="37"/>
      <c r="C277" s="38"/>
      <c r="D277" s="233" t="s">
        <v>143</v>
      </c>
      <c r="E277" s="38"/>
      <c r="F277" s="234" t="s">
        <v>399</v>
      </c>
      <c r="G277" s="38"/>
      <c r="H277" s="38"/>
      <c r="I277" s="230"/>
      <c r="J277" s="230"/>
      <c r="K277" s="38"/>
      <c r="L277" s="38"/>
      <c r="M277" s="42"/>
      <c r="N277" s="231"/>
      <c r="O277" s="232"/>
      <c r="P277" s="89"/>
      <c r="Q277" s="89"/>
      <c r="R277" s="89"/>
      <c r="S277" s="89"/>
      <c r="T277" s="89"/>
      <c r="U277" s="89"/>
      <c r="V277" s="89"/>
      <c r="W277" s="89"/>
      <c r="X277" s="90"/>
      <c r="Y277" s="36"/>
      <c r="Z277" s="36"/>
      <c r="AA277" s="36"/>
      <c r="AB277" s="36"/>
      <c r="AC277" s="36"/>
      <c r="AD277" s="36"/>
      <c r="AE277" s="36"/>
      <c r="AT277" s="15" t="s">
        <v>143</v>
      </c>
      <c r="AU277" s="15" t="s">
        <v>86</v>
      </c>
    </row>
    <row r="278" s="2" customFormat="1">
      <c r="A278" s="36"/>
      <c r="B278" s="37"/>
      <c r="C278" s="38"/>
      <c r="D278" s="228" t="s">
        <v>145</v>
      </c>
      <c r="E278" s="38"/>
      <c r="F278" s="235" t="s">
        <v>400</v>
      </c>
      <c r="G278" s="38"/>
      <c r="H278" s="38"/>
      <c r="I278" s="230"/>
      <c r="J278" s="230"/>
      <c r="K278" s="38"/>
      <c r="L278" s="38"/>
      <c r="M278" s="42"/>
      <c r="N278" s="231"/>
      <c r="O278" s="232"/>
      <c r="P278" s="89"/>
      <c r="Q278" s="89"/>
      <c r="R278" s="89"/>
      <c r="S278" s="89"/>
      <c r="T278" s="89"/>
      <c r="U278" s="89"/>
      <c r="V278" s="89"/>
      <c r="W278" s="89"/>
      <c r="X278" s="90"/>
      <c r="Y278" s="36"/>
      <c r="Z278" s="36"/>
      <c r="AA278" s="36"/>
      <c r="AB278" s="36"/>
      <c r="AC278" s="36"/>
      <c r="AD278" s="36"/>
      <c r="AE278" s="36"/>
      <c r="AT278" s="15" t="s">
        <v>145</v>
      </c>
      <c r="AU278" s="15" t="s">
        <v>86</v>
      </c>
    </row>
    <row r="279" s="12" customFormat="1" ht="22.8" customHeight="1">
      <c r="A279" s="12"/>
      <c r="B279" s="196"/>
      <c r="C279" s="197"/>
      <c r="D279" s="198" t="s">
        <v>78</v>
      </c>
      <c r="E279" s="211" t="s">
        <v>401</v>
      </c>
      <c r="F279" s="211" t="s">
        <v>402</v>
      </c>
      <c r="G279" s="197"/>
      <c r="H279" s="197"/>
      <c r="I279" s="200"/>
      <c r="J279" s="200"/>
      <c r="K279" s="212">
        <f>BK279</f>
        <v>0</v>
      </c>
      <c r="L279" s="197"/>
      <c r="M279" s="202"/>
      <c r="N279" s="203"/>
      <c r="O279" s="204"/>
      <c r="P279" s="204"/>
      <c r="Q279" s="205">
        <f>SUM(Q280:Q386)</f>
        <v>0</v>
      </c>
      <c r="R279" s="205">
        <f>SUM(R280:R386)</f>
        <v>0</v>
      </c>
      <c r="S279" s="204"/>
      <c r="T279" s="206">
        <f>SUM(T280:T386)</f>
        <v>0</v>
      </c>
      <c r="U279" s="204"/>
      <c r="V279" s="206">
        <f>SUM(V280:V386)</f>
        <v>1.7759183500000002</v>
      </c>
      <c r="W279" s="204"/>
      <c r="X279" s="207">
        <f>SUM(X280:X386)</f>
        <v>0.62809919999999997</v>
      </c>
      <c r="Y279" s="12"/>
      <c r="Z279" s="12"/>
      <c r="AA279" s="12"/>
      <c r="AB279" s="12"/>
      <c r="AC279" s="12"/>
      <c r="AD279" s="12"/>
      <c r="AE279" s="12"/>
      <c r="AR279" s="208" t="s">
        <v>86</v>
      </c>
      <c r="AT279" s="209" t="s">
        <v>78</v>
      </c>
      <c r="AU279" s="209" t="s">
        <v>84</v>
      </c>
      <c r="AY279" s="208" t="s">
        <v>132</v>
      </c>
      <c r="BK279" s="210">
        <f>SUM(BK280:BK386)</f>
        <v>0</v>
      </c>
    </row>
    <row r="280" s="2" customFormat="1" ht="16.5" customHeight="1">
      <c r="A280" s="36"/>
      <c r="B280" s="37"/>
      <c r="C280" s="213" t="s">
        <v>403</v>
      </c>
      <c r="D280" s="213" t="s">
        <v>135</v>
      </c>
      <c r="E280" s="214" t="s">
        <v>404</v>
      </c>
      <c r="F280" s="215" t="s">
        <v>405</v>
      </c>
      <c r="G280" s="216" t="s">
        <v>138</v>
      </c>
      <c r="H280" s="217">
        <v>37.079999999999998</v>
      </c>
      <c r="I280" s="218"/>
      <c r="J280" s="218"/>
      <c r="K280" s="219">
        <f>ROUND(P280*H280,2)</f>
        <v>0</v>
      </c>
      <c r="L280" s="220"/>
      <c r="M280" s="42"/>
      <c r="N280" s="221" t="s">
        <v>1</v>
      </c>
      <c r="O280" s="222" t="s">
        <v>42</v>
      </c>
      <c r="P280" s="223">
        <f>I280+J280</f>
        <v>0</v>
      </c>
      <c r="Q280" s="223">
        <f>ROUND(I280*H280,2)</f>
        <v>0</v>
      </c>
      <c r="R280" s="223">
        <f>ROUND(J280*H280,2)</f>
        <v>0</v>
      </c>
      <c r="S280" s="89"/>
      <c r="T280" s="224">
        <f>S280*H280</f>
        <v>0</v>
      </c>
      <c r="U280" s="224">
        <v>0</v>
      </c>
      <c r="V280" s="224">
        <f>U280*H280</f>
        <v>0</v>
      </c>
      <c r="W280" s="224">
        <v>0.00594</v>
      </c>
      <c r="X280" s="225">
        <f>W280*H280</f>
        <v>0.22025519999999998</v>
      </c>
      <c r="Y280" s="36"/>
      <c r="Z280" s="36"/>
      <c r="AA280" s="36"/>
      <c r="AB280" s="36"/>
      <c r="AC280" s="36"/>
      <c r="AD280" s="36"/>
      <c r="AE280" s="36"/>
      <c r="AR280" s="226" t="s">
        <v>223</v>
      </c>
      <c r="AT280" s="226" t="s">
        <v>135</v>
      </c>
      <c r="AU280" s="226" t="s">
        <v>86</v>
      </c>
      <c r="AY280" s="15" t="s">
        <v>132</v>
      </c>
      <c r="BE280" s="227">
        <f>IF(O280="základní",K280,0)</f>
        <v>0</v>
      </c>
      <c r="BF280" s="227">
        <f>IF(O280="snížená",K280,0)</f>
        <v>0</v>
      </c>
      <c r="BG280" s="227">
        <f>IF(O280="zákl. přenesená",K280,0)</f>
        <v>0</v>
      </c>
      <c r="BH280" s="227">
        <f>IF(O280="sníž. přenesená",K280,0)</f>
        <v>0</v>
      </c>
      <c r="BI280" s="227">
        <f>IF(O280="nulová",K280,0)</f>
        <v>0</v>
      </c>
      <c r="BJ280" s="15" t="s">
        <v>84</v>
      </c>
      <c r="BK280" s="227">
        <f>ROUND(P280*H280,2)</f>
        <v>0</v>
      </c>
      <c r="BL280" s="15" t="s">
        <v>223</v>
      </c>
      <c r="BM280" s="226" t="s">
        <v>406</v>
      </c>
    </row>
    <row r="281" s="2" customFormat="1">
      <c r="A281" s="36"/>
      <c r="B281" s="37"/>
      <c r="C281" s="38"/>
      <c r="D281" s="228" t="s">
        <v>141</v>
      </c>
      <c r="E281" s="38"/>
      <c r="F281" s="229" t="s">
        <v>407</v>
      </c>
      <c r="G281" s="38"/>
      <c r="H281" s="38"/>
      <c r="I281" s="230"/>
      <c r="J281" s="230"/>
      <c r="K281" s="38"/>
      <c r="L281" s="38"/>
      <c r="M281" s="42"/>
      <c r="N281" s="231"/>
      <c r="O281" s="232"/>
      <c r="P281" s="89"/>
      <c r="Q281" s="89"/>
      <c r="R281" s="89"/>
      <c r="S281" s="89"/>
      <c r="T281" s="89"/>
      <c r="U281" s="89"/>
      <c r="V281" s="89"/>
      <c r="W281" s="89"/>
      <c r="X281" s="90"/>
      <c r="Y281" s="36"/>
      <c r="Z281" s="36"/>
      <c r="AA281" s="36"/>
      <c r="AB281" s="36"/>
      <c r="AC281" s="36"/>
      <c r="AD281" s="36"/>
      <c r="AE281" s="36"/>
      <c r="AT281" s="15" t="s">
        <v>141</v>
      </c>
      <c r="AU281" s="15" t="s">
        <v>86</v>
      </c>
    </row>
    <row r="282" s="2" customFormat="1">
      <c r="A282" s="36"/>
      <c r="B282" s="37"/>
      <c r="C282" s="38"/>
      <c r="D282" s="233" t="s">
        <v>143</v>
      </c>
      <c r="E282" s="38"/>
      <c r="F282" s="234" t="s">
        <v>408</v>
      </c>
      <c r="G282" s="38"/>
      <c r="H282" s="38"/>
      <c r="I282" s="230"/>
      <c r="J282" s="230"/>
      <c r="K282" s="38"/>
      <c r="L282" s="38"/>
      <c r="M282" s="42"/>
      <c r="N282" s="231"/>
      <c r="O282" s="232"/>
      <c r="P282" s="89"/>
      <c r="Q282" s="89"/>
      <c r="R282" s="89"/>
      <c r="S282" s="89"/>
      <c r="T282" s="89"/>
      <c r="U282" s="89"/>
      <c r="V282" s="89"/>
      <c r="W282" s="89"/>
      <c r="X282" s="90"/>
      <c r="Y282" s="36"/>
      <c r="Z282" s="36"/>
      <c r="AA282" s="36"/>
      <c r="AB282" s="36"/>
      <c r="AC282" s="36"/>
      <c r="AD282" s="36"/>
      <c r="AE282" s="36"/>
      <c r="AT282" s="15" t="s">
        <v>143</v>
      </c>
      <c r="AU282" s="15" t="s">
        <v>86</v>
      </c>
    </row>
    <row r="283" s="2" customFormat="1">
      <c r="A283" s="36"/>
      <c r="B283" s="37"/>
      <c r="C283" s="38"/>
      <c r="D283" s="228" t="s">
        <v>145</v>
      </c>
      <c r="E283" s="38"/>
      <c r="F283" s="235" t="s">
        <v>409</v>
      </c>
      <c r="G283" s="38"/>
      <c r="H283" s="38"/>
      <c r="I283" s="230"/>
      <c r="J283" s="230"/>
      <c r="K283" s="38"/>
      <c r="L283" s="38"/>
      <c r="M283" s="42"/>
      <c r="N283" s="231"/>
      <c r="O283" s="232"/>
      <c r="P283" s="89"/>
      <c r="Q283" s="89"/>
      <c r="R283" s="89"/>
      <c r="S283" s="89"/>
      <c r="T283" s="89"/>
      <c r="U283" s="89"/>
      <c r="V283" s="89"/>
      <c r="W283" s="89"/>
      <c r="X283" s="90"/>
      <c r="Y283" s="36"/>
      <c r="Z283" s="36"/>
      <c r="AA283" s="36"/>
      <c r="AB283" s="36"/>
      <c r="AC283" s="36"/>
      <c r="AD283" s="36"/>
      <c r="AE283" s="36"/>
      <c r="AT283" s="15" t="s">
        <v>145</v>
      </c>
      <c r="AU283" s="15" t="s">
        <v>86</v>
      </c>
    </row>
    <row r="284" s="2" customFormat="1" ht="16.5" customHeight="1">
      <c r="A284" s="36"/>
      <c r="B284" s="37"/>
      <c r="C284" s="213" t="s">
        <v>410</v>
      </c>
      <c r="D284" s="213" t="s">
        <v>135</v>
      </c>
      <c r="E284" s="214" t="s">
        <v>411</v>
      </c>
      <c r="F284" s="215" t="s">
        <v>412</v>
      </c>
      <c r="G284" s="216" t="s">
        <v>317</v>
      </c>
      <c r="H284" s="217">
        <v>13.199999999999999</v>
      </c>
      <c r="I284" s="218"/>
      <c r="J284" s="218"/>
      <c r="K284" s="219">
        <f>ROUND(P284*H284,2)</f>
        <v>0</v>
      </c>
      <c r="L284" s="220"/>
      <c r="M284" s="42"/>
      <c r="N284" s="221" t="s">
        <v>1</v>
      </c>
      <c r="O284" s="222" t="s">
        <v>42</v>
      </c>
      <c r="P284" s="223">
        <f>I284+J284</f>
        <v>0</v>
      </c>
      <c r="Q284" s="223">
        <f>ROUND(I284*H284,2)</f>
        <v>0</v>
      </c>
      <c r="R284" s="223">
        <f>ROUND(J284*H284,2)</f>
        <v>0</v>
      </c>
      <c r="S284" s="89"/>
      <c r="T284" s="224">
        <f>S284*H284</f>
        <v>0</v>
      </c>
      <c r="U284" s="224">
        <v>0</v>
      </c>
      <c r="V284" s="224">
        <f>U284*H284</f>
        <v>0</v>
      </c>
      <c r="W284" s="224">
        <v>0.00167</v>
      </c>
      <c r="X284" s="225">
        <f>W284*H284</f>
        <v>0.022044000000000001</v>
      </c>
      <c r="Y284" s="36"/>
      <c r="Z284" s="36"/>
      <c r="AA284" s="36"/>
      <c r="AB284" s="36"/>
      <c r="AC284" s="36"/>
      <c r="AD284" s="36"/>
      <c r="AE284" s="36"/>
      <c r="AR284" s="226" t="s">
        <v>223</v>
      </c>
      <c r="AT284" s="226" t="s">
        <v>135</v>
      </c>
      <c r="AU284" s="226" t="s">
        <v>86</v>
      </c>
      <c r="AY284" s="15" t="s">
        <v>132</v>
      </c>
      <c r="BE284" s="227">
        <f>IF(O284="základní",K284,0)</f>
        <v>0</v>
      </c>
      <c r="BF284" s="227">
        <f>IF(O284="snížená",K284,0)</f>
        <v>0</v>
      </c>
      <c r="BG284" s="227">
        <f>IF(O284="zákl. přenesená",K284,0)</f>
        <v>0</v>
      </c>
      <c r="BH284" s="227">
        <f>IF(O284="sníž. přenesená",K284,0)</f>
        <v>0</v>
      </c>
      <c r="BI284" s="227">
        <f>IF(O284="nulová",K284,0)</f>
        <v>0</v>
      </c>
      <c r="BJ284" s="15" t="s">
        <v>84</v>
      </c>
      <c r="BK284" s="227">
        <f>ROUND(P284*H284,2)</f>
        <v>0</v>
      </c>
      <c r="BL284" s="15" t="s">
        <v>223</v>
      </c>
      <c r="BM284" s="226" t="s">
        <v>413</v>
      </c>
    </row>
    <row r="285" s="2" customFormat="1">
      <c r="A285" s="36"/>
      <c r="B285" s="37"/>
      <c r="C285" s="38"/>
      <c r="D285" s="228" t="s">
        <v>141</v>
      </c>
      <c r="E285" s="38"/>
      <c r="F285" s="229" t="s">
        <v>414</v>
      </c>
      <c r="G285" s="38"/>
      <c r="H285" s="38"/>
      <c r="I285" s="230"/>
      <c r="J285" s="230"/>
      <c r="K285" s="38"/>
      <c r="L285" s="38"/>
      <c r="M285" s="42"/>
      <c r="N285" s="231"/>
      <c r="O285" s="232"/>
      <c r="P285" s="89"/>
      <c r="Q285" s="89"/>
      <c r="R285" s="89"/>
      <c r="S285" s="89"/>
      <c r="T285" s="89"/>
      <c r="U285" s="89"/>
      <c r="V285" s="89"/>
      <c r="W285" s="89"/>
      <c r="X285" s="90"/>
      <c r="Y285" s="36"/>
      <c r="Z285" s="36"/>
      <c r="AA285" s="36"/>
      <c r="AB285" s="36"/>
      <c r="AC285" s="36"/>
      <c r="AD285" s="36"/>
      <c r="AE285" s="36"/>
      <c r="AT285" s="15" t="s">
        <v>141</v>
      </c>
      <c r="AU285" s="15" t="s">
        <v>86</v>
      </c>
    </row>
    <row r="286" s="2" customFormat="1">
      <c r="A286" s="36"/>
      <c r="B286" s="37"/>
      <c r="C286" s="38"/>
      <c r="D286" s="233" t="s">
        <v>143</v>
      </c>
      <c r="E286" s="38"/>
      <c r="F286" s="234" t="s">
        <v>415</v>
      </c>
      <c r="G286" s="38"/>
      <c r="H286" s="38"/>
      <c r="I286" s="230"/>
      <c r="J286" s="230"/>
      <c r="K286" s="38"/>
      <c r="L286" s="38"/>
      <c r="M286" s="42"/>
      <c r="N286" s="231"/>
      <c r="O286" s="232"/>
      <c r="P286" s="89"/>
      <c r="Q286" s="89"/>
      <c r="R286" s="89"/>
      <c r="S286" s="89"/>
      <c r="T286" s="89"/>
      <c r="U286" s="89"/>
      <c r="V286" s="89"/>
      <c r="W286" s="89"/>
      <c r="X286" s="90"/>
      <c r="Y286" s="36"/>
      <c r="Z286" s="36"/>
      <c r="AA286" s="36"/>
      <c r="AB286" s="36"/>
      <c r="AC286" s="36"/>
      <c r="AD286" s="36"/>
      <c r="AE286" s="36"/>
      <c r="AT286" s="15" t="s">
        <v>143</v>
      </c>
      <c r="AU286" s="15" t="s">
        <v>86</v>
      </c>
    </row>
    <row r="287" s="2" customFormat="1" ht="16.5" customHeight="1">
      <c r="A287" s="36"/>
      <c r="B287" s="37"/>
      <c r="C287" s="213" t="s">
        <v>416</v>
      </c>
      <c r="D287" s="213" t="s">
        <v>135</v>
      </c>
      <c r="E287" s="214" t="s">
        <v>417</v>
      </c>
      <c r="F287" s="215" t="s">
        <v>418</v>
      </c>
      <c r="G287" s="216" t="s">
        <v>317</v>
      </c>
      <c r="H287" s="217">
        <v>54</v>
      </c>
      <c r="I287" s="218"/>
      <c r="J287" s="218"/>
      <c r="K287" s="219">
        <f>ROUND(P287*H287,2)</f>
        <v>0</v>
      </c>
      <c r="L287" s="220"/>
      <c r="M287" s="42"/>
      <c r="N287" s="221" t="s">
        <v>1</v>
      </c>
      <c r="O287" s="222" t="s">
        <v>42</v>
      </c>
      <c r="P287" s="223">
        <f>I287+J287</f>
        <v>0</v>
      </c>
      <c r="Q287" s="223">
        <f>ROUND(I287*H287,2)</f>
        <v>0</v>
      </c>
      <c r="R287" s="223">
        <f>ROUND(J287*H287,2)</f>
        <v>0</v>
      </c>
      <c r="S287" s="89"/>
      <c r="T287" s="224">
        <f>S287*H287</f>
        <v>0</v>
      </c>
      <c r="U287" s="224">
        <v>0</v>
      </c>
      <c r="V287" s="224">
        <f>U287*H287</f>
        <v>0</v>
      </c>
      <c r="W287" s="224">
        <v>0.0060499999999999998</v>
      </c>
      <c r="X287" s="225">
        <f>W287*H287</f>
        <v>0.32669999999999999</v>
      </c>
      <c r="Y287" s="36"/>
      <c r="Z287" s="36"/>
      <c r="AA287" s="36"/>
      <c r="AB287" s="36"/>
      <c r="AC287" s="36"/>
      <c r="AD287" s="36"/>
      <c r="AE287" s="36"/>
      <c r="AR287" s="226" t="s">
        <v>223</v>
      </c>
      <c r="AT287" s="226" t="s">
        <v>135</v>
      </c>
      <c r="AU287" s="226" t="s">
        <v>86</v>
      </c>
      <c r="AY287" s="15" t="s">
        <v>132</v>
      </c>
      <c r="BE287" s="227">
        <f>IF(O287="základní",K287,0)</f>
        <v>0</v>
      </c>
      <c r="BF287" s="227">
        <f>IF(O287="snížená",K287,0)</f>
        <v>0</v>
      </c>
      <c r="BG287" s="227">
        <f>IF(O287="zákl. přenesená",K287,0)</f>
        <v>0</v>
      </c>
      <c r="BH287" s="227">
        <f>IF(O287="sníž. přenesená",K287,0)</f>
        <v>0</v>
      </c>
      <c r="BI287" s="227">
        <f>IF(O287="nulová",K287,0)</f>
        <v>0</v>
      </c>
      <c r="BJ287" s="15" t="s">
        <v>84</v>
      </c>
      <c r="BK287" s="227">
        <f>ROUND(P287*H287,2)</f>
        <v>0</v>
      </c>
      <c r="BL287" s="15" t="s">
        <v>223</v>
      </c>
      <c r="BM287" s="226" t="s">
        <v>419</v>
      </c>
    </row>
    <row r="288" s="2" customFormat="1">
      <c r="A288" s="36"/>
      <c r="B288" s="37"/>
      <c r="C288" s="38"/>
      <c r="D288" s="228" t="s">
        <v>141</v>
      </c>
      <c r="E288" s="38"/>
      <c r="F288" s="229" t="s">
        <v>420</v>
      </c>
      <c r="G288" s="38"/>
      <c r="H288" s="38"/>
      <c r="I288" s="230"/>
      <c r="J288" s="230"/>
      <c r="K288" s="38"/>
      <c r="L288" s="38"/>
      <c r="M288" s="42"/>
      <c r="N288" s="231"/>
      <c r="O288" s="232"/>
      <c r="P288" s="89"/>
      <c r="Q288" s="89"/>
      <c r="R288" s="89"/>
      <c r="S288" s="89"/>
      <c r="T288" s="89"/>
      <c r="U288" s="89"/>
      <c r="V288" s="89"/>
      <c r="W288" s="89"/>
      <c r="X288" s="90"/>
      <c r="Y288" s="36"/>
      <c r="Z288" s="36"/>
      <c r="AA288" s="36"/>
      <c r="AB288" s="36"/>
      <c r="AC288" s="36"/>
      <c r="AD288" s="36"/>
      <c r="AE288" s="36"/>
      <c r="AT288" s="15" t="s">
        <v>141</v>
      </c>
      <c r="AU288" s="15" t="s">
        <v>86</v>
      </c>
    </row>
    <row r="289" s="2" customFormat="1">
      <c r="A289" s="36"/>
      <c r="B289" s="37"/>
      <c r="C289" s="38"/>
      <c r="D289" s="233" t="s">
        <v>143</v>
      </c>
      <c r="E289" s="38"/>
      <c r="F289" s="234" t="s">
        <v>421</v>
      </c>
      <c r="G289" s="38"/>
      <c r="H289" s="38"/>
      <c r="I289" s="230"/>
      <c r="J289" s="230"/>
      <c r="K289" s="38"/>
      <c r="L289" s="38"/>
      <c r="M289" s="42"/>
      <c r="N289" s="231"/>
      <c r="O289" s="232"/>
      <c r="P289" s="89"/>
      <c r="Q289" s="89"/>
      <c r="R289" s="89"/>
      <c r="S289" s="89"/>
      <c r="T289" s="89"/>
      <c r="U289" s="89"/>
      <c r="V289" s="89"/>
      <c r="W289" s="89"/>
      <c r="X289" s="90"/>
      <c r="Y289" s="36"/>
      <c r="Z289" s="36"/>
      <c r="AA289" s="36"/>
      <c r="AB289" s="36"/>
      <c r="AC289" s="36"/>
      <c r="AD289" s="36"/>
      <c r="AE289" s="36"/>
      <c r="AT289" s="15" t="s">
        <v>143</v>
      </c>
      <c r="AU289" s="15" t="s">
        <v>86</v>
      </c>
    </row>
    <row r="290" s="2" customFormat="1" ht="16.5" customHeight="1">
      <c r="A290" s="36"/>
      <c r="B290" s="37"/>
      <c r="C290" s="213" t="s">
        <v>422</v>
      </c>
      <c r="D290" s="213" t="s">
        <v>135</v>
      </c>
      <c r="E290" s="214" t="s">
        <v>423</v>
      </c>
      <c r="F290" s="215" t="s">
        <v>424</v>
      </c>
      <c r="G290" s="216" t="s">
        <v>317</v>
      </c>
      <c r="H290" s="217">
        <v>15</v>
      </c>
      <c r="I290" s="218"/>
      <c r="J290" s="218"/>
      <c r="K290" s="219">
        <f>ROUND(P290*H290,2)</f>
        <v>0</v>
      </c>
      <c r="L290" s="220"/>
      <c r="M290" s="42"/>
      <c r="N290" s="221" t="s">
        <v>1</v>
      </c>
      <c r="O290" s="222" t="s">
        <v>42</v>
      </c>
      <c r="P290" s="223">
        <f>I290+J290</f>
        <v>0</v>
      </c>
      <c r="Q290" s="223">
        <f>ROUND(I290*H290,2)</f>
        <v>0</v>
      </c>
      <c r="R290" s="223">
        <f>ROUND(J290*H290,2)</f>
        <v>0</v>
      </c>
      <c r="S290" s="89"/>
      <c r="T290" s="224">
        <f>S290*H290</f>
        <v>0</v>
      </c>
      <c r="U290" s="224">
        <v>0</v>
      </c>
      <c r="V290" s="224">
        <f>U290*H290</f>
        <v>0</v>
      </c>
      <c r="W290" s="224">
        <v>0.0039399999999999999</v>
      </c>
      <c r="X290" s="225">
        <f>W290*H290</f>
        <v>0.0591</v>
      </c>
      <c r="Y290" s="36"/>
      <c r="Z290" s="36"/>
      <c r="AA290" s="36"/>
      <c r="AB290" s="36"/>
      <c r="AC290" s="36"/>
      <c r="AD290" s="36"/>
      <c r="AE290" s="36"/>
      <c r="AR290" s="226" t="s">
        <v>223</v>
      </c>
      <c r="AT290" s="226" t="s">
        <v>135</v>
      </c>
      <c r="AU290" s="226" t="s">
        <v>86</v>
      </c>
      <c r="AY290" s="15" t="s">
        <v>132</v>
      </c>
      <c r="BE290" s="227">
        <f>IF(O290="základní",K290,0)</f>
        <v>0</v>
      </c>
      <c r="BF290" s="227">
        <f>IF(O290="snížená",K290,0)</f>
        <v>0</v>
      </c>
      <c r="BG290" s="227">
        <f>IF(O290="zákl. přenesená",K290,0)</f>
        <v>0</v>
      </c>
      <c r="BH290" s="227">
        <f>IF(O290="sníž. přenesená",K290,0)</f>
        <v>0</v>
      </c>
      <c r="BI290" s="227">
        <f>IF(O290="nulová",K290,0)</f>
        <v>0</v>
      </c>
      <c r="BJ290" s="15" t="s">
        <v>84</v>
      </c>
      <c r="BK290" s="227">
        <f>ROUND(P290*H290,2)</f>
        <v>0</v>
      </c>
      <c r="BL290" s="15" t="s">
        <v>223</v>
      </c>
      <c r="BM290" s="226" t="s">
        <v>425</v>
      </c>
    </row>
    <row r="291" s="2" customFormat="1">
      <c r="A291" s="36"/>
      <c r="B291" s="37"/>
      <c r="C291" s="38"/>
      <c r="D291" s="228" t="s">
        <v>141</v>
      </c>
      <c r="E291" s="38"/>
      <c r="F291" s="229" t="s">
        <v>426</v>
      </c>
      <c r="G291" s="38"/>
      <c r="H291" s="38"/>
      <c r="I291" s="230"/>
      <c r="J291" s="230"/>
      <c r="K291" s="38"/>
      <c r="L291" s="38"/>
      <c r="M291" s="42"/>
      <c r="N291" s="231"/>
      <c r="O291" s="232"/>
      <c r="P291" s="89"/>
      <c r="Q291" s="89"/>
      <c r="R291" s="89"/>
      <c r="S291" s="89"/>
      <c r="T291" s="89"/>
      <c r="U291" s="89"/>
      <c r="V291" s="89"/>
      <c r="W291" s="89"/>
      <c r="X291" s="90"/>
      <c r="Y291" s="36"/>
      <c r="Z291" s="36"/>
      <c r="AA291" s="36"/>
      <c r="AB291" s="36"/>
      <c r="AC291" s="36"/>
      <c r="AD291" s="36"/>
      <c r="AE291" s="36"/>
      <c r="AT291" s="15" t="s">
        <v>141</v>
      </c>
      <c r="AU291" s="15" t="s">
        <v>86</v>
      </c>
    </row>
    <row r="292" s="2" customFormat="1">
      <c r="A292" s="36"/>
      <c r="B292" s="37"/>
      <c r="C292" s="38"/>
      <c r="D292" s="233" t="s">
        <v>143</v>
      </c>
      <c r="E292" s="38"/>
      <c r="F292" s="234" t="s">
        <v>427</v>
      </c>
      <c r="G292" s="38"/>
      <c r="H292" s="38"/>
      <c r="I292" s="230"/>
      <c r="J292" s="230"/>
      <c r="K292" s="38"/>
      <c r="L292" s="38"/>
      <c r="M292" s="42"/>
      <c r="N292" s="231"/>
      <c r="O292" s="232"/>
      <c r="P292" s="89"/>
      <c r="Q292" s="89"/>
      <c r="R292" s="89"/>
      <c r="S292" s="89"/>
      <c r="T292" s="89"/>
      <c r="U292" s="89"/>
      <c r="V292" s="89"/>
      <c r="W292" s="89"/>
      <c r="X292" s="90"/>
      <c r="Y292" s="36"/>
      <c r="Z292" s="36"/>
      <c r="AA292" s="36"/>
      <c r="AB292" s="36"/>
      <c r="AC292" s="36"/>
      <c r="AD292" s="36"/>
      <c r="AE292" s="36"/>
      <c r="AT292" s="15" t="s">
        <v>143</v>
      </c>
      <c r="AU292" s="15" t="s">
        <v>86</v>
      </c>
    </row>
    <row r="293" s="2" customFormat="1" ht="24.15" customHeight="1">
      <c r="A293" s="36"/>
      <c r="B293" s="37"/>
      <c r="C293" s="213" t="s">
        <v>428</v>
      </c>
      <c r="D293" s="213" t="s">
        <v>135</v>
      </c>
      <c r="E293" s="214" t="s">
        <v>429</v>
      </c>
      <c r="F293" s="215" t="s">
        <v>430</v>
      </c>
      <c r="G293" s="216" t="s">
        <v>138</v>
      </c>
      <c r="H293" s="217">
        <v>216.08799999999999</v>
      </c>
      <c r="I293" s="218"/>
      <c r="J293" s="218"/>
      <c r="K293" s="219">
        <f>ROUND(P293*H293,2)</f>
        <v>0</v>
      </c>
      <c r="L293" s="220"/>
      <c r="M293" s="42"/>
      <c r="N293" s="221" t="s">
        <v>1</v>
      </c>
      <c r="O293" s="222" t="s">
        <v>42</v>
      </c>
      <c r="P293" s="223">
        <f>I293+J293</f>
        <v>0</v>
      </c>
      <c r="Q293" s="223">
        <f>ROUND(I293*H293,2)</f>
        <v>0</v>
      </c>
      <c r="R293" s="223">
        <f>ROUND(J293*H293,2)</f>
        <v>0</v>
      </c>
      <c r="S293" s="89"/>
      <c r="T293" s="224">
        <f>S293*H293</f>
        <v>0</v>
      </c>
      <c r="U293" s="224">
        <v>0.0027000000000000001</v>
      </c>
      <c r="V293" s="224">
        <f>U293*H293</f>
        <v>0.5834376</v>
      </c>
      <c r="W293" s="224">
        <v>0</v>
      </c>
      <c r="X293" s="225">
        <f>W293*H293</f>
        <v>0</v>
      </c>
      <c r="Y293" s="36"/>
      <c r="Z293" s="36"/>
      <c r="AA293" s="36"/>
      <c r="AB293" s="36"/>
      <c r="AC293" s="36"/>
      <c r="AD293" s="36"/>
      <c r="AE293" s="36"/>
      <c r="AR293" s="226" t="s">
        <v>223</v>
      </c>
      <c r="AT293" s="226" t="s">
        <v>135</v>
      </c>
      <c r="AU293" s="226" t="s">
        <v>86</v>
      </c>
      <c r="AY293" s="15" t="s">
        <v>132</v>
      </c>
      <c r="BE293" s="227">
        <f>IF(O293="základní",K293,0)</f>
        <v>0</v>
      </c>
      <c r="BF293" s="227">
        <f>IF(O293="snížená",K293,0)</f>
        <v>0</v>
      </c>
      <c r="BG293" s="227">
        <f>IF(O293="zákl. přenesená",K293,0)</f>
        <v>0</v>
      </c>
      <c r="BH293" s="227">
        <f>IF(O293="sníž. přenesená",K293,0)</f>
        <v>0</v>
      </c>
      <c r="BI293" s="227">
        <f>IF(O293="nulová",K293,0)</f>
        <v>0</v>
      </c>
      <c r="BJ293" s="15" t="s">
        <v>84</v>
      </c>
      <c r="BK293" s="227">
        <f>ROUND(P293*H293,2)</f>
        <v>0</v>
      </c>
      <c r="BL293" s="15" t="s">
        <v>223</v>
      </c>
      <c r="BM293" s="226" t="s">
        <v>431</v>
      </c>
    </row>
    <row r="294" s="2" customFormat="1">
      <c r="A294" s="36"/>
      <c r="B294" s="37"/>
      <c r="C294" s="38"/>
      <c r="D294" s="228" t="s">
        <v>141</v>
      </c>
      <c r="E294" s="38"/>
      <c r="F294" s="229" t="s">
        <v>432</v>
      </c>
      <c r="G294" s="38"/>
      <c r="H294" s="38"/>
      <c r="I294" s="230"/>
      <c r="J294" s="230"/>
      <c r="K294" s="38"/>
      <c r="L294" s="38"/>
      <c r="M294" s="42"/>
      <c r="N294" s="231"/>
      <c r="O294" s="232"/>
      <c r="P294" s="89"/>
      <c r="Q294" s="89"/>
      <c r="R294" s="89"/>
      <c r="S294" s="89"/>
      <c r="T294" s="89"/>
      <c r="U294" s="89"/>
      <c r="V294" s="89"/>
      <c r="W294" s="89"/>
      <c r="X294" s="90"/>
      <c r="Y294" s="36"/>
      <c r="Z294" s="36"/>
      <c r="AA294" s="36"/>
      <c r="AB294" s="36"/>
      <c r="AC294" s="36"/>
      <c r="AD294" s="36"/>
      <c r="AE294" s="36"/>
      <c r="AT294" s="15" t="s">
        <v>141</v>
      </c>
      <c r="AU294" s="15" t="s">
        <v>86</v>
      </c>
    </row>
    <row r="295" s="2" customFormat="1">
      <c r="A295" s="36"/>
      <c r="B295" s="37"/>
      <c r="C295" s="38"/>
      <c r="D295" s="233" t="s">
        <v>143</v>
      </c>
      <c r="E295" s="38"/>
      <c r="F295" s="234" t="s">
        <v>433</v>
      </c>
      <c r="G295" s="38"/>
      <c r="H295" s="38"/>
      <c r="I295" s="230"/>
      <c r="J295" s="230"/>
      <c r="K295" s="38"/>
      <c r="L295" s="38"/>
      <c r="M295" s="42"/>
      <c r="N295" s="231"/>
      <c r="O295" s="232"/>
      <c r="P295" s="89"/>
      <c r="Q295" s="89"/>
      <c r="R295" s="89"/>
      <c r="S295" s="89"/>
      <c r="T295" s="89"/>
      <c r="U295" s="89"/>
      <c r="V295" s="89"/>
      <c r="W295" s="89"/>
      <c r="X295" s="90"/>
      <c r="Y295" s="36"/>
      <c r="Z295" s="36"/>
      <c r="AA295" s="36"/>
      <c r="AB295" s="36"/>
      <c r="AC295" s="36"/>
      <c r="AD295" s="36"/>
      <c r="AE295" s="36"/>
      <c r="AT295" s="15" t="s">
        <v>143</v>
      </c>
      <c r="AU295" s="15" t="s">
        <v>86</v>
      </c>
    </row>
    <row r="296" s="2" customFormat="1">
      <c r="A296" s="36"/>
      <c r="B296" s="37"/>
      <c r="C296" s="38"/>
      <c r="D296" s="228" t="s">
        <v>145</v>
      </c>
      <c r="E296" s="38"/>
      <c r="F296" s="235" t="s">
        <v>434</v>
      </c>
      <c r="G296" s="38"/>
      <c r="H296" s="38"/>
      <c r="I296" s="230"/>
      <c r="J296" s="230"/>
      <c r="K296" s="38"/>
      <c r="L296" s="38"/>
      <c r="M296" s="42"/>
      <c r="N296" s="231"/>
      <c r="O296" s="232"/>
      <c r="P296" s="89"/>
      <c r="Q296" s="89"/>
      <c r="R296" s="89"/>
      <c r="S296" s="89"/>
      <c r="T296" s="89"/>
      <c r="U296" s="89"/>
      <c r="V296" s="89"/>
      <c r="W296" s="89"/>
      <c r="X296" s="90"/>
      <c r="Y296" s="36"/>
      <c r="Z296" s="36"/>
      <c r="AA296" s="36"/>
      <c r="AB296" s="36"/>
      <c r="AC296" s="36"/>
      <c r="AD296" s="36"/>
      <c r="AE296" s="36"/>
      <c r="AT296" s="15" t="s">
        <v>145</v>
      </c>
      <c r="AU296" s="15" t="s">
        <v>86</v>
      </c>
    </row>
    <row r="297" s="13" customFormat="1">
      <c r="A297" s="13"/>
      <c r="B297" s="236"/>
      <c r="C297" s="237"/>
      <c r="D297" s="228" t="s">
        <v>154</v>
      </c>
      <c r="E297" s="237"/>
      <c r="F297" s="239" t="s">
        <v>435</v>
      </c>
      <c r="G297" s="237"/>
      <c r="H297" s="240">
        <v>216.08799999999999</v>
      </c>
      <c r="I297" s="241"/>
      <c r="J297" s="241"/>
      <c r="K297" s="237"/>
      <c r="L297" s="237"/>
      <c r="M297" s="242"/>
      <c r="N297" s="243"/>
      <c r="O297" s="244"/>
      <c r="P297" s="244"/>
      <c r="Q297" s="244"/>
      <c r="R297" s="244"/>
      <c r="S297" s="244"/>
      <c r="T297" s="244"/>
      <c r="U297" s="244"/>
      <c r="V297" s="244"/>
      <c r="W297" s="244"/>
      <c r="X297" s="245"/>
      <c r="Y297" s="13"/>
      <c r="Z297" s="13"/>
      <c r="AA297" s="13"/>
      <c r="AB297" s="13"/>
      <c r="AC297" s="13"/>
      <c r="AD297" s="13"/>
      <c r="AE297" s="13"/>
      <c r="AT297" s="246" t="s">
        <v>154</v>
      </c>
      <c r="AU297" s="246" t="s">
        <v>86</v>
      </c>
      <c r="AV297" s="13" t="s">
        <v>86</v>
      </c>
      <c r="AW297" s="13" t="s">
        <v>4</v>
      </c>
      <c r="AX297" s="13" t="s">
        <v>84</v>
      </c>
      <c r="AY297" s="246" t="s">
        <v>132</v>
      </c>
    </row>
    <row r="298" s="2" customFormat="1" ht="24.15" customHeight="1">
      <c r="A298" s="36"/>
      <c r="B298" s="37"/>
      <c r="C298" s="213" t="s">
        <v>436</v>
      </c>
      <c r="D298" s="213" t="s">
        <v>135</v>
      </c>
      <c r="E298" s="214" t="s">
        <v>437</v>
      </c>
      <c r="F298" s="215" t="s">
        <v>438</v>
      </c>
      <c r="G298" s="216" t="s">
        <v>138</v>
      </c>
      <c r="H298" s="217">
        <v>204.25</v>
      </c>
      <c r="I298" s="218"/>
      <c r="J298" s="218"/>
      <c r="K298" s="219">
        <f>ROUND(P298*H298,2)</f>
        <v>0</v>
      </c>
      <c r="L298" s="220"/>
      <c r="M298" s="42"/>
      <c r="N298" s="221" t="s">
        <v>1</v>
      </c>
      <c r="O298" s="222" t="s">
        <v>42</v>
      </c>
      <c r="P298" s="223">
        <f>I298+J298</f>
        <v>0</v>
      </c>
      <c r="Q298" s="223">
        <f>ROUND(I298*H298,2)</f>
        <v>0</v>
      </c>
      <c r="R298" s="223">
        <f>ROUND(J298*H298,2)</f>
        <v>0</v>
      </c>
      <c r="S298" s="89"/>
      <c r="T298" s="224">
        <f>S298*H298</f>
        <v>0</v>
      </c>
      <c r="U298" s="224">
        <v>0.0027200000000000002</v>
      </c>
      <c r="V298" s="224">
        <f>U298*H298</f>
        <v>0.55556000000000005</v>
      </c>
      <c r="W298" s="224">
        <v>0</v>
      </c>
      <c r="X298" s="225">
        <f>W298*H298</f>
        <v>0</v>
      </c>
      <c r="Y298" s="36"/>
      <c r="Z298" s="36"/>
      <c r="AA298" s="36"/>
      <c r="AB298" s="36"/>
      <c r="AC298" s="36"/>
      <c r="AD298" s="36"/>
      <c r="AE298" s="36"/>
      <c r="AR298" s="226" t="s">
        <v>223</v>
      </c>
      <c r="AT298" s="226" t="s">
        <v>135</v>
      </c>
      <c r="AU298" s="226" t="s">
        <v>86</v>
      </c>
      <c r="AY298" s="15" t="s">
        <v>132</v>
      </c>
      <c r="BE298" s="227">
        <f>IF(O298="základní",K298,0)</f>
        <v>0</v>
      </c>
      <c r="BF298" s="227">
        <f>IF(O298="snížená",K298,0)</f>
        <v>0</v>
      </c>
      <c r="BG298" s="227">
        <f>IF(O298="zákl. přenesená",K298,0)</f>
        <v>0</v>
      </c>
      <c r="BH298" s="227">
        <f>IF(O298="sníž. přenesená",K298,0)</f>
        <v>0</v>
      </c>
      <c r="BI298" s="227">
        <f>IF(O298="nulová",K298,0)</f>
        <v>0</v>
      </c>
      <c r="BJ298" s="15" t="s">
        <v>84</v>
      </c>
      <c r="BK298" s="227">
        <f>ROUND(P298*H298,2)</f>
        <v>0</v>
      </c>
      <c r="BL298" s="15" t="s">
        <v>223</v>
      </c>
      <c r="BM298" s="226" t="s">
        <v>439</v>
      </c>
    </row>
    <row r="299" s="2" customFormat="1">
      <c r="A299" s="36"/>
      <c r="B299" s="37"/>
      <c r="C299" s="38"/>
      <c r="D299" s="228" t="s">
        <v>141</v>
      </c>
      <c r="E299" s="38"/>
      <c r="F299" s="229" t="s">
        <v>440</v>
      </c>
      <c r="G299" s="38"/>
      <c r="H299" s="38"/>
      <c r="I299" s="230"/>
      <c r="J299" s="230"/>
      <c r="K299" s="38"/>
      <c r="L299" s="38"/>
      <c r="M299" s="42"/>
      <c r="N299" s="231"/>
      <c r="O299" s="232"/>
      <c r="P299" s="89"/>
      <c r="Q299" s="89"/>
      <c r="R299" s="89"/>
      <c r="S299" s="89"/>
      <c r="T299" s="89"/>
      <c r="U299" s="89"/>
      <c r="V299" s="89"/>
      <c r="W299" s="89"/>
      <c r="X299" s="90"/>
      <c r="Y299" s="36"/>
      <c r="Z299" s="36"/>
      <c r="AA299" s="36"/>
      <c r="AB299" s="36"/>
      <c r="AC299" s="36"/>
      <c r="AD299" s="36"/>
      <c r="AE299" s="36"/>
      <c r="AT299" s="15" t="s">
        <v>141</v>
      </c>
      <c r="AU299" s="15" t="s">
        <v>86</v>
      </c>
    </row>
    <row r="300" s="2" customFormat="1">
      <c r="A300" s="36"/>
      <c r="B300" s="37"/>
      <c r="C300" s="38"/>
      <c r="D300" s="233" t="s">
        <v>143</v>
      </c>
      <c r="E300" s="38"/>
      <c r="F300" s="234" t="s">
        <v>441</v>
      </c>
      <c r="G300" s="38"/>
      <c r="H300" s="38"/>
      <c r="I300" s="230"/>
      <c r="J300" s="230"/>
      <c r="K300" s="38"/>
      <c r="L300" s="38"/>
      <c r="M300" s="42"/>
      <c r="N300" s="231"/>
      <c r="O300" s="232"/>
      <c r="P300" s="89"/>
      <c r="Q300" s="89"/>
      <c r="R300" s="89"/>
      <c r="S300" s="89"/>
      <c r="T300" s="89"/>
      <c r="U300" s="89"/>
      <c r="V300" s="89"/>
      <c r="W300" s="89"/>
      <c r="X300" s="90"/>
      <c r="Y300" s="36"/>
      <c r="Z300" s="36"/>
      <c r="AA300" s="36"/>
      <c r="AB300" s="36"/>
      <c r="AC300" s="36"/>
      <c r="AD300" s="36"/>
      <c r="AE300" s="36"/>
      <c r="AT300" s="15" t="s">
        <v>143</v>
      </c>
      <c r="AU300" s="15" t="s">
        <v>86</v>
      </c>
    </row>
    <row r="301" s="2" customFormat="1">
      <c r="A301" s="36"/>
      <c r="B301" s="37"/>
      <c r="C301" s="38"/>
      <c r="D301" s="228" t="s">
        <v>145</v>
      </c>
      <c r="E301" s="38"/>
      <c r="F301" s="235" t="s">
        <v>442</v>
      </c>
      <c r="G301" s="38"/>
      <c r="H301" s="38"/>
      <c r="I301" s="230"/>
      <c r="J301" s="230"/>
      <c r="K301" s="38"/>
      <c r="L301" s="38"/>
      <c r="M301" s="42"/>
      <c r="N301" s="231"/>
      <c r="O301" s="232"/>
      <c r="P301" s="89"/>
      <c r="Q301" s="89"/>
      <c r="R301" s="89"/>
      <c r="S301" s="89"/>
      <c r="T301" s="89"/>
      <c r="U301" s="89"/>
      <c r="V301" s="89"/>
      <c r="W301" s="89"/>
      <c r="X301" s="90"/>
      <c r="Y301" s="36"/>
      <c r="Z301" s="36"/>
      <c r="AA301" s="36"/>
      <c r="AB301" s="36"/>
      <c r="AC301" s="36"/>
      <c r="AD301" s="36"/>
      <c r="AE301" s="36"/>
      <c r="AT301" s="15" t="s">
        <v>145</v>
      </c>
      <c r="AU301" s="15" t="s">
        <v>86</v>
      </c>
    </row>
    <row r="302" s="13" customFormat="1">
      <c r="A302" s="13"/>
      <c r="B302" s="236"/>
      <c r="C302" s="237"/>
      <c r="D302" s="228" t="s">
        <v>154</v>
      </c>
      <c r="E302" s="237"/>
      <c r="F302" s="239" t="s">
        <v>443</v>
      </c>
      <c r="G302" s="237"/>
      <c r="H302" s="240">
        <v>204.25</v>
      </c>
      <c r="I302" s="241"/>
      <c r="J302" s="241"/>
      <c r="K302" s="237"/>
      <c r="L302" s="237"/>
      <c r="M302" s="242"/>
      <c r="N302" s="243"/>
      <c r="O302" s="244"/>
      <c r="P302" s="244"/>
      <c r="Q302" s="244"/>
      <c r="R302" s="244"/>
      <c r="S302" s="244"/>
      <c r="T302" s="244"/>
      <c r="U302" s="244"/>
      <c r="V302" s="244"/>
      <c r="W302" s="244"/>
      <c r="X302" s="245"/>
      <c r="Y302" s="13"/>
      <c r="Z302" s="13"/>
      <c r="AA302" s="13"/>
      <c r="AB302" s="13"/>
      <c r="AC302" s="13"/>
      <c r="AD302" s="13"/>
      <c r="AE302" s="13"/>
      <c r="AT302" s="246" t="s">
        <v>154</v>
      </c>
      <c r="AU302" s="246" t="s">
        <v>86</v>
      </c>
      <c r="AV302" s="13" t="s">
        <v>86</v>
      </c>
      <c r="AW302" s="13" t="s">
        <v>4</v>
      </c>
      <c r="AX302" s="13" t="s">
        <v>84</v>
      </c>
      <c r="AY302" s="246" t="s">
        <v>132</v>
      </c>
    </row>
    <row r="303" s="2" customFormat="1" ht="24.15" customHeight="1">
      <c r="A303" s="36"/>
      <c r="B303" s="37"/>
      <c r="C303" s="213" t="s">
        <v>444</v>
      </c>
      <c r="D303" s="213" t="s">
        <v>135</v>
      </c>
      <c r="E303" s="214" t="s">
        <v>445</v>
      </c>
      <c r="F303" s="215" t="s">
        <v>446</v>
      </c>
      <c r="G303" s="216" t="s">
        <v>317</v>
      </c>
      <c r="H303" s="217">
        <v>15.08</v>
      </c>
      <c r="I303" s="218"/>
      <c r="J303" s="218"/>
      <c r="K303" s="219">
        <f>ROUND(P303*H303,2)</f>
        <v>0</v>
      </c>
      <c r="L303" s="220"/>
      <c r="M303" s="42"/>
      <c r="N303" s="221" t="s">
        <v>1</v>
      </c>
      <c r="O303" s="222" t="s">
        <v>42</v>
      </c>
      <c r="P303" s="223">
        <f>I303+J303</f>
        <v>0</v>
      </c>
      <c r="Q303" s="223">
        <f>ROUND(I303*H303,2)</f>
        <v>0</v>
      </c>
      <c r="R303" s="223">
        <f>ROUND(J303*H303,2)</f>
        <v>0</v>
      </c>
      <c r="S303" s="89"/>
      <c r="T303" s="224">
        <f>S303*H303</f>
        <v>0</v>
      </c>
      <c r="U303" s="224">
        <v>0</v>
      </c>
      <c r="V303" s="224">
        <f>U303*H303</f>
        <v>0</v>
      </c>
      <c r="W303" s="224">
        <v>0</v>
      </c>
      <c r="X303" s="225">
        <f>W303*H303</f>
        <v>0</v>
      </c>
      <c r="Y303" s="36"/>
      <c r="Z303" s="36"/>
      <c r="AA303" s="36"/>
      <c r="AB303" s="36"/>
      <c r="AC303" s="36"/>
      <c r="AD303" s="36"/>
      <c r="AE303" s="36"/>
      <c r="AR303" s="226" t="s">
        <v>223</v>
      </c>
      <c r="AT303" s="226" t="s">
        <v>135</v>
      </c>
      <c r="AU303" s="226" t="s">
        <v>86</v>
      </c>
      <c r="AY303" s="15" t="s">
        <v>132</v>
      </c>
      <c r="BE303" s="227">
        <f>IF(O303="základní",K303,0)</f>
        <v>0</v>
      </c>
      <c r="BF303" s="227">
        <f>IF(O303="snížená",K303,0)</f>
        <v>0</v>
      </c>
      <c r="BG303" s="227">
        <f>IF(O303="zákl. přenesená",K303,0)</f>
        <v>0</v>
      </c>
      <c r="BH303" s="227">
        <f>IF(O303="sníž. přenesená",K303,0)</f>
        <v>0</v>
      </c>
      <c r="BI303" s="227">
        <f>IF(O303="nulová",K303,0)</f>
        <v>0</v>
      </c>
      <c r="BJ303" s="15" t="s">
        <v>84</v>
      </c>
      <c r="BK303" s="227">
        <f>ROUND(P303*H303,2)</f>
        <v>0</v>
      </c>
      <c r="BL303" s="15" t="s">
        <v>223</v>
      </c>
      <c r="BM303" s="226" t="s">
        <v>447</v>
      </c>
    </row>
    <row r="304" s="2" customFormat="1">
      <c r="A304" s="36"/>
      <c r="B304" s="37"/>
      <c r="C304" s="38"/>
      <c r="D304" s="228" t="s">
        <v>141</v>
      </c>
      <c r="E304" s="38"/>
      <c r="F304" s="229" t="s">
        <v>448</v>
      </c>
      <c r="G304" s="38"/>
      <c r="H304" s="38"/>
      <c r="I304" s="230"/>
      <c r="J304" s="230"/>
      <c r="K304" s="38"/>
      <c r="L304" s="38"/>
      <c r="M304" s="42"/>
      <c r="N304" s="231"/>
      <c r="O304" s="232"/>
      <c r="P304" s="89"/>
      <c r="Q304" s="89"/>
      <c r="R304" s="89"/>
      <c r="S304" s="89"/>
      <c r="T304" s="89"/>
      <c r="U304" s="89"/>
      <c r="V304" s="89"/>
      <c r="W304" s="89"/>
      <c r="X304" s="90"/>
      <c r="Y304" s="36"/>
      <c r="Z304" s="36"/>
      <c r="AA304" s="36"/>
      <c r="AB304" s="36"/>
      <c r="AC304" s="36"/>
      <c r="AD304" s="36"/>
      <c r="AE304" s="36"/>
      <c r="AT304" s="15" t="s">
        <v>141</v>
      </c>
      <c r="AU304" s="15" t="s">
        <v>86</v>
      </c>
    </row>
    <row r="305" s="2" customFormat="1">
      <c r="A305" s="36"/>
      <c r="B305" s="37"/>
      <c r="C305" s="38"/>
      <c r="D305" s="233" t="s">
        <v>143</v>
      </c>
      <c r="E305" s="38"/>
      <c r="F305" s="234" t="s">
        <v>449</v>
      </c>
      <c r="G305" s="38"/>
      <c r="H305" s="38"/>
      <c r="I305" s="230"/>
      <c r="J305" s="230"/>
      <c r="K305" s="38"/>
      <c r="L305" s="38"/>
      <c r="M305" s="42"/>
      <c r="N305" s="231"/>
      <c r="O305" s="232"/>
      <c r="P305" s="89"/>
      <c r="Q305" s="89"/>
      <c r="R305" s="89"/>
      <c r="S305" s="89"/>
      <c r="T305" s="89"/>
      <c r="U305" s="89"/>
      <c r="V305" s="89"/>
      <c r="W305" s="89"/>
      <c r="X305" s="90"/>
      <c r="Y305" s="36"/>
      <c r="Z305" s="36"/>
      <c r="AA305" s="36"/>
      <c r="AB305" s="36"/>
      <c r="AC305" s="36"/>
      <c r="AD305" s="36"/>
      <c r="AE305" s="36"/>
      <c r="AT305" s="15" t="s">
        <v>143</v>
      </c>
      <c r="AU305" s="15" t="s">
        <v>86</v>
      </c>
    </row>
    <row r="306" s="13" customFormat="1">
      <c r="A306" s="13"/>
      <c r="B306" s="236"/>
      <c r="C306" s="237"/>
      <c r="D306" s="228" t="s">
        <v>154</v>
      </c>
      <c r="E306" s="238" t="s">
        <v>1</v>
      </c>
      <c r="F306" s="239" t="s">
        <v>450</v>
      </c>
      <c r="G306" s="237"/>
      <c r="H306" s="240">
        <v>15.08</v>
      </c>
      <c r="I306" s="241"/>
      <c r="J306" s="241"/>
      <c r="K306" s="237"/>
      <c r="L306" s="237"/>
      <c r="M306" s="242"/>
      <c r="N306" s="243"/>
      <c r="O306" s="244"/>
      <c r="P306" s="244"/>
      <c r="Q306" s="244"/>
      <c r="R306" s="244"/>
      <c r="S306" s="244"/>
      <c r="T306" s="244"/>
      <c r="U306" s="244"/>
      <c r="V306" s="244"/>
      <c r="W306" s="244"/>
      <c r="X306" s="245"/>
      <c r="Y306" s="13"/>
      <c r="Z306" s="13"/>
      <c r="AA306" s="13"/>
      <c r="AB306" s="13"/>
      <c r="AC306" s="13"/>
      <c r="AD306" s="13"/>
      <c r="AE306" s="13"/>
      <c r="AT306" s="246" t="s">
        <v>154</v>
      </c>
      <c r="AU306" s="246" t="s">
        <v>86</v>
      </c>
      <c r="AV306" s="13" t="s">
        <v>86</v>
      </c>
      <c r="AW306" s="13" t="s">
        <v>5</v>
      </c>
      <c r="AX306" s="13" t="s">
        <v>84</v>
      </c>
      <c r="AY306" s="246" t="s">
        <v>132</v>
      </c>
    </row>
    <row r="307" s="2" customFormat="1" ht="24.15" customHeight="1">
      <c r="A307" s="36"/>
      <c r="B307" s="37"/>
      <c r="C307" s="213" t="s">
        <v>451</v>
      </c>
      <c r="D307" s="213" t="s">
        <v>135</v>
      </c>
      <c r="E307" s="214" t="s">
        <v>452</v>
      </c>
      <c r="F307" s="215" t="s">
        <v>453</v>
      </c>
      <c r="G307" s="216" t="s">
        <v>317</v>
      </c>
      <c r="H307" s="217">
        <v>28</v>
      </c>
      <c r="I307" s="218"/>
      <c r="J307" s="218"/>
      <c r="K307" s="219">
        <f>ROUND(P307*H307,2)</f>
        <v>0</v>
      </c>
      <c r="L307" s="220"/>
      <c r="M307" s="42"/>
      <c r="N307" s="221" t="s">
        <v>1</v>
      </c>
      <c r="O307" s="222" t="s">
        <v>42</v>
      </c>
      <c r="P307" s="223">
        <f>I307+J307</f>
        <v>0</v>
      </c>
      <c r="Q307" s="223">
        <f>ROUND(I307*H307,2)</f>
        <v>0</v>
      </c>
      <c r="R307" s="223">
        <f>ROUND(J307*H307,2)</f>
        <v>0</v>
      </c>
      <c r="S307" s="89"/>
      <c r="T307" s="224">
        <f>S307*H307</f>
        <v>0</v>
      </c>
      <c r="U307" s="224">
        <v>0.00023000000000000001</v>
      </c>
      <c r="V307" s="224">
        <f>U307*H307</f>
        <v>0.0064400000000000004</v>
      </c>
      <c r="W307" s="224">
        <v>0</v>
      </c>
      <c r="X307" s="225">
        <f>W307*H307</f>
        <v>0</v>
      </c>
      <c r="Y307" s="36"/>
      <c r="Z307" s="36"/>
      <c r="AA307" s="36"/>
      <c r="AB307" s="36"/>
      <c r="AC307" s="36"/>
      <c r="AD307" s="36"/>
      <c r="AE307" s="36"/>
      <c r="AR307" s="226" t="s">
        <v>223</v>
      </c>
      <c r="AT307" s="226" t="s">
        <v>135</v>
      </c>
      <c r="AU307" s="226" t="s">
        <v>86</v>
      </c>
      <c r="AY307" s="15" t="s">
        <v>132</v>
      </c>
      <c r="BE307" s="227">
        <f>IF(O307="základní",K307,0)</f>
        <v>0</v>
      </c>
      <c r="BF307" s="227">
        <f>IF(O307="snížená",K307,0)</f>
        <v>0</v>
      </c>
      <c r="BG307" s="227">
        <f>IF(O307="zákl. přenesená",K307,0)</f>
        <v>0</v>
      </c>
      <c r="BH307" s="227">
        <f>IF(O307="sníž. přenesená",K307,0)</f>
        <v>0</v>
      </c>
      <c r="BI307" s="227">
        <f>IF(O307="nulová",K307,0)</f>
        <v>0</v>
      </c>
      <c r="BJ307" s="15" t="s">
        <v>84</v>
      </c>
      <c r="BK307" s="227">
        <f>ROUND(P307*H307,2)</f>
        <v>0</v>
      </c>
      <c r="BL307" s="15" t="s">
        <v>223</v>
      </c>
      <c r="BM307" s="226" t="s">
        <v>454</v>
      </c>
    </row>
    <row r="308" s="2" customFormat="1">
      <c r="A308" s="36"/>
      <c r="B308" s="37"/>
      <c r="C308" s="38"/>
      <c r="D308" s="228" t="s">
        <v>141</v>
      </c>
      <c r="E308" s="38"/>
      <c r="F308" s="229" t="s">
        <v>455</v>
      </c>
      <c r="G308" s="38"/>
      <c r="H308" s="38"/>
      <c r="I308" s="230"/>
      <c r="J308" s="230"/>
      <c r="K308" s="38"/>
      <c r="L308" s="38"/>
      <c r="M308" s="42"/>
      <c r="N308" s="231"/>
      <c r="O308" s="232"/>
      <c r="P308" s="89"/>
      <c r="Q308" s="89"/>
      <c r="R308" s="89"/>
      <c r="S308" s="89"/>
      <c r="T308" s="89"/>
      <c r="U308" s="89"/>
      <c r="V308" s="89"/>
      <c r="W308" s="89"/>
      <c r="X308" s="90"/>
      <c r="Y308" s="36"/>
      <c r="Z308" s="36"/>
      <c r="AA308" s="36"/>
      <c r="AB308" s="36"/>
      <c r="AC308" s="36"/>
      <c r="AD308" s="36"/>
      <c r="AE308" s="36"/>
      <c r="AT308" s="15" t="s">
        <v>141</v>
      </c>
      <c r="AU308" s="15" t="s">
        <v>86</v>
      </c>
    </row>
    <row r="309" s="2" customFormat="1">
      <c r="A309" s="36"/>
      <c r="B309" s="37"/>
      <c r="C309" s="38"/>
      <c r="D309" s="233" t="s">
        <v>143</v>
      </c>
      <c r="E309" s="38"/>
      <c r="F309" s="234" t="s">
        <v>456</v>
      </c>
      <c r="G309" s="38"/>
      <c r="H309" s="38"/>
      <c r="I309" s="230"/>
      <c r="J309" s="230"/>
      <c r="K309" s="38"/>
      <c r="L309" s="38"/>
      <c r="M309" s="42"/>
      <c r="N309" s="231"/>
      <c r="O309" s="232"/>
      <c r="P309" s="89"/>
      <c r="Q309" s="89"/>
      <c r="R309" s="89"/>
      <c r="S309" s="89"/>
      <c r="T309" s="89"/>
      <c r="U309" s="89"/>
      <c r="V309" s="89"/>
      <c r="W309" s="89"/>
      <c r="X309" s="90"/>
      <c r="Y309" s="36"/>
      <c r="Z309" s="36"/>
      <c r="AA309" s="36"/>
      <c r="AB309" s="36"/>
      <c r="AC309" s="36"/>
      <c r="AD309" s="36"/>
      <c r="AE309" s="36"/>
      <c r="AT309" s="15" t="s">
        <v>143</v>
      </c>
      <c r="AU309" s="15" t="s">
        <v>86</v>
      </c>
    </row>
    <row r="310" s="2" customFormat="1">
      <c r="A310" s="36"/>
      <c r="B310" s="37"/>
      <c r="C310" s="38"/>
      <c r="D310" s="228" t="s">
        <v>145</v>
      </c>
      <c r="E310" s="38"/>
      <c r="F310" s="235" t="s">
        <v>457</v>
      </c>
      <c r="G310" s="38"/>
      <c r="H310" s="38"/>
      <c r="I310" s="230"/>
      <c r="J310" s="230"/>
      <c r="K310" s="38"/>
      <c r="L310" s="38"/>
      <c r="M310" s="42"/>
      <c r="N310" s="231"/>
      <c r="O310" s="232"/>
      <c r="P310" s="89"/>
      <c r="Q310" s="89"/>
      <c r="R310" s="89"/>
      <c r="S310" s="89"/>
      <c r="T310" s="89"/>
      <c r="U310" s="89"/>
      <c r="V310" s="89"/>
      <c r="W310" s="89"/>
      <c r="X310" s="90"/>
      <c r="Y310" s="36"/>
      <c r="Z310" s="36"/>
      <c r="AA310" s="36"/>
      <c r="AB310" s="36"/>
      <c r="AC310" s="36"/>
      <c r="AD310" s="36"/>
      <c r="AE310" s="36"/>
      <c r="AT310" s="15" t="s">
        <v>145</v>
      </c>
      <c r="AU310" s="15" t="s">
        <v>86</v>
      </c>
    </row>
    <row r="311" s="2" customFormat="1" ht="24.15" customHeight="1">
      <c r="A311" s="36"/>
      <c r="B311" s="37"/>
      <c r="C311" s="213" t="s">
        <v>458</v>
      </c>
      <c r="D311" s="213" t="s">
        <v>135</v>
      </c>
      <c r="E311" s="214" t="s">
        <v>459</v>
      </c>
      <c r="F311" s="215" t="s">
        <v>460</v>
      </c>
      <c r="G311" s="216" t="s">
        <v>461</v>
      </c>
      <c r="H311" s="217">
        <v>1</v>
      </c>
      <c r="I311" s="218"/>
      <c r="J311" s="218"/>
      <c r="K311" s="219">
        <f>ROUND(P311*H311,2)</f>
        <v>0</v>
      </c>
      <c r="L311" s="220"/>
      <c r="M311" s="42"/>
      <c r="N311" s="221" t="s">
        <v>1</v>
      </c>
      <c r="O311" s="222" t="s">
        <v>42</v>
      </c>
      <c r="P311" s="223">
        <f>I311+J311</f>
        <v>0</v>
      </c>
      <c r="Q311" s="223">
        <f>ROUND(I311*H311,2)</f>
        <v>0</v>
      </c>
      <c r="R311" s="223">
        <f>ROUND(J311*H311,2)</f>
        <v>0</v>
      </c>
      <c r="S311" s="89"/>
      <c r="T311" s="224">
        <f>S311*H311</f>
        <v>0</v>
      </c>
      <c r="U311" s="224">
        <v>0</v>
      </c>
      <c r="V311" s="224">
        <f>U311*H311</f>
        <v>0</v>
      </c>
      <c r="W311" s="224">
        <v>0</v>
      </c>
      <c r="X311" s="225">
        <f>W311*H311</f>
        <v>0</v>
      </c>
      <c r="Y311" s="36"/>
      <c r="Z311" s="36"/>
      <c r="AA311" s="36"/>
      <c r="AB311" s="36"/>
      <c r="AC311" s="36"/>
      <c r="AD311" s="36"/>
      <c r="AE311" s="36"/>
      <c r="AR311" s="226" t="s">
        <v>223</v>
      </c>
      <c r="AT311" s="226" t="s">
        <v>135</v>
      </c>
      <c r="AU311" s="226" t="s">
        <v>86</v>
      </c>
      <c r="AY311" s="15" t="s">
        <v>132</v>
      </c>
      <c r="BE311" s="227">
        <f>IF(O311="základní",K311,0)</f>
        <v>0</v>
      </c>
      <c r="BF311" s="227">
        <f>IF(O311="snížená",K311,0)</f>
        <v>0</v>
      </c>
      <c r="BG311" s="227">
        <f>IF(O311="zákl. přenesená",K311,0)</f>
        <v>0</v>
      </c>
      <c r="BH311" s="227">
        <f>IF(O311="sníž. přenesená",K311,0)</f>
        <v>0</v>
      </c>
      <c r="BI311" s="227">
        <f>IF(O311="nulová",K311,0)</f>
        <v>0</v>
      </c>
      <c r="BJ311" s="15" t="s">
        <v>84</v>
      </c>
      <c r="BK311" s="227">
        <f>ROUND(P311*H311,2)</f>
        <v>0</v>
      </c>
      <c r="BL311" s="15" t="s">
        <v>223</v>
      </c>
      <c r="BM311" s="226" t="s">
        <v>462</v>
      </c>
    </row>
    <row r="312" s="2" customFormat="1">
      <c r="A312" s="36"/>
      <c r="B312" s="37"/>
      <c r="C312" s="38"/>
      <c r="D312" s="228" t="s">
        <v>141</v>
      </c>
      <c r="E312" s="38"/>
      <c r="F312" s="229" t="s">
        <v>463</v>
      </c>
      <c r="G312" s="38"/>
      <c r="H312" s="38"/>
      <c r="I312" s="230"/>
      <c r="J312" s="230"/>
      <c r="K312" s="38"/>
      <c r="L312" s="38"/>
      <c r="M312" s="42"/>
      <c r="N312" s="231"/>
      <c r="O312" s="232"/>
      <c r="P312" s="89"/>
      <c r="Q312" s="89"/>
      <c r="R312" s="89"/>
      <c r="S312" s="89"/>
      <c r="T312" s="89"/>
      <c r="U312" s="89"/>
      <c r="V312" s="89"/>
      <c r="W312" s="89"/>
      <c r="X312" s="90"/>
      <c r="Y312" s="36"/>
      <c r="Z312" s="36"/>
      <c r="AA312" s="36"/>
      <c r="AB312" s="36"/>
      <c r="AC312" s="36"/>
      <c r="AD312" s="36"/>
      <c r="AE312" s="36"/>
      <c r="AT312" s="15" t="s">
        <v>141</v>
      </c>
      <c r="AU312" s="15" t="s">
        <v>86</v>
      </c>
    </row>
    <row r="313" s="2" customFormat="1" ht="24.15" customHeight="1">
      <c r="A313" s="36"/>
      <c r="B313" s="37"/>
      <c r="C313" s="213" t="s">
        <v>464</v>
      </c>
      <c r="D313" s="213" t="s">
        <v>135</v>
      </c>
      <c r="E313" s="214" t="s">
        <v>465</v>
      </c>
      <c r="F313" s="215" t="s">
        <v>466</v>
      </c>
      <c r="G313" s="216" t="s">
        <v>317</v>
      </c>
      <c r="H313" s="217">
        <v>20.425000000000001</v>
      </c>
      <c r="I313" s="218"/>
      <c r="J313" s="218"/>
      <c r="K313" s="219">
        <f>ROUND(P313*H313,2)</f>
        <v>0</v>
      </c>
      <c r="L313" s="220"/>
      <c r="M313" s="42"/>
      <c r="N313" s="221" t="s">
        <v>1</v>
      </c>
      <c r="O313" s="222" t="s">
        <v>42</v>
      </c>
      <c r="P313" s="223">
        <f>I313+J313</f>
        <v>0</v>
      </c>
      <c r="Q313" s="223">
        <f>ROUND(I313*H313,2)</f>
        <v>0</v>
      </c>
      <c r="R313" s="223">
        <f>ROUND(J313*H313,2)</f>
        <v>0</v>
      </c>
      <c r="S313" s="89"/>
      <c r="T313" s="224">
        <f>S313*H313</f>
        <v>0</v>
      </c>
      <c r="U313" s="224">
        <v>0.00091</v>
      </c>
      <c r="V313" s="224">
        <f>U313*H313</f>
        <v>0.018586749999999999</v>
      </c>
      <c r="W313" s="224">
        <v>0</v>
      </c>
      <c r="X313" s="225">
        <f>W313*H313</f>
        <v>0</v>
      </c>
      <c r="Y313" s="36"/>
      <c r="Z313" s="36"/>
      <c r="AA313" s="36"/>
      <c r="AB313" s="36"/>
      <c r="AC313" s="36"/>
      <c r="AD313" s="36"/>
      <c r="AE313" s="36"/>
      <c r="AR313" s="226" t="s">
        <v>223</v>
      </c>
      <c r="AT313" s="226" t="s">
        <v>135</v>
      </c>
      <c r="AU313" s="226" t="s">
        <v>86</v>
      </c>
      <c r="AY313" s="15" t="s">
        <v>132</v>
      </c>
      <c r="BE313" s="227">
        <f>IF(O313="základní",K313,0)</f>
        <v>0</v>
      </c>
      <c r="BF313" s="227">
        <f>IF(O313="snížená",K313,0)</f>
        <v>0</v>
      </c>
      <c r="BG313" s="227">
        <f>IF(O313="zákl. přenesená",K313,0)</f>
        <v>0</v>
      </c>
      <c r="BH313" s="227">
        <f>IF(O313="sníž. přenesená",K313,0)</f>
        <v>0</v>
      </c>
      <c r="BI313" s="227">
        <f>IF(O313="nulová",K313,0)</f>
        <v>0</v>
      </c>
      <c r="BJ313" s="15" t="s">
        <v>84</v>
      </c>
      <c r="BK313" s="227">
        <f>ROUND(P313*H313,2)</f>
        <v>0</v>
      </c>
      <c r="BL313" s="15" t="s">
        <v>223</v>
      </c>
      <c r="BM313" s="226" t="s">
        <v>467</v>
      </c>
    </row>
    <row r="314" s="2" customFormat="1">
      <c r="A314" s="36"/>
      <c r="B314" s="37"/>
      <c r="C314" s="38"/>
      <c r="D314" s="228" t="s">
        <v>141</v>
      </c>
      <c r="E314" s="38"/>
      <c r="F314" s="229" t="s">
        <v>468</v>
      </c>
      <c r="G314" s="38"/>
      <c r="H314" s="38"/>
      <c r="I314" s="230"/>
      <c r="J314" s="230"/>
      <c r="K314" s="38"/>
      <c r="L314" s="38"/>
      <c r="M314" s="42"/>
      <c r="N314" s="231"/>
      <c r="O314" s="232"/>
      <c r="P314" s="89"/>
      <c r="Q314" s="89"/>
      <c r="R314" s="89"/>
      <c r="S314" s="89"/>
      <c r="T314" s="89"/>
      <c r="U314" s="89"/>
      <c r="V314" s="89"/>
      <c r="W314" s="89"/>
      <c r="X314" s="90"/>
      <c r="Y314" s="36"/>
      <c r="Z314" s="36"/>
      <c r="AA314" s="36"/>
      <c r="AB314" s="36"/>
      <c r="AC314" s="36"/>
      <c r="AD314" s="36"/>
      <c r="AE314" s="36"/>
      <c r="AT314" s="15" t="s">
        <v>141</v>
      </c>
      <c r="AU314" s="15" t="s">
        <v>86</v>
      </c>
    </row>
    <row r="315" s="2" customFormat="1">
      <c r="A315" s="36"/>
      <c r="B315" s="37"/>
      <c r="C315" s="38"/>
      <c r="D315" s="233" t="s">
        <v>143</v>
      </c>
      <c r="E315" s="38"/>
      <c r="F315" s="234" t="s">
        <v>469</v>
      </c>
      <c r="G315" s="38"/>
      <c r="H315" s="38"/>
      <c r="I315" s="230"/>
      <c r="J315" s="230"/>
      <c r="K315" s="38"/>
      <c r="L315" s="38"/>
      <c r="M315" s="42"/>
      <c r="N315" s="231"/>
      <c r="O315" s="232"/>
      <c r="P315" s="89"/>
      <c r="Q315" s="89"/>
      <c r="R315" s="89"/>
      <c r="S315" s="89"/>
      <c r="T315" s="89"/>
      <c r="U315" s="89"/>
      <c r="V315" s="89"/>
      <c r="W315" s="89"/>
      <c r="X315" s="90"/>
      <c r="Y315" s="36"/>
      <c r="Z315" s="36"/>
      <c r="AA315" s="36"/>
      <c r="AB315" s="36"/>
      <c r="AC315" s="36"/>
      <c r="AD315" s="36"/>
      <c r="AE315" s="36"/>
      <c r="AT315" s="15" t="s">
        <v>143</v>
      </c>
      <c r="AU315" s="15" t="s">
        <v>86</v>
      </c>
    </row>
    <row r="316" s="2" customFormat="1">
      <c r="A316" s="36"/>
      <c r="B316" s="37"/>
      <c r="C316" s="38"/>
      <c r="D316" s="228" t="s">
        <v>145</v>
      </c>
      <c r="E316" s="38"/>
      <c r="F316" s="235" t="s">
        <v>470</v>
      </c>
      <c r="G316" s="38"/>
      <c r="H316" s="38"/>
      <c r="I316" s="230"/>
      <c r="J316" s="230"/>
      <c r="K316" s="38"/>
      <c r="L316" s="38"/>
      <c r="M316" s="42"/>
      <c r="N316" s="231"/>
      <c r="O316" s="232"/>
      <c r="P316" s="89"/>
      <c r="Q316" s="89"/>
      <c r="R316" s="89"/>
      <c r="S316" s="89"/>
      <c r="T316" s="89"/>
      <c r="U316" s="89"/>
      <c r="V316" s="89"/>
      <c r="W316" s="89"/>
      <c r="X316" s="90"/>
      <c r="Y316" s="36"/>
      <c r="Z316" s="36"/>
      <c r="AA316" s="36"/>
      <c r="AB316" s="36"/>
      <c r="AC316" s="36"/>
      <c r="AD316" s="36"/>
      <c r="AE316" s="36"/>
      <c r="AT316" s="15" t="s">
        <v>145</v>
      </c>
      <c r="AU316" s="15" t="s">
        <v>86</v>
      </c>
    </row>
    <row r="317" s="13" customFormat="1">
      <c r="A317" s="13"/>
      <c r="B317" s="236"/>
      <c r="C317" s="237"/>
      <c r="D317" s="228" t="s">
        <v>154</v>
      </c>
      <c r="E317" s="237"/>
      <c r="F317" s="239" t="s">
        <v>471</v>
      </c>
      <c r="G317" s="237"/>
      <c r="H317" s="240">
        <v>20.425000000000001</v>
      </c>
      <c r="I317" s="241"/>
      <c r="J317" s="241"/>
      <c r="K317" s="237"/>
      <c r="L317" s="237"/>
      <c r="M317" s="242"/>
      <c r="N317" s="243"/>
      <c r="O317" s="244"/>
      <c r="P317" s="244"/>
      <c r="Q317" s="244"/>
      <c r="R317" s="244"/>
      <c r="S317" s="244"/>
      <c r="T317" s="244"/>
      <c r="U317" s="244"/>
      <c r="V317" s="244"/>
      <c r="W317" s="244"/>
      <c r="X317" s="245"/>
      <c r="Y317" s="13"/>
      <c r="Z317" s="13"/>
      <c r="AA317" s="13"/>
      <c r="AB317" s="13"/>
      <c r="AC317" s="13"/>
      <c r="AD317" s="13"/>
      <c r="AE317" s="13"/>
      <c r="AT317" s="246" t="s">
        <v>154</v>
      </c>
      <c r="AU317" s="246" t="s">
        <v>86</v>
      </c>
      <c r="AV317" s="13" t="s">
        <v>86</v>
      </c>
      <c r="AW317" s="13" t="s">
        <v>4</v>
      </c>
      <c r="AX317" s="13" t="s">
        <v>84</v>
      </c>
      <c r="AY317" s="246" t="s">
        <v>132</v>
      </c>
    </row>
    <row r="318" s="2" customFormat="1" ht="24.15" customHeight="1">
      <c r="A318" s="36"/>
      <c r="B318" s="37"/>
      <c r="C318" s="213" t="s">
        <v>472</v>
      </c>
      <c r="D318" s="213" t="s">
        <v>135</v>
      </c>
      <c r="E318" s="214" t="s">
        <v>473</v>
      </c>
      <c r="F318" s="215" t="s">
        <v>474</v>
      </c>
      <c r="G318" s="216" t="s">
        <v>317</v>
      </c>
      <c r="H318" s="217">
        <v>103.59999999999999</v>
      </c>
      <c r="I318" s="218"/>
      <c r="J318" s="218"/>
      <c r="K318" s="219">
        <f>ROUND(P318*H318,2)</f>
        <v>0</v>
      </c>
      <c r="L318" s="220"/>
      <c r="M318" s="42"/>
      <c r="N318" s="221" t="s">
        <v>1</v>
      </c>
      <c r="O318" s="222" t="s">
        <v>42</v>
      </c>
      <c r="P318" s="223">
        <f>I318+J318</f>
        <v>0</v>
      </c>
      <c r="Q318" s="223">
        <f>ROUND(I318*H318,2)</f>
        <v>0</v>
      </c>
      <c r="R318" s="223">
        <f>ROUND(J318*H318,2)</f>
        <v>0</v>
      </c>
      <c r="S318" s="89"/>
      <c r="T318" s="224">
        <f>S318*H318</f>
        <v>0</v>
      </c>
      <c r="U318" s="224">
        <v>0.00080999999999999996</v>
      </c>
      <c r="V318" s="224">
        <f>U318*H318</f>
        <v>0.083915999999999991</v>
      </c>
      <c r="W318" s="224">
        <v>0</v>
      </c>
      <c r="X318" s="225">
        <f>W318*H318</f>
        <v>0</v>
      </c>
      <c r="Y318" s="36"/>
      <c r="Z318" s="36"/>
      <c r="AA318" s="36"/>
      <c r="AB318" s="36"/>
      <c r="AC318" s="36"/>
      <c r="AD318" s="36"/>
      <c r="AE318" s="36"/>
      <c r="AR318" s="226" t="s">
        <v>223</v>
      </c>
      <c r="AT318" s="226" t="s">
        <v>135</v>
      </c>
      <c r="AU318" s="226" t="s">
        <v>86</v>
      </c>
      <c r="AY318" s="15" t="s">
        <v>132</v>
      </c>
      <c r="BE318" s="227">
        <f>IF(O318="základní",K318,0)</f>
        <v>0</v>
      </c>
      <c r="BF318" s="227">
        <f>IF(O318="snížená",K318,0)</f>
        <v>0</v>
      </c>
      <c r="BG318" s="227">
        <f>IF(O318="zákl. přenesená",K318,0)</f>
        <v>0</v>
      </c>
      <c r="BH318" s="227">
        <f>IF(O318="sníž. přenesená",K318,0)</f>
        <v>0</v>
      </c>
      <c r="BI318" s="227">
        <f>IF(O318="nulová",K318,0)</f>
        <v>0</v>
      </c>
      <c r="BJ318" s="15" t="s">
        <v>84</v>
      </c>
      <c r="BK318" s="227">
        <f>ROUND(P318*H318,2)</f>
        <v>0</v>
      </c>
      <c r="BL318" s="15" t="s">
        <v>223</v>
      </c>
      <c r="BM318" s="226" t="s">
        <v>475</v>
      </c>
    </row>
    <row r="319" s="2" customFormat="1">
      <c r="A319" s="36"/>
      <c r="B319" s="37"/>
      <c r="C319" s="38"/>
      <c r="D319" s="228" t="s">
        <v>141</v>
      </c>
      <c r="E319" s="38"/>
      <c r="F319" s="229" t="s">
        <v>476</v>
      </c>
      <c r="G319" s="38"/>
      <c r="H319" s="38"/>
      <c r="I319" s="230"/>
      <c r="J319" s="230"/>
      <c r="K319" s="38"/>
      <c r="L319" s="38"/>
      <c r="M319" s="42"/>
      <c r="N319" s="231"/>
      <c r="O319" s="232"/>
      <c r="P319" s="89"/>
      <c r="Q319" s="89"/>
      <c r="R319" s="89"/>
      <c r="S319" s="89"/>
      <c r="T319" s="89"/>
      <c r="U319" s="89"/>
      <c r="V319" s="89"/>
      <c r="W319" s="89"/>
      <c r="X319" s="90"/>
      <c r="Y319" s="36"/>
      <c r="Z319" s="36"/>
      <c r="AA319" s="36"/>
      <c r="AB319" s="36"/>
      <c r="AC319" s="36"/>
      <c r="AD319" s="36"/>
      <c r="AE319" s="36"/>
      <c r="AT319" s="15" t="s">
        <v>141</v>
      </c>
      <c r="AU319" s="15" t="s">
        <v>86</v>
      </c>
    </row>
    <row r="320" s="2" customFormat="1">
      <c r="A320" s="36"/>
      <c r="B320" s="37"/>
      <c r="C320" s="38"/>
      <c r="D320" s="233" t="s">
        <v>143</v>
      </c>
      <c r="E320" s="38"/>
      <c r="F320" s="234" t="s">
        <v>477</v>
      </c>
      <c r="G320" s="38"/>
      <c r="H320" s="38"/>
      <c r="I320" s="230"/>
      <c r="J320" s="230"/>
      <c r="K320" s="38"/>
      <c r="L320" s="38"/>
      <c r="M320" s="42"/>
      <c r="N320" s="231"/>
      <c r="O320" s="232"/>
      <c r="P320" s="89"/>
      <c r="Q320" s="89"/>
      <c r="R320" s="89"/>
      <c r="S320" s="89"/>
      <c r="T320" s="89"/>
      <c r="U320" s="89"/>
      <c r="V320" s="89"/>
      <c r="W320" s="89"/>
      <c r="X320" s="90"/>
      <c r="Y320" s="36"/>
      <c r="Z320" s="36"/>
      <c r="AA320" s="36"/>
      <c r="AB320" s="36"/>
      <c r="AC320" s="36"/>
      <c r="AD320" s="36"/>
      <c r="AE320" s="36"/>
      <c r="AT320" s="15" t="s">
        <v>143</v>
      </c>
      <c r="AU320" s="15" t="s">
        <v>86</v>
      </c>
    </row>
    <row r="321" s="2" customFormat="1">
      <c r="A321" s="36"/>
      <c r="B321" s="37"/>
      <c r="C321" s="38"/>
      <c r="D321" s="228" t="s">
        <v>145</v>
      </c>
      <c r="E321" s="38"/>
      <c r="F321" s="235" t="s">
        <v>478</v>
      </c>
      <c r="G321" s="38"/>
      <c r="H321" s="38"/>
      <c r="I321" s="230"/>
      <c r="J321" s="230"/>
      <c r="K321" s="38"/>
      <c r="L321" s="38"/>
      <c r="M321" s="42"/>
      <c r="N321" s="231"/>
      <c r="O321" s="232"/>
      <c r="P321" s="89"/>
      <c r="Q321" s="89"/>
      <c r="R321" s="89"/>
      <c r="S321" s="89"/>
      <c r="T321" s="89"/>
      <c r="U321" s="89"/>
      <c r="V321" s="89"/>
      <c r="W321" s="89"/>
      <c r="X321" s="90"/>
      <c r="Y321" s="36"/>
      <c r="Z321" s="36"/>
      <c r="AA321" s="36"/>
      <c r="AB321" s="36"/>
      <c r="AC321" s="36"/>
      <c r="AD321" s="36"/>
      <c r="AE321" s="36"/>
      <c r="AT321" s="15" t="s">
        <v>145</v>
      </c>
      <c r="AU321" s="15" t="s">
        <v>86</v>
      </c>
    </row>
    <row r="322" s="13" customFormat="1">
      <c r="A322" s="13"/>
      <c r="B322" s="236"/>
      <c r="C322" s="237"/>
      <c r="D322" s="228" t="s">
        <v>154</v>
      </c>
      <c r="E322" s="238" t="s">
        <v>1</v>
      </c>
      <c r="F322" s="239" t="s">
        <v>479</v>
      </c>
      <c r="G322" s="237"/>
      <c r="H322" s="240">
        <v>103.59999999999999</v>
      </c>
      <c r="I322" s="241"/>
      <c r="J322" s="241"/>
      <c r="K322" s="237"/>
      <c r="L322" s="237"/>
      <c r="M322" s="242"/>
      <c r="N322" s="243"/>
      <c r="O322" s="244"/>
      <c r="P322" s="244"/>
      <c r="Q322" s="244"/>
      <c r="R322" s="244"/>
      <c r="S322" s="244"/>
      <c r="T322" s="244"/>
      <c r="U322" s="244"/>
      <c r="V322" s="244"/>
      <c r="W322" s="244"/>
      <c r="X322" s="245"/>
      <c r="Y322" s="13"/>
      <c r="Z322" s="13"/>
      <c r="AA322" s="13"/>
      <c r="AB322" s="13"/>
      <c r="AC322" s="13"/>
      <c r="AD322" s="13"/>
      <c r="AE322" s="13"/>
      <c r="AT322" s="246" t="s">
        <v>154</v>
      </c>
      <c r="AU322" s="246" t="s">
        <v>86</v>
      </c>
      <c r="AV322" s="13" t="s">
        <v>86</v>
      </c>
      <c r="AW322" s="13" t="s">
        <v>5</v>
      </c>
      <c r="AX322" s="13" t="s">
        <v>84</v>
      </c>
      <c r="AY322" s="246" t="s">
        <v>132</v>
      </c>
    </row>
    <row r="323" s="2" customFormat="1" ht="24.15" customHeight="1">
      <c r="A323" s="36"/>
      <c r="B323" s="37"/>
      <c r="C323" s="213" t="s">
        <v>480</v>
      </c>
      <c r="D323" s="213" t="s">
        <v>135</v>
      </c>
      <c r="E323" s="214" t="s">
        <v>481</v>
      </c>
      <c r="F323" s="215" t="s">
        <v>482</v>
      </c>
      <c r="G323" s="216" t="s">
        <v>317</v>
      </c>
      <c r="H323" s="217">
        <v>51.799999999999997</v>
      </c>
      <c r="I323" s="218"/>
      <c r="J323" s="218"/>
      <c r="K323" s="219">
        <f>ROUND(P323*H323,2)</f>
        <v>0</v>
      </c>
      <c r="L323" s="220"/>
      <c r="M323" s="42"/>
      <c r="N323" s="221" t="s">
        <v>1</v>
      </c>
      <c r="O323" s="222" t="s">
        <v>42</v>
      </c>
      <c r="P323" s="223">
        <f>I323+J323</f>
        <v>0</v>
      </c>
      <c r="Q323" s="223">
        <f>ROUND(I323*H323,2)</f>
        <v>0</v>
      </c>
      <c r="R323" s="223">
        <f>ROUND(J323*H323,2)</f>
        <v>0</v>
      </c>
      <c r="S323" s="89"/>
      <c r="T323" s="224">
        <f>S323*H323</f>
        <v>0</v>
      </c>
      <c r="U323" s="224">
        <v>0.00156</v>
      </c>
      <c r="V323" s="224">
        <f>U323*H323</f>
        <v>0.080807999999999991</v>
      </c>
      <c r="W323" s="224">
        <v>0</v>
      </c>
      <c r="X323" s="225">
        <f>W323*H323</f>
        <v>0</v>
      </c>
      <c r="Y323" s="36"/>
      <c r="Z323" s="36"/>
      <c r="AA323" s="36"/>
      <c r="AB323" s="36"/>
      <c r="AC323" s="36"/>
      <c r="AD323" s="36"/>
      <c r="AE323" s="36"/>
      <c r="AR323" s="226" t="s">
        <v>223</v>
      </c>
      <c r="AT323" s="226" t="s">
        <v>135</v>
      </c>
      <c r="AU323" s="226" t="s">
        <v>86</v>
      </c>
      <c r="AY323" s="15" t="s">
        <v>132</v>
      </c>
      <c r="BE323" s="227">
        <f>IF(O323="základní",K323,0)</f>
        <v>0</v>
      </c>
      <c r="BF323" s="227">
        <f>IF(O323="snížená",K323,0)</f>
        <v>0</v>
      </c>
      <c r="BG323" s="227">
        <f>IF(O323="zákl. přenesená",K323,0)</f>
        <v>0</v>
      </c>
      <c r="BH323" s="227">
        <f>IF(O323="sníž. přenesená",K323,0)</f>
        <v>0</v>
      </c>
      <c r="BI323" s="227">
        <f>IF(O323="nulová",K323,0)</f>
        <v>0</v>
      </c>
      <c r="BJ323" s="15" t="s">
        <v>84</v>
      </c>
      <c r="BK323" s="227">
        <f>ROUND(P323*H323,2)</f>
        <v>0</v>
      </c>
      <c r="BL323" s="15" t="s">
        <v>223</v>
      </c>
      <c r="BM323" s="226" t="s">
        <v>483</v>
      </c>
    </row>
    <row r="324" s="2" customFormat="1">
      <c r="A324" s="36"/>
      <c r="B324" s="37"/>
      <c r="C324" s="38"/>
      <c r="D324" s="228" t="s">
        <v>141</v>
      </c>
      <c r="E324" s="38"/>
      <c r="F324" s="229" t="s">
        <v>484</v>
      </c>
      <c r="G324" s="38"/>
      <c r="H324" s="38"/>
      <c r="I324" s="230"/>
      <c r="J324" s="230"/>
      <c r="K324" s="38"/>
      <c r="L324" s="38"/>
      <c r="M324" s="42"/>
      <c r="N324" s="231"/>
      <c r="O324" s="232"/>
      <c r="P324" s="89"/>
      <c r="Q324" s="89"/>
      <c r="R324" s="89"/>
      <c r="S324" s="89"/>
      <c r="T324" s="89"/>
      <c r="U324" s="89"/>
      <c r="V324" s="89"/>
      <c r="W324" s="89"/>
      <c r="X324" s="90"/>
      <c r="Y324" s="36"/>
      <c r="Z324" s="36"/>
      <c r="AA324" s="36"/>
      <c r="AB324" s="36"/>
      <c r="AC324" s="36"/>
      <c r="AD324" s="36"/>
      <c r="AE324" s="36"/>
      <c r="AT324" s="15" t="s">
        <v>141</v>
      </c>
      <c r="AU324" s="15" t="s">
        <v>86</v>
      </c>
    </row>
    <row r="325" s="2" customFormat="1">
      <c r="A325" s="36"/>
      <c r="B325" s="37"/>
      <c r="C325" s="38"/>
      <c r="D325" s="228" t="s">
        <v>145</v>
      </c>
      <c r="E325" s="38"/>
      <c r="F325" s="235" t="s">
        <v>485</v>
      </c>
      <c r="G325" s="38"/>
      <c r="H325" s="38"/>
      <c r="I325" s="230"/>
      <c r="J325" s="230"/>
      <c r="K325" s="38"/>
      <c r="L325" s="38"/>
      <c r="M325" s="42"/>
      <c r="N325" s="231"/>
      <c r="O325" s="232"/>
      <c r="P325" s="89"/>
      <c r="Q325" s="89"/>
      <c r="R325" s="89"/>
      <c r="S325" s="89"/>
      <c r="T325" s="89"/>
      <c r="U325" s="89"/>
      <c r="V325" s="89"/>
      <c r="W325" s="89"/>
      <c r="X325" s="90"/>
      <c r="Y325" s="36"/>
      <c r="Z325" s="36"/>
      <c r="AA325" s="36"/>
      <c r="AB325" s="36"/>
      <c r="AC325" s="36"/>
      <c r="AD325" s="36"/>
      <c r="AE325" s="36"/>
      <c r="AT325" s="15" t="s">
        <v>145</v>
      </c>
      <c r="AU325" s="15" t="s">
        <v>86</v>
      </c>
    </row>
    <row r="326" s="2" customFormat="1" ht="33" customHeight="1">
      <c r="A326" s="36"/>
      <c r="B326" s="37"/>
      <c r="C326" s="213" t="s">
        <v>486</v>
      </c>
      <c r="D326" s="213" t="s">
        <v>135</v>
      </c>
      <c r="E326" s="214" t="s">
        <v>487</v>
      </c>
      <c r="F326" s="215" t="s">
        <v>488</v>
      </c>
      <c r="G326" s="216" t="s">
        <v>317</v>
      </c>
      <c r="H326" s="217">
        <v>78</v>
      </c>
      <c r="I326" s="218"/>
      <c r="J326" s="218"/>
      <c r="K326" s="219">
        <f>ROUND(P326*H326,2)</f>
        <v>0</v>
      </c>
      <c r="L326" s="220"/>
      <c r="M326" s="42"/>
      <c r="N326" s="221" t="s">
        <v>1</v>
      </c>
      <c r="O326" s="222" t="s">
        <v>42</v>
      </c>
      <c r="P326" s="223">
        <f>I326+J326</f>
        <v>0</v>
      </c>
      <c r="Q326" s="223">
        <f>ROUND(I326*H326,2)</f>
        <v>0</v>
      </c>
      <c r="R326" s="223">
        <f>ROUND(J326*H326,2)</f>
        <v>0</v>
      </c>
      <c r="S326" s="89"/>
      <c r="T326" s="224">
        <f>S326*H326</f>
        <v>0</v>
      </c>
      <c r="U326" s="224">
        <v>0.0012099999999999999</v>
      </c>
      <c r="V326" s="224">
        <f>U326*H326</f>
        <v>0.094379999999999992</v>
      </c>
      <c r="W326" s="224">
        <v>0</v>
      </c>
      <c r="X326" s="225">
        <f>W326*H326</f>
        <v>0</v>
      </c>
      <c r="Y326" s="36"/>
      <c r="Z326" s="36"/>
      <c r="AA326" s="36"/>
      <c r="AB326" s="36"/>
      <c r="AC326" s="36"/>
      <c r="AD326" s="36"/>
      <c r="AE326" s="36"/>
      <c r="AR326" s="226" t="s">
        <v>223</v>
      </c>
      <c r="AT326" s="226" t="s">
        <v>135</v>
      </c>
      <c r="AU326" s="226" t="s">
        <v>86</v>
      </c>
      <c r="AY326" s="15" t="s">
        <v>132</v>
      </c>
      <c r="BE326" s="227">
        <f>IF(O326="základní",K326,0)</f>
        <v>0</v>
      </c>
      <c r="BF326" s="227">
        <f>IF(O326="snížená",K326,0)</f>
        <v>0</v>
      </c>
      <c r="BG326" s="227">
        <f>IF(O326="zákl. přenesená",K326,0)</f>
        <v>0</v>
      </c>
      <c r="BH326" s="227">
        <f>IF(O326="sníž. přenesená",K326,0)</f>
        <v>0</v>
      </c>
      <c r="BI326" s="227">
        <f>IF(O326="nulová",K326,0)</f>
        <v>0</v>
      </c>
      <c r="BJ326" s="15" t="s">
        <v>84</v>
      </c>
      <c r="BK326" s="227">
        <f>ROUND(P326*H326,2)</f>
        <v>0</v>
      </c>
      <c r="BL326" s="15" t="s">
        <v>223</v>
      </c>
      <c r="BM326" s="226" t="s">
        <v>489</v>
      </c>
    </row>
    <row r="327" s="2" customFormat="1">
      <c r="A327" s="36"/>
      <c r="B327" s="37"/>
      <c r="C327" s="38"/>
      <c r="D327" s="228" t="s">
        <v>141</v>
      </c>
      <c r="E327" s="38"/>
      <c r="F327" s="229" t="s">
        <v>490</v>
      </c>
      <c r="G327" s="38"/>
      <c r="H327" s="38"/>
      <c r="I327" s="230"/>
      <c r="J327" s="230"/>
      <c r="K327" s="38"/>
      <c r="L327" s="38"/>
      <c r="M327" s="42"/>
      <c r="N327" s="231"/>
      <c r="O327" s="232"/>
      <c r="P327" s="89"/>
      <c r="Q327" s="89"/>
      <c r="R327" s="89"/>
      <c r="S327" s="89"/>
      <c r="T327" s="89"/>
      <c r="U327" s="89"/>
      <c r="V327" s="89"/>
      <c r="W327" s="89"/>
      <c r="X327" s="90"/>
      <c r="Y327" s="36"/>
      <c r="Z327" s="36"/>
      <c r="AA327" s="36"/>
      <c r="AB327" s="36"/>
      <c r="AC327" s="36"/>
      <c r="AD327" s="36"/>
      <c r="AE327" s="36"/>
      <c r="AT327" s="15" t="s">
        <v>141</v>
      </c>
      <c r="AU327" s="15" t="s">
        <v>86</v>
      </c>
    </row>
    <row r="328" s="2" customFormat="1">
      <c r="A328" s="36"/>
      <c r="B328" s="37"/>
      <c r="C328" s="38"/>
      <c r="D328" s="228" t="s">
        <v>145</v>
      </c>
      <c r="E328" s="38"/>
      <c r="F328" s="235" t="s">
        <v>491</v>
      </c>
      <c r="G328" s="38"/>
      <c r="H328" s="38"/>
      <c r="I328" s="230"/>
      <c r="J328" s="230"/>
      <c r="K328" s="38"/>
      <c r="L328" s="38"/>
      <c r="M328" s="42"/>
      <c r="N328" s="231"/>
      <c r="O328" s="232"/>
      <c r="P328" s="89"/>
      <c r="Q328" s="89"/>
      <c r="R328" s="89"/>
      <c r="S328" s="89"/>
      <c r="T328" s="89"/>
      <c r="U328" s="89"/>
      <c r="V328" s="89"/>
      <c r="W328" s="89"/>
      <c r="X328" s="90"/>
      <c r="Y328" s="36"/>
      <c r="Z328" s="36"/>
      <c r="AA328" s="36"/>
      <c r="AB328" s="36"/>
      <c r="AC328" s="36"/>
      <c r="AD328" s="36"/>
      <c r="AE328" s="36"/>
      <c r="AT328" s="15" t="s">
        <v>145</v>
      </c>
      <c r="AU328" s="15" t="s">
        <v>86</v>
      </c>
    </row>
    <row r="329" s="13" customFormat="1">
      <c r="A329" s="13"/>
      <c r="B329" s="236"/>
      <c r="C329" s="237"/>
      <c r="D329" s="228" t="s">
        <v>154</v>
      </c>
      <c r="E329" s="238" t="s">
        <v>1</v>
      </c>
      <c r="F329" s="239" t="s">
        <v>492</v>
      </c>
      <c r="G329" s="237"/>
      <c r="H329" s="240">
        <v>78</v>
      </c>
      <c r="I329" s="241"/>
      <c r="J329" s="241"/>
      <c r="K329" s="237"/>
      <c r="L329" s="237"/>
      <c r="M329" s="242"/>
      <c r="N329" s="243"/>
      <c r="O329" s="244"/>
      <c r="P329" s="244"/>
      <c r="Q329" s="244"/>
      <c r="R329" s="244"/>
      <c r="S329" s="244"/>
      <c r="T329" s="244"/>
      <c r="U329" s="244"/>
      <c r="V329" s="244"/>
      <c r="W329" s="244"/>
      <c r="X329" s="245"/>
      <c r="Y329" s="13"/>
      <c r="Z329" s="13"/>
      <c r="AA329" s="13"/>
      <c r="AB329" s="13"/>
      <c r="AC329" s="13"/>
      <c r="AD329" s="13"/>
      <c r="AE329" s="13"/>
      <c r="AT329" s="246" t="s">
        <v>154</v>
      </c>
      <c r="AU329" s="246" t="s">
        <v>86</v>
      </c>
      <c r="AV329" s="13" t="s">
        <v>86</v>
      </c>
      <c r="AW329" s="13" t="s">
        <v>5</v>
      </c>
      <c r="AX329" s="13" t="s">
        <v>84</v>
      </c>
      <c r="AY329" s="246" t="s">
        <v>132</v>
      </c>
    </row>
    <row r="330" s="2" customFormat="1" ht="33" customHeight="1">
      <c r="A330" s="36"/>
      <c r="B330" s="37"/>
      <c r="C330" s="213" t="s">
        <v>493</v>
      </c>
      <c r="D330" s="213" t="s">
        <v>135</v>
      </c>
      <c r="E330" s="214" t="s">
        <v>494</v>
      </c>
      <c r="F330" s="215" t="s">
        <v>495</v>
      </c>
      <c r="G330" s="216" t="s">
        <v>461</v>
      </c>
      <c r="H330" s="217">
        <v>58</v>
      </c>
      <c r="I330" s="218"/>
      <c r="J330" s="218"/>
      <c r="K330" s="219">
        <f>ROUND(P330*H330,2)</f>
        <v>0</v>
      </c>
      <c r="L330" s="220"/>
      <c r="M330" s="42"/>
      <c r="N330" s="221" t="s">
        <v>1</v>
      </c>
      <c r="O330" s="222" t="s">
        <v>42</v>
      </c>
      <c r="P330" s="223">
        <f>I330+J330</f>
        <v>0</v>
      </c>
      <c r="Q330" s="223">
        <f>ROUND(I330*H330,2)</f>
        <v>0</v>
      </c>
      <c r="R330" s="223">
        <f>ROUND(J330*H330,2)</f>
        <v>0</v>
      </c>
      <c r="S330" s="89"/>
      <c r="T330" s="224">
        <f>S330*H330</f>
        <v>0</v>
      </c>
      <c r="U330" s="224">
        <v>0</v>
      </c>
      <c r="V330" s="224">
        <f>U330*H330</f>
        <v>0</v>
      </c>
      <c r="W330" s="224">
        <v>0</v>
      </c>
      <c r="X330" s="225">
        <f>W330*H330</f>
        <v>0</v>
      </c>
      <c r="Y330" s="36"/>
      <c r="Z330" s="36"/>
      <c r="AA330" s="36"/>
      <c r="AB330" s="36"/>
      <c r="AC330" s="36"/>
      <c r="AD330" s="36"/>
      <c r="AE330" s="36"/>
      <c r="AR330" s="226" t="s">
        <v>223</v>
      </c>
      <c r="AT330" s="226" t="s">
        <v>135</v>
      </c>
      <c r="AU330" s="226" t="s">
        <v>86</v>
      </c>
      <c r="AY330" s="15" t="s">
        <v>132</v>
      </c>
      <c r="BE330" s="227">
        <f>IF(O330="základní",K330,0)</f>
        <v>0</v>
      </c>
      <c r="BF330" s="227">
        <f>IF(O330="snížená",K330,0)</f>
        <v>0</v>
      </c>
      <c r="BG330" s="227">
        <f>IF(O330="zákl. přenesená",K330,0)</f>
        <v>0</v>
      </c>
      <c r="BH330" s="227">
        <f>IF(O330="sníž. přenesená",K330,0)</f>
        <v>0</v>
      </c>
      <c r="BI330" s="227">
        <f>IF(O330="nulová",K330,0)</f>
        <v>0</v>
      </c>
      <c r="BJ330" s="15" t="s">
        <v>84</v>
      </c>
      <c r="BK330" s="227">
        <f>ROUND(P330*H330,2)</f>
        <v>0</v>
      </c>
      <c r="BL330" s="15" t="s">
        <v>223</v>
      </c>
      <c r="BM330" s="226" t="s">
        <v>496</v>
      </c>
    </row>
    <row r="331" s="2" customFormat="1">
      <c r="A331" s="36"/>
      <c r="B331" s="37"/>
      <c r="C331" s="38"/>
      <c r="D331" s="228" t="s">
        <v>141</v>
      </c>
      <c r="E331" s="38"/>
      <c r="F331" s="229" t="s">
        <v>497</v>
      </c>
      <c r="G331" s="38"/>
      <c r="H331" s="38"/>
      <c r="I331" s="230"/>
      <c r="J331" s="230"/>
      <c r="K331" s="38"/>
      <c r="L331" s="38"/>
      <c r="M331" s="42"/>
      <c r="N331" s="231"/>
      <c r="O331" s="232"/>
      <c r="P331" s="89"/>
      <c r="Q331" s="89"/>
      <c r="R331" s="89"/>
      <c r="S331" s="89"/>
      <c r="T331" s="89"/>
      <c r="U331" s="89"/>
      <c r="V331" s="89"/>
      <c r="W331" s="89"/>
      <c r="X331" s="90"/>
      <c r="Y331" s="36"/>
      <c r="Z331" s="36"/>
      <c r="AA331" s="36"/>
      <c r="AB331" s="36"/>
      <c r="AC331" s="36"/>
      <c r="AD331" s="36"/>
      <c r="AE331" s="36"/>
      <c r="AT331" s="15" t="s">
        <v>141</v>
      </c>
      <c r="AU331" s="15" t="s">
        <v>86</v>
      </c>
    </row>
    <row r="332" s="2" customFormat="1">
      <c r="A332" s="36"/>
      <c r="B332" s="37"/>
      <c r="C332" s="38"/>
      <c r="D332" s="228" t="s">
        <v>145</v>
      </c>
      <c r="E332" s="38"/>
      <c r="F332" s="235" t="s">
        <v>498</v>
      </c>
      <c r="G332" s="38"/>
      <c r="H332" s="38"/>
      <c r="I332" s="230"/>
      <c r="J332" s="230"/>
      <c r="K332" s="38"/>
      <c r="L332" s="38"/>
      <c r="M332" s="42"/>
      <c r="N332" s="231"/>
      <c r="O332" s="232"/>
      <c r="P332" s="89"/>
      <c r="Q332" s="89"/>
      <c r="R332" s="89"/>
      <c r="S332" s="89"/>
      <c r="T332" s="89"/>
      <c r="U332" s="89"/>
      <c r="V332" s="89"/>
      <c r="W332" s="89"/>
      <c r="X332" s="90"/>
      <c r="Y332" s="36"/>
      <c r="Z332" s="36"/>
      <c r="AA332" s="36"/>
      <c r="AB332" s="36"/>
      <c r="AC332" s="36"/>
      <c r="AD332" s="36"/>
      <c r="AE332" s="36"/>
      <c r="AT332" s="15" t="s">
        <v>145</v>
      </c>
      <c r="AU332" s="15" t="s">
        <v>86</v>
      </c>
    </row>
    <row r="333" s="2" customFormat="1" ht="24.15" customHeight="1">
      <c r="A333" s="36"/>
      <c r="B333" s="37"/>
      <c r="C333" s="213" t="s">
        <v>499</v>
      </c>
      <c r="D333" s="213" t="s">
        <v>135</v>
      </c>
      <c r="E333" s="214" t="s">
        <v>500</v>
      </c>
      <c r="F333" s="215" t="s">
        <v>501</v>
      </c>
      <c r="G333" s="216" t="s">
        <v>317</v>
      </c>
      <c r="H333" s="217">
        <v>13.199999999999999</v>
      </c>
      <c r="I333" s="218"/>
      <c r="J333" s="218"/>
      <c r="K333" s="219">
        <f>ROUND(P333*H333,2)</f>
        <v>0</v>
      </c>
      <c r="L333" s="220"/>
      <c r="M333" s="42"/>
      <c r="N333" s="221" t="s">
        <v>1</v>
      </c>
      <c r="O333" s="222" t="s">
        <v>42</v>
      </c>
      <c r="P333" s="223">
        <f>I333+J333</f>
        <v>0</v>
      </c>
      <c r="Q333" s="223">
        <f>ROUND(I333*H333,2)</f>
        <v>0</v>
      </c>
      <c r="R333" s="223">
        <f>ROUND(J333*H333,2)</f>
        <v>0</v>
      </c>
      <c r="S333" s="89"/>
      <c r="T333" s="224">
        <f>S333*H333</f>
        <v>0</v>
      </c>
      <c r="U333" s="224">
        <v>0.0011999999999999999</v>
      </c>
      <c r="V333" s="224">
        <f>U333*H333</f>
        <v>0.015839999999999996</v>
      </c>
      <c r="W333" s="224">
        <v>0</v>
      </c>
      <c r="X333" s="225">
        <f>W333*H333</f>
        <v>0</v>
      </c>
      <c r="Y333" s="36"/>
      <c r="Z333" s="36"/>
      <c r="AA333" s="36"/>
      <c r="AB333" s="36"/>
      <c r="AC333" s="36"/>
      <c r="AD333" s="36"/>
      <c r="AE333" s="36"/>
      <c r="AR333" s="226" t="s">
        <v>223</v>
      </c>
      <c r="AT333" s="226" t="s">
        <v>135</v>
      </c>
      <c r="AU333" s="226" t="s">
        <v>86</v>
      </c>
      <c r="AY333" s="15" t="s">
        <v>132</v>
      </c>
      <c r="BE333" s="227">
        <f>IF(O333="základní",K333,0)</f>
        <v>0</v>
      </c>
      <c r="BF333" s="227">
        <f>IF(O333="snížená",K333,0)</f>
        <v>0</v>
      </c>
      <c r="BG333" s="227">
        <f>IF(O333="zákl. přenesená",K333,0)</f>
        <v>0</v>
      </c>
      <c r="BH333" s="227">
        <f>IF(O333="sníž. přenesená",K333,0)</f>
        <v>0</v>
      </c>
      <c r="BI333" s="227">
        <f>IF(O333="nulová",K333,0)</f>
        <v>0</v>
      </c>
      <c r="BJ333" s="15" t="s">
        <v>84</v>
      </c>
      <c r="BK333" s="227">
        <f>ROUND(P333*H333,2)</f>
        <v>0</v>
      </c>
      <c r="BL333" s="15" t="s">
        <v>223</v>
      </c>
      <c r="BM333" s="226" t="s">
        <v>502</v>
      </c>
    </row>
    <row r="334" s="2" customFormat="1">
      <c r="A334" s="36"/>
      <c r="B334" s="37"/>
      <c r="C334" s="38"/>
      <c r="D334" s="228" t="s">
        <v>141</v>
      </c>
      <c r="E334" s="38"/>
      <c r="F334" s="229" t="s">
        <v>503</v>
      </c>
      <c r="G334" s="38"/>
      <c r="H334" s="38"/>
      <c r="I334" s="230"/>
      <c r="J334" s="230"/>
      <c r="K334" s="38"/>
      <c r="L334" s="38"/>
      <c r="M334" s="42"/>
      <c r="N334" s="231"/>
      <c r="O334" s="232"/>
      <c r="P334" s="89"/>
      <c r="Q334" s="89"/>
      <c r="R334" s="89"/>
      <c r="S334" s="89"/>
      <c r="T334" s="89"/>
      <c r="U334" s="89"/>
      <c r="V334" s="89"/>
      <c r="W334" s="89"/>
      <c r="X334" s="90"/>
      <c r="Y334" s="36"/>
      <c r="Z334" s="36"/>
      <c r="AA334" s="36"/>
      <c r="AB334" s="36"/>
      <c r="AC334" s="36"/>
      <c r="AD334" s="36"/>
      <c r="AE334" s="36"/>
      <c r="AT334" s="15" t="s">
        <v>141</v>
      </c>
      <c r="AU334" s="15" t="s">
        <v>86</v>
      </c>
    </row>
    <row r="335" s="2" customFormat="1">
      <c r="A335" s="36"/>
      <c r="B335" s="37"/>
      <c r="C335" s="38"/>
      <c r="D335" s="233" t="s">
        <v>143</v>
      </c>
      <c r="E335" s="38"/>
      <c r="F335" s="234" t="s">
        <v>504</v>
      </c>
      <c r="G335" s="38"/>
      <c r="H335" s="38"/>
      <c r="I335" s="230"/>
      <c r="J335" s="230"/>
      <c r="K335" s="38"/>
      <c r="L335" s="38"/>
      <c r="M335" s="42"/>
      <c r="N335" s="231"/>
      <c r="O335" s="232"/>
      <c r="P335" s="89"/>
      <c r="Q335" s="89"/>
      <c r="R335" s="89"/>
      <c r="S335" s="89"/>
      <c r="T335" s="89"/>
      <c r="U335" s="89"/>
      <c r="V335" s="89"/>
      <c r="W335" s="89"/>
      <c r="X335" s="90"/>
      <c r="Y335" s="36"/>
      <c r="Z335" s="36"/>
      <c r="AA335" s="36"/>
      <c r="AB335" s="36"/>
      <c r="AC335" s="36"/>
      <c r="AD335" s="36"/>
      <c r="AE335" s="36"/>
      <c r="AT335" s="15" t="s">
        <v>143</v>
      </c>
      <c r="AU335" s="15" t="s">
        <v>86</v>
      </c>
    </row>
    <row r="336" s="2" customFormat="1">
      <c r="A336" s="36"/>
      <c r="B336" s="37"/>
      <c r="C336" s="38"/>
      <c r="D336" s="228" t="s">
        <v>145</v>
      </c>
      <c r="E336" s="38"/>
      <c r="F336" s="235" t="s">
        <v>505</v>
      </c>
      <c r="G336" s="38"/>
      <c r="H336" s="38"/>
      <c r="I336" s="230"/>
      <c r="J336" s="230"/>
      <c r="K336" s="38"/>
      <c r="L336" s="38"/>
      <c r="M336" s="42"/>
      <c r="N336" s="231"/>
      <c r="O336" s="232"/>
      <c r="P336" s="89"/>
      <c r="Q336" s="89"/>
      <c r="R336" s="89"/>
      <c r="S336" s="89"/>
      <c r="T336" s="89"/>
      <c r="U336" s="89"/>
      <c r="V336" s="89"/>
      <c r="W336" s="89"/>
      <c r="X336" s="90"/>
      <c r="Y336" s="36"/>
      <c r="Z336" s="36"/>
      <c r="AA336" s="36"/>
      <c r="AB336" s="36"/>
      <c r="AC336" s="36"/>
      <c r="AD336" s="36"/>
      <c r="AE336" s="36"/>
      <c r="AT336" s="15" t="s">
        <v>145</v>
      </c>
      <c r="AU336" s="15" t="s">
        <v>86</v>
      </c>
    </row>
    <row r="337" s="2" customFormat="1" ht="24.15" customHeight="1">
      <c r="A337" s="36"/>
      <c r="B337" s="37"/>
      <c r="C337" s="213" t="s">
        <v>506</v>
      </c>
      <c r="D337" s="213" t="s">
        <v>135</v>
      </c>
      <c r="E337" s="214" t="s">
        <v>507</v>
      </c>
      <c r="F337" s="215" t="s">
        <v>508</v>
      </c>
      <c r="G337" s="216" t="s">
        <v>138</v>
      </c>
      <c r="H337" s="217">
        <v>35.752000000000002</v>
      </c>
      <c r="I337" s="218"/>
      <c r="J337" s="218"/>
      <c r="K337" s="219">
        <f>ROUND(P337*H337,2)</f>
        <v>0</v>
      </c>
      <c r="L337" s="220"/>
      <c r="M337" s="42"/>
      <c r="N337" s="221" t="s">
        <v>1</v>
      </c>
      <c r="O337" s="222" t="s">
        <v>42</v>
      </c>
      <c r="P337" s="223">
        <f>I337+J337</f>
        <v>0</v>
      </c>
      <c r="Q337" s="223">
        <f>ROUND(I337*H337,2)</f>
        <v>0</v>
      </c>
      <c r="R337" s="223">
        <f>ROUND(J337*H337,2)</f>
        <v>0</v>
      </c>
      <c r="S337" s="89"/>
      <c r="T337" s="224">
        <f>S337*H337</f>
        <v>0</v>
      </c>
      <c r="U337" s="224">
        <v>0</v>
      </c>
      <c r="V337" s="224">
        <f>U337*H337</f>
        <v>0</v>
      </c>
      <c r="W337" s="224">
        <v>0</v>
      </c>
      <c r="X337" s="225">
        <f>W337*H337</f>
        <v>0</v>
      </c>
      <c r="Y337" s="36"/>
      <c r="Z337" s="36"/>
      <c r="AA337" s="36"/>
      <c r="AB337" s="36"/>
      <c r="AC337" s="36"/>
      <c r="AD337" s="36"/>
      <c r="AE337" s="36"/>
      <c r="AR337" s="226" t="s">
        <v>223</v>
      </c>
      <c r="AT337" s="226" t="s">
        <v>135</v>
      </c>
      <c r="AU337" s="226" t="s">
        <v>86</v>
      </c>
      <c r="AY337" s="15" t="s">
        <v>132</v>
      </c>
      <c r="BE337" s="227">
        <f>IF(O337="základní",K337,0)</f>
        <v>0</v>
      </c>
      <c r="BF337" s="227">
        <f>IF(O337="snížená",K337,0)</f>
        <v>0</v>
      </c>
      <c r="BG337" s="227">
        <f>IF(O337="zákl. přenesená",K337,0)</f>
        <v>0</v>
      </c>
      <c r="BH337" s="227">
        <f>IF(O337="sníž. přenesená",K337,0)</f>
        <v>0</v>
      </c>
      <c r="BI337" s="227">
        <f>IF(O337="nulová",K337,0)</f>
        <v>0</v>
      </c>
      <c r="BJ337" s="15" t="s">
        <v>84</v>
      </c>
      <c r="BK337" s="227">
        <f>ROUND(P337*H337,2)</f>
        <v>0</v>
      </c>
      <c r="BL337" s="15" t="s">
        <v>223</v>
      </c>
      <c r="BM337" s="226" t="s">
        <v>509</v>
      </c>
    </row>
    <row r="338" s="2" customFormat="1">
      <c r="A338" s="36"/>
      <c r="B338" s="37"/>
      <c r="C338" s="38"/>
      <c r="D338" s="228" t="s">
        <v>141</v>
      </c>
      <c r="E338" s="38"/>
      <c r="F338" s="229" t="s">
        <v>508</v>
      </c>
      <c r="G338" s="38"/>
      <c r="H338" s="38"/>
      <c r="I338" s="230"/>
      <c r="J338" s="230"/>
      <c r="K338" s="38"/>
      <c r="L338" s="38"/>
      <c r="M338" s="42"/>
      <c r="N338" s="231"/>
      <c r="O338" s="232"/>
      <c r="P338" s="89"/>
      <c r="Q338" s="89"/>
      <c r="R338" s="89"/>
      <c r="S338" s="89"/>
      <c r="T338" s="89"/>
      <c r="U338" s="89"/>
      <c r="V338" s="89"/>
      <c r="W338" s="89"/>
      <c r="X338" s="90"/>
      <c r="Y338" s="36"/>
      <c r="Z338" s="36"/>
      <c r="AA338" s="36"/>
      <c r="AB338" s="36"/>
      <c r="AC338" s="36"/>
      <c r="AD338" s="36"/>
      <c r="AE338" s="36"/>
      <c r="AT338" s="15" t="s">
        <v>141</v>
      </c>
      <c r="AU338" s="15" t="s">
        <v>86</v>
      </c>
    </row>
    <row r="339" s="13" customFormat="1">
      <c r="A339" s="13"/>
      <c r="B339" s="236"/>
      <c r="C339" s="237"/>
      <c r="D339" s="228" t="s">
        <v>154</v>
      </c>
      <c r="E339" s="238" t="s">
        <v>1</v>
      </c>
      <c r="F339" s="239" t="s">
        <v>510</v>
      </c>
      <c r="G339" s="237"/>
      <c r="H339" s="240">
        <v>35.752000000000002</v>
      </c>
      <c r="I339" s="241"/>
      <c r="J339" s="241"/>
      <c r="K339" s="237"/>
      <c r="L339" s="237"/>
      <c r="M339" s="242"/>
      <c r="N339" s="243"/>
      <c r="O339" s="244"/>
      <c r="P339" s="244"/>
      <c r="Q339" s="244"/>
      <c r="R339" s="244"/>
      <c r="S339" s="244"/>
      <c r="T339" s="244"/>
      <c r="U339" s="244"/>
      <c r="V339" s="244"/>
      <c r="W339" s="244"/>
      <c r="X339" s="245"/>
      <c r="Y339" s="13"/>
      <c r="Z339" s="13"/>
      <c r="AA339" s="13"/>
      <c r="AB339" s="13"/>
      <c r="AC339" s="13"/>
      <c r="AD339" s="13"/>
      <c r="AE339" s="13"/>
      <c r="AT339" s="246" t="s">
        <v>154</v>
      </c>
      <c r="AU339" s="246" t="s">
        <v>86</v>
      </c>
      <c r="AV339" s="13" t="s">
        <v>86</v>
      </c>
      <c r="AW339" s="13" t="s">
        <v>5</v>
      </c>
      <c r="AX339" s="13" t="s">
        <v>84</v>
      </c>
      <c r="AY339" s="246" t="s">
        <v>132</v>
      </c>
    </row>
    <row r="340" s="2" customFormat="1" ht="24.15" customHeight="1">
      <c r="A340" s="36"/>
      <c r="B340" s="37"/>
      <c r="C340" s="213" t="s">
        <v>511</v>
      </c>
      <c r="D340" s="213" t="s">
        <v>135</v>
      </c>
      <c r="E340" s="214" t="s">
        <v>512</v>
      </c>
      <c r="F340" s="215" t="s">
        <v>513</v>
      </c>
      <c r="G340" s="216" t="s">
        <v>317</v>
      </c>
      <c r="H340" s="217">
        <v>40</v>
      </c>
      <c r="I340" s="218"/>
      <c r="J340" s="218"/>
      <c r="K340" s="219">
        <f>ROUND(P340*H340,2)</f>
        <v>0</v>
      </c>
      <c r="L340" s="220"/>
      <c r="M340" s="42"/>
      <c r="N340" s="221" t="s">
        <v>1</v>
      </c>
      <c r="O340" s="222" t="s">
        <v>42</v>
      </c>
      <c r="P340" s="223">
        <f>I340+J340</f>
        <v>0</v>
      </c>
      <c r="Q340" s="223">
        <f>ROUND(I340*H340,2)</f>
        <v>0</v>
      </c>
      <c r="R340" s="223">
        <f>ROUND(J340*H340,2)</f>
        <v>0</v>
      </c>
      <c r="S340" s="89"/>
      <c r="T340" s="224">
        <f>S340*H340</f>
        <v>0</v>
      </c>
      <c r="U340" s="224">
        <v>0.00068999999999999997</v>
      </c>
      <c r="V340" s="224">
        <f>U340*H340</f>
        <v>0.0276</v>
      </c>
      <c r="W340" s="224">
        <v>0</v>
      </c>
      <c r="X340" s="225">
        <f>W340*H340</f>
        <v>0</v>
      </c>
      <c r="Y340" s="36"/>
      <c r="Z340" s="36"/>
      <c r="AA340" s="36"/>
      <c r="AB340" s="36"/>
      <c r="AC340" s="36"/>
      <c r="AD340" s="36"/>
      <c r="AE340" s="36"/>
      <c r="AR340" s="226" t="s">
        <v>223</v>
      </c>
      <c r="AT340" s="226" t="s">
        <v>135</v>
      </c>
      <c r="AU340" s="226" t="s">
        <v>86</v>
      </c>
      <c r="AY340" s="15" t="s">
        <v>132</v>
      </c>
      <c r="BE340" s="227">
        <f>IF(O340="základní",K340,0)</f>
        <v>0</v>
      </c>
      <c r="BF340" s="227">
        <f>IF(O340="snížená",K340,0)</f>
        <v>0</v>
      </c>
      <c r="BG340" s="227">
        <f>IF(O340="zákl. přenesená",K340,0)</f>
        <v>0</v>
      </c>
      <c r="BH340" s="227">
        <f>IF(O340="sníž. přenesená",K340,0)</f>
        <v>0</v>
      </c>
      <c r="BI340" s="227">
        <f>IF(O340="nulová",K340,0)</f>
        <v>0</v>
      </c>
      <c r="BJ340" s="15" t="s">
        <v>84</v>
      </c>
      <c r="BK340" s="227">
        <f>ROUND(P340*H340,2)</f>
        <v>0</v>
      </c>
      <c r="BL340" s="15" t="s">
        <v>223</v>
      </c>
      <c r="BM340" s="226" t="s">
        <v>514</v>
      </c>
    </row>
    <row r="341" s="2" customFormat="1">
      <c r="A341" s="36"/>
      <c r="B341" s="37"/>
      <c r="C341" s="38"/>
      <c r="D341" s="228" t="s">
        <v>141</v>
      </c>
      <c r="E341" s="38"/>
      <c r="F341" s="229" t="s">
        <v>515</v>
      </c>
      <c r="G341" s="38"/>
      <c r="H341" s="38"/>
      <c r="I341" s="230"/>
      <c r="J341" s="230"/>
      <c r="K341" s="38"/>
      <c r="L341" s="38"/>
      <c r="M341" s="42"/>
      <c r="N341" s="231"/>
      <c r="O341" s="232"/>
      <c r="P341" s="89"/>
      <c r="Q341" s="89"/>
      <c r="R341" s="89"/>
      <c r="S341" s="89"/>
      <c r="T341" s="89"/>
      <c r="U341" s="89"/>
      <c r="V341" s="89"/>
      <c r="W341" s="89"/>
      <c r="X341" s="90"/>
      <c r="Y341" s="36"/>
      <c r="Z341" s="36"/>
      <c r="AA341" s="36"/>
      <c r="AB341" s="36"/>
      <c r="AC341" s="36"/>
      <c r="AD341" s="36"/>
      <c r="AE341" s="36"/>
      <c r="AT341" s="15" t="s">
        <v>141</v>
      </c>
      <c r="AU341" s="15" t="s">
        <v>86</v>
      </c>
    </row>
    <row r="342" s="2" customFormat="1" ht="24.15" customHeight="1">
      <c r="A342" s="36"/>
      <c r="B342" s="37"/>
      <c r="C342" s="213" t="s">
        <v>516</v>
      </c>
      <c r="D342" s="213" t="s">
        <v>135</v>
      </c>
      <c r="E342" s="214" t="s">
        <v>517</v>
      </c>
      <c r="F342" s="215" t="s">
        <v>518</v>
      </c>
      <c r="G342" s="216" t="s">
        <v>461</v>
      </c>
      <c r="H342" s="217">
        <v>1</v>
      </c>
      <c r="I342" s="218"/>
      <c r="J342" s="218"/>
      <c r="K342" s="219">
        <f>ROUND(P342*H342,2)</f>
        <v>0</v>
      </c>
      <c r="L342" s="220"/>
      <c r="M342" s="42"/>
      <c r="N342" s="221" t="s">
        <v>1</v>
      </c>
      <c r="O342" s="222" t="s">
        <v>42</v>
      </c>
      <c r="P342" s="223">
        <f>I342+J342</f>
        <v>0</v>
      </c>
      <c r="Q342" s="223">
        <f>ROUND(I342*H342,2)</f>
        <v>0</v>
      </c>
      <c r="R342" s="223">
        <f>ROUND(J342*H342,2)</f>
        <v>0</v>
      </c>
      <c r="S342" s="89"/>
      <c r="T342" s="224">
        <f>S342*H342</f>
        <v>0</v>
      </c>
      <c r="U342" s="224">
        <v>0.0088100000000000001</v>
      </c>
      <c r="V342" s="224">
        <f>U342*H342</f>
        <v>0.0088100000000000001</v>
      </c>
      <c r="W342" s="224">
        <v>0</v>
      </c>
      <c r="X342" s="225">
        <f>W342*H342</f>
        <v>0</v>
      </c>
      <c r="Y342" s="36"/>
      <c r="Z342" s="36"/>
      <c r="AA342" s="36"/>
      <c r="AB342" s="36"/>
      <c r="AC342" s="36"/>
      <c r="AD342" s="36"/>
      <c r="AE342" s="36"/>
      <c r="AR342" s="226" t="s">
        <v>223</v>
      </c>
      <c r="AT342" s="226" t="s">
        <v>135</v>
      </c>
      <c r="AU342" s="226" t="s">
        <v>86</v>
      </c>
      <c r="AY342" s="15" t="s">
        <v>132</v>
      </c>
      <c r="BE342" s="227">
        <f>IF(O342="základní",K342,0)</f>
        <v>0</v>
      </c>
      <c r="BF342" s="227">
        <f>IF(O342="snížená",K342,0)</f>
        <v>0</v>
      </c>
      <c r="BG342" s="227">
        <f>IF(O342="zákl. přenesená",K342,0)</f>
        <v>0</v>
      </c>
      <c r="BH342" s="227">
        <f>IF(O342="sníž. přenesená",K342,0)</f>
        <v>0</v>
      </c>
      <c r="BI342" s="227">
        <f>IF(O342="nulová",K342,0)</f>
        <v>0</v>
      </c>
      <c r="BJ342" s="15" t="s">
        <v>84</v>
      </c>
      <c r="BK342" s="227">
        <f>ROUND(P342*H342,2)</f>
        <v>0</v>
      </c>
      <c r="BL342" s="15" t="s">
        <v>223</v>
      </c>
      <c r="BM342" s="226" t="s">
        <v>519</v>
      </c>
    </row>
    <row r="343" s="2" customFormat="1">
      <c r="A343" s="36"/>
      <c r="B343" s="37"/>
      <c r="C343" s="38"/>
      <c r="D343" s="228" t="s">
        <v>141</v>
      </c>
      <c r="E343" s="38"/>
      <c r="F343" s="229" t="s">
        <v>520</v>
      </c>
      <c r="G343" s="38"/>
      <c r="H343" s="38"/>
      <c r="I343" s="230"/>
      <c r="J343" s="230"/>
      <c r="K343" s="38"/>
      <c r="L343" s="38"/>
      <c r="M343" s="42"/>
      <c r="N343" s="231"/>
      <c r="O343" s="232"/>
      <c r="P343" s="89"/>
      <c r="Q343" s="89"/>
      <c r="R343" s="89"/>
      <c r="S343" s="89"/>
      <c r="T343" s="89"/>
      <c r="U343" s="89"/>
      <c r="V343" s="89"/>
      <c r="W343" s="89"/>
      <c r="X343" s="90"/>
      <c r="Y343" s="36"/>
      <c r="Z343" s="36"/>
      <c r="AA343" s="36"/>
      <c r="AB343" s="36"/>
      <c r="AC343" s="36"/>
      <c r="AD343" s="36"/>
      <c r="AE343" s="36"/>
      <c r="AT343" s="15" t="s">
        <v>141</v>
      </c>
      <c r="AU343" s="15" t="s">
        <v>86</v>
      </c>
    </row>
    <row r="344" s="2" customFormat="1">
      <c r="A344" s="36"/>
      <c r="B344" s="37"/>
      <c r="C344" s="38"/>
      <c r="D344" s="233" t="s">
        <v>143</v>
      </c>
      <c r="E344" s="38"/>
      <c r="F344" s="234" t="s">
        <v>521</v>
      </c>
      <c r="G344" s="38"/>
      <c r="H344" s="38"/>
      <c r="I344" s="230"/>
      <c r="J344" s="230"/>
      <c r="K344" s="38"/>
      <c r="L344" s="38"/>
      <c r="M344" s="42"/>
      <c r="N344" s="231"/>
      <c r="O344" s="232"/>
      <c r="P344" s="89"/>
      <c r="Q344" s="89"/>
      <c r="R344" s="89"/>
      <c r="S344" s="89"/>
      <c r="T344" s="89"/>
      <c r="U344" s="89"/>
      <c r="V344" s="89"/>
      <c r="W344" s="89"/>
      <c r="X344" s="90"/>
      <c r="Y344" s="36"/>
      <c r="Z344" s="36"/>
      <c r="AA344" s="36"/>
      <c r="AB344" s="36"/>
      <c r="AC344" s="36"/>
      <c r="AD344" s="36"/>
      <c r="AE344" s="36"/>
      <c r="AT344" s="15" t="s">
        <v>143</v>
      </c>
      <c r="AU344" s="15" t="s">
        <v>86</v>
      </c>
    </row>
    <row r="345" s="2" customFormat="1">
      <c r="A345" s="36"/>
      <c r="B345" s="37"/>
      <c r="C345" s="38"/>
      <c r="D345" s="228" t="s">
        <v>145</v>
      </c>
      <c r="E345" s="38"/>
      <c r="F345" s="235" t="s">
        <v>522</v>
      </c>
      <c r="G345" s="38"/>
      <c r="H345" s="38"/>
      <c r="I345" s="230"/>
      <c r="J345" s="230"/>
      <c r="K345" s="38"/>
      <c r="L345" s="38"/>
      <c r="M345" s="42"/>
      <c r="N345" s="231"/>
      <c r="O345" s="232"/>
      <c r="P345" s="89"/>
      <c r="Q345" s="89"/>
      <c r="R345" s="89"/>
      <c r="S345" s="89"/>
      <c r="T345" s="89"/>
      <c r="U345" s="89"/>
      <c r="V345" s="89"/>
      <c r="W345" s="89"/>
      <c r="X345" s="90"/>
      <c r="Y345" s="36"/>
      <c r="Z345" s="36"/>
      <c r="AA345" s="36"/>
      <c r="AB345" s="36"/>
      <c r="AC345" s="36"/>
      <c r="AD345" s="36"/>
      <c r="AE345" s="36"/>
      <c r="AT345" s="15" t="s">
        <v>145</v>
      </c>
      <c r="AU345" s="15" t="s">
        <v>86</v>
      </c>
    </row>
    <row r="346" s="2" customFormat="1" ht="16.5" customHeight="1">
      <c r="A346" s="36"/>
      <c r="B346" s="37"/>
      <c r="C346" s="247" t="s">
        <v>523</v>
      </c>
      <c r="D346" s="247" t="s">
        <v>246</v>
      </c>
      <c r="E346" s="248" t="s">
        <v>524</v>
      </c>
      <c r="F346" s="249" t="s">
        <v>525</v>
      </c>
      <c r="G346" s="250" t="s">
        <v>461</v>
      </c>
      <c r="H346" s="251">
        <v>5</v>
      </c>
      <c r="I346" s="252"/>
      <c r="J346" s="253"/>
      <c r="K346" s="254">
        <f>ROUND(P346*H346,2)</f>
        <v>0</v>
      </c>
      <c r="L346" s="253"/>
      <c r="M346" s="255"/>
      <c r="N346" s="256" t="s">
        <v>1</v>
      </c>
      <c r="O346" s="222" t="s">
        <v>42</v>
      </c>
      <c r="P346" s="223">
        <f>I346+J346</f>
        <v>0</v>
      </c>
      <c r="Q346" s="223">
        <f>ROUND(I346*H346,2)</f>
        <v>0</v>
      </c>
      <c r="R346" s="223">
        <f>ROUND(J346*H346,2)</f>
        <v>0</v>
      </c>
      <c r="S346" s="89"/>
      <c r="T346" s="224">
        <f>S346*H346</f>
        <v>0</v>
      </c>
      <c r="U346" s="224">
        <v>0.00084999999999999995</v>
      </c>
      <c r="V346" s="224">
        <f>U346*H346</f>
        <v>0.0042499999999999994</v>
      </c>
      <c r="W346" s="224">
        <v>0</v>
      </c>
      <c r="X346" s="225">
        <f>W346*H346</f>
        <v>0</v>
      </c>
      <c r="Y346" s="36"/>
      <c r="Z346" s="36"/>
      <c r="AA346" s="36"/>
      <c r="AB346" s="36"/>
      <c r="AC346" s="36"/>
      <c r="AD346" s="36"/>
      <c r="AE346" s="36"/>
      <c r="AR346" s="226" t="s">
        <v>249</v>
      </c>
      <c r="AT346" s="226" t="s">
        <v>246</v>
      </c>
      <c r="AU346" s="226" t="s">
        <v>86</v>
      </c>
      <c r="AY346" s="15" t="s">
        <v>132</v>
      </c>
      <c r="BE346" s="227">
        <f>IF(O346="základní",K346,0)</f>
        <v>0</v>
      </c>
      <c r="BF346" s="227">
        <f>IF(O346="snížená",K346,0)</f>
        <v>0</v>
      </c>
      <c r="BG346" s="227">
        <f>IF(O346="zákl. přenesená",K346,0)</f>
        <v>0</v>
      </c>
      <c r="BH346" s="227">
        <f>IF(O346="sníž. přenesená",K346,0)</f>
        <v>0</v>
      </c>
      <c r="BI346" s="227">
        <f>IF(O346="nulová",K346,0)</f>
        <v>0</v>
      </c>
      <c r="BJ346" s="15" t="s">
        <v>84</v>
      </c>
      <c r="BK346" s="227">
        <f>ROUND(P346*H346,2)</f>
        <v>0</v>
      </c>
      <c r="BL346" s="15" t="s">
        <v>223</v>
      </c>
      <c r="BM346" s="226" t="s">
        <v>526</v>
      </c>
    </row>
    <row r="347" s="2" customFormat="1">
      <c r="A347" s="36"/>
      <c r="B347" s="37"/>
      <c r="C347" s="38"/>
      <c r="D347" s="228" t="s">
        <v>141</v>
      </c>
      <c r="E347" s="38"/>
      <c r="F347" s="229" t="s">
        <v>527</v>
      </c>
      <c r="G347" s="38"/>
      <c r="H347" s="38"/>
      <c r="I347" s="230"/>
      <c r="J347" s="230"/>
      <c r="K347" s="38"/>
      <c r="L347" s="38"/>
      <c r="M347" s="42"/>
      <c r="N347" s="231"/>
      <c r="O347" s="232"/>
      <c r="P347" s="89"/>
      <c r="Q347" s="89"/>
      <c r="R347" s="89"/>
      <c r="S347" s="89"/>
      <c r="T347" s="89"/>
      <c r="U347" s="89"/>
      <c r="V347" s="89"/>
      <c r="W347" s="89"/>
      <c r="X347" s="90"/>
      <c r="Y347" s="36"/>
      <c r="Z347" s="36"/>
      <c r="AA347" s="36"/>
      <c r="AB347" s="36"/>
      <c r="AC347" s="36"/>
      <c r="AD347" s="36"/>
      <c r="AE347" s="36"/>
      <c r="AT347" s="15" t="s">
        <v>141</v>
      </c>
      <c r="AU347" s="15" t="s">
        <v>86</v>
      </c>
    </row>
    <row r="348" s="2" customFormat="1" ht="24.15" customHeight="1">
      <c r="A348" s="36"/>
      <c r="B348" s="37"/>
      <c r="C348" s="247" t="s">
        <v>528</v>
      </c>
      <c r="D348" s="247" t="s">
        <v>246</v>
      </c>
      <c r="E348" s="248" t="s">
        <v>529</v>
      </c>
      <c r="F348" s="249" t="s">
        <v>530</v>
      </c>
      <c r="G348" s="250" t="s">
        <v>317</v>
      </c>
      <c r="H348" s="251">
        <v>120</v>
      </c>
      <c r="I348" s="252"/>
      <c r="J348" s="253"/>
      <c r="K348" s="254">
        <f>ROUND(P348*H348,2)</f>
        <v>0</v>
      </c>
      <c r="L348" s="253"/>
      <c r="M348" s="255"/>
      <c r="N348" s="256" t="s">
        <v>1</v>
      </c>
      <c r="O348" s="222" t="s">
        <v>42</v>
      </c>
      <c r="P348" s="223">
        <f>I348+J348</f>
        <v>0</v>
      </c>
      <c r="Q348" s="223">
        <f>ROUND(I348*H348,2)</f>
        <v>0</v>
      </c>
      <c r="R348" s="223">
        <f>ROUND(J348*H348,2)</f>
        <v>0</v>
      </c>
      <c r="S348" s="89"/>
      <c r="T348" s="224">
        <f>S348*H348</f>
        <v>0</v>
      </c>
      <c r="U348" s="224">
        <v>0.00022000000000000001</v>
      </c>
      <c r="V348" s="224">
        <f>U348*H348</f>
        <v>0.0264</v>
      </c>
      <c r="W348" s="224">
        <v>0</v>
      </c>
      <c r="X348" s="225">
        <f>W348*H348</f>
        <v>0</v>
      </c>
      <c r="Y348" s="36"/>
      <c r="Z348" s="36"/>
      <c r="AA348" s="36"/>
      <c r="AB348" s="36"/>
      <c r="AC348" s="36"/>
      <c r="AD348" s="36"/>
      <c r="AE348" s="36"/>
      <c r="AR348" s="226" t="s">
        <v>249</v>
      </c>
      <c r="AT348" s="226" t="s">
        <v>246</v>
      </c>
      <c r="AU348" s="226" t="s">
        <v>86</v>
      </c>
      <c r="AY348" s="15" t="s">
        <v>132</v>
      </c>
      <c r="BE348" s="227">
        <f>IF(O348="základní",K348,0)</f>
        <v>0</v>
      </c>
      <c r="BF348" s="227">
        <f>IF(O348="snížená",K348,0)</f>
        <v>0</v>
      </c>
      <c r="BG348" s="227">
        <f>IF(O348="zákl. přenesená",K348,0)</f>
        <v>0</v>
      </c>
      <c r="BH348" s="227">
        <f>IF(O348="sníž. přenesená",K348,0)</f>
        <v>0</v>
      </c>
      <c r="BI348" s="227">
        <f>IF(O348="nulová",K348,0)</f>
        <v>0</v>
      </c>
      <c r="BJ348" s="15" t="s">
        <v>84</v>
      </c>
      <c r="BK348" s="227">
        <f>ROUND(P348*H348,2)</f>
        <v>0</v>
      </c>
      <c r="BL348" s="15" t="s">
        <v>223</v>
      </c>
      <c r="BM348" s="226" t="s">
        <v>531</v>
      </c>
    </row>
    <row r="349" s="2" customFormat="1">
      <c r="A349" s="36"/>
      <c r="B349" s="37"/>
      <c r="C349" s="38"/>
      <c r="D349" s="228" t="s">
        <v>141</v>
      </c>
      <c r="E349" s="38"/>
      <c r="F349" s="229" t="s">
        <v>530</v>
      </c>
      <c r="G349" s="38"/>
      <c r="H349" s="38"/>
      <c r="I349" s="230"/>
      <c r="J349" s="230"/>
      <c r="K349" s="38"/>
      <c r="L349" s="38"/>
      <c r="M349" s="42"/>
      <c r="N349" s="231"/>
      <c r="O349" s="232"/>
      <c r="P349" s="89"/>
      <c r="Q349" s="89"/>
      <c r="R349" s="89"/>
      <c r="S349" s="89"/>
      <c r="T349" s="89"/>
      <c r="U349" s="89"/>
      <c r="V349" s="89"/>
      <c r="W349" s="89"/>
      <c r="X349" s="90"/>
      <c r="Y349" s="36"/>
      <c r="Z349" s="36"/>
      <c r="AA349" s="36"/>
      <c r="AB349" s="36"/>
      <c r="AC349" s="36"/>
      <c r="AD349" s="36"/>
      <c r="AE349" s="36"/>
      <c r="AT349" s="15" t="s">
        <v>141</v>
      </c>
      <c r="AU349" s="15" t="s">
        <v>86</v>
      </c>
    </row>
    <row r="350" s="2" customFormat="1" ht="21.75" customHeight="1">
      <c r="A350" s="36"/>
      <c r="B350" s="37"/>
      <c r="C350" s="247" t="s">
        <v>532</v>
      </c>
      <c r="D350" s="247" t="s">
        <v>246</v>
      </c>
      <c r="E350" s="248" t="s">
        <v>533</v>
      </c>
      <c r="F350" s="249" t="s">
        <v>534</v>
      </c>
      <c r="G350" s="250" t="s">
        <v>461</v>
      </c>
      <c r="H350" s="251">
        <v>5</v>
      </c>
      <c r="I350" s="252"/>
      <c r="J350" s="253"/>
      <c r="K350" s="254">
        <f>ROUND(P350*H350,2)</f>
        <v>0</v>
      </c>
      <c r="L350" s="253"/>
      <c r="M350" s="255"/>
      <c r="N350" s="256" t="s">
        <v>1</v>
      </c>
      <c r="O350" s="222" t="s">
        <v>42</v>
      </c>
      <c r="P350" s="223">
        <f>I350+J350</f>
        <v>0</v>
      </c>
      <c r="Q350" s="223">
        <f>ROUND(I350*H350,2)</f>
        <v>0</v>
      </c>
      <c r="R350" s="223">
        <f>ROUND(J350*H350,2)</f>
        <v>0</v>
      </c>
      <c r="S350" s="89"/>
      <c r="T350" s="224">
        <f>S350*H350</f>
        <v>0</v>
      </c>
      <c r="U350" s="224">
        <v>0.00063000000000000003</v>
      </c>
      <c r="V350" s="224">
        <f>U350*H350</f>
        <v>0.00315</v>
      </c>
      <c r="W350" s="224">
        <v>0</v>
      </c>
      <c r="X350" s="225">
        <f>W350*H350</f>
        <v>0</v>
      </c>
      <c r="Y350" s="36"/>
      <c r="Z350" s="36"/>
      <c r="AA350" s="36"/>
      <c r="AB350" s="36"/>
      <c r="AC350" s="36"/>
      <c r="AD350" s="36"/>
      <c r="AE350" s="36"/>
      <c r="AR350" s="226" t="s">
        <v>249</v>
      </c>
      <c r="AT350" s="226" t="s">
        <v>246</v>
      </c>
      <c r="AU350" s="226" t="s">
        <v>86</v>
      </c>
      <c r="AY350" s="15" t="s">
        <v>132</v>
      </c>
      <c r="BE350" s="227">
        <f>IF(O350="základní",K350,0)</f>
        <v>0</v>
      </c>
      <c r="BF350" s="227">
        <f>IF(O350="snížená",K350,0)</f>
        <v>0</v>
      </c>
      <c r="BG350" s="227">
        <f>IF(O350="zákl. přenesená",K350,0)</f>
        <v>0</v>
      </c>
      <c r="BH350" s="227">
        <f>IF(O350="sníž. přenesená",K350,0)</f>
        <v>0</v>
      </c>
      <c r="BI350" s="227">
        <f>IF(O350="nulová",K350,0)</f>
        <v>0</v>
      </c>
      <c r="BJ350" s="15" t="s">
        <v>84</v>
      </c>
      <c r="BK350" s="227">
        <f>ROUND(P350*H350,2)</f>
        <v>0</v>
      </c>
      <c r="BL350" s="15" t="s">
        <v>223</v>
      </c>
      <c r="BM350" s="226" t="s">
        <v>535</v>
      </c>
    </row>
    <row r="351" s="2" customFormat="1">
      <c r="A351" s="36"/>
      <c r="B351" s="37"/>
      <c r="C351" s="38"/>
      <c r="D351" s="228" t="s">
        <v>141</v>
      </c>
      <c r="E351" s="38"/>
      <c r="F351" s="229" t="s">
        <v>534</v>
      </c>
      <c r="G351" s="38"/>
      <c r="H351" s="38"/>
      <c r="I351" s="230"/>
      <c r="J351" s="230"/>
      <c r="K351" s="38"/>
      <c r="L351" s="38"/>
      <c r="M351" s="42"/>
      <c r="N351" s="231"/>
      <c r="O351" s="232"/>
      <c r="P351" s="89"/>
      <c r="Q351" s="89"/>
      <c r="R351" s="89"/>
      <c r="S351" s="89"/>
      <c r="T351" s="89"/>
      <c r="U351" s="89"/>
      <c r="V351" s="89"/>
      <c r="W351" s="89"/>
      <c r="X351" s="90"/>
      <c r="Y351" s="36"/>
      <c r="Z351" s="36"/>
      <c r="AA351" s="36"/>
      <c r="AB351" s="36"/>
      <c r="AC351" s="36"/>
      <c r="AD351" s="36"/>
      <c r="AE351" s="36"/>
      <c r="AT351" s="15" t="s">
        <v>141</v>
      </c>
      <c r="AU351" s="15" t="s">
        <v>86</v>
      </c>
    </row>
    <row r="352" s="2" customFormat="1" ht="24.15" customHeight="1">
      <c r="A352" s="36"/>
      <c r="B352" s="37"/>
      <c r="C352" s="247" t="s">
        <v>536</v>
      </c>
      <c r="D352" s="247" t="s">
        <v>246</v>
      </c>
      <c r="E352" s="248" t="s">
        <v>537</v>
      </c>
      <c r="F352" s="249" t="s">
        <v>538</v>
      </c>
      <c r="G352" s="250" t="s">
        <v>461</v>
      </c>
      <c r="H352" s="251">
        <v>32</v>
      </c>
      <c r="I352" s="252"/>
      <c r="J352" s="253"/>
      <c r="K352" s="254">
        <f>ROUND(P352*H352,2)</f>
        <v>0</v>
      </c>
      <c r="L352" s="253"/>
      <c r="M352" s="255"/>
      <c r="N352" s="256" t="s">
        <v>1</v>
      </c>
      <c r="O352" s="222" t="s">
        <v>42</v>
      </c>
      <c r="P352" s="223">
        <f>I352+J352</f>
        <v>0</v>
      </c>
      <c r="Q352" s="223">
        <f>ROUND(I352*H352,2)</f>
        <v>0</v>
      </c>
      <c r="R352" s="223">
        <f>ROUND(J352*H352,2)</f>
        <v>0</v>
      </c>
      <c r="S352" s="89"/>
      <c r="T352" s="224">
        <f>S352*H352</f>
        <v>0</v>
      </c>
      <c r="U352" s="224">
        <v>0.00051999999999999995</v>
      </c>
      <c r="V352" s="224">
        <f>U352*H352</f>
        <v>0.016639999999999999</v>
      </c>
      <c r="W352" s="224">
        <v>0</v>
      </c>
      <c r="X352" s="225">
        <f>W352*H352</f>
        <v>0</v>
      </c>
      <c r="Y352" s="36"/>
      <c r="Z352" s="36"/>
      <c r="AA352" s="36"/>
      <c r="AB352" s="36"/>
      <c r="AC352" s="36"/>
      <c r="AD352" s="36"/>
      <c r="AE352" s="36"/>
      <c r="AR352" s="226" t="s">
        <v>249</v>
      </c>
      <c r="AT352" s="226" t="s">
        <v>246</v>
      </c>
      <c r="AU352" s="226" t="s">
        <v>86</v>
      </c>
      <c r="AY352" s="15" t="s">
        <v>132</v>
      </c>
      <c r="BE352" s="227">
        <f>IF(O352="základní",K352,0)</f>
        <v>0</v>
      </c>
      <c r="BF352" s="227">
        <f>IF(O352="snížená",K352,0)</f>
        <v>0</v>
      </c>
      <c r="BG352" s="227">
        <f>IF(O352="zákl. přenesená",K352,0)</f>
        <v>0</v>
      </c>
      <c r="BH352" s="227">
        <f>IF(O352="sníž. přenesená",K352,0)</f>
        <v>0</v>
      </c>
      <c r="BI352" s="227">
        <f>IF(O352="nulová",K352,0)</f>
        <v>0</v>
      </c>
      <c r="BJ352" s="15" t="s">
        <v>84</v>
      </c>
      <c r="BK352" s="227">
        <f>ROUND(P352*H352,2)</f>
        <v>0</v>
      </c>
      <c r="BL352" s="15" t="s">
        <v>223</v>
      </c>
      <c r="BM352" s="226" t="s">
        <v>539</v>
      </c>
    </row>
    <row r="353" s="2" customFormat="1">
      <c r="A353" s="36"/>
      <c r="B353" s="37"/>
      <c r="C353" s="38"/>
      <c r="D353" s="228" t="s">
        <v>141</v>
      </c>
      <c r="E353" s="38"/>
      <c r="F353" s="229" t="s">
        <v>538</v>
      </c>
      <c r="G353" s="38"/>
      <c r="H353" s="38"/>
      <c r="I353" s="230"/>
      <c r="J353" s="230"/>
      <c r="K353" s="38"/>
      <c r="L353" s="38"/>
      <c r="M353" s="42"/>
      <c r="N353" s="231"/>
      <c r="O353" s="232"/>
      <c r="P353" s="89"/>
      <c r="Q353" s="89"/>
      <c r="R353" s="89"/>
      <c r="S353" s="89"/>
      <c r="T353" s="89"/>
      <c r="U353" s="89"/>
      <c r="V353" s="89"/>
      <c r="W353" s="89"/>
      <c r="X353" s="90"/>
      <c r="Y353" s="36"/>
      <c r="Z353" s="36"/>
      <c r="AA353" s="36"/>
      <c r="AB353" s="36"/>
      <c r="AC353" s="36"/>
      <c r="AD353" s="36"/>
      <c r="AE353" s="36"/>
      <c r="AT353" s="15" t="s">
        <v>141</v>
      </c>
      <c r="AU353" s="15" t="s">
        <v>86</v>
      </c>
    </row>
    <row r="354" s="2" customFormat="1" ht="16.5" customHeight="1">
      <c r="A354" s="36"/>
      <c r="B354" s="37"/>
      <c r="C354" s="247" t="s">
        <v>540</v>
      </c>
      <c r="D354" s="247" t="s">
        <v>246</v>
      </c>
      <c r="E354" s="248" t="s">
        <v>541</v>
      </c>
      <c r="F354" s="249" t="s">
        <v>542</v>
      </c>
      <c r="G354" s="250" t="s">
        <v>543</v>
      </c>
      <c r="H354" s="251">
        <v>2</v>
      </c>
      <c r="I354" s="252"/>
      <c r="J354" s="253"/>
      <c r="K354" s="254">
        <f>ROUND(P354*H354,2)</f>
        <v>0</v>
      </c>
      <c r="L354" s="253"/>
      <c r="M354" s="255"/>
      <c r="N354" s="256" t="s">
        <v>1</v>
      </c>
      <c r="O354" s="222" t="s">
        <v>42</v>
      </c>
      <c r="P354" s="223">
        <f>I354+J354</f>
        <v>0</v>
      </c>
      <c r="Q354" s="223">
        <f>ROUND(I354*H354,2)</f>
        <v>0</v>
      </c>
      <c r="R354" s="223">
        <f>ROUND(J354*H354,2)</f>
        <v>0</v>
      </c>
      <c r="S354" s="89"/>
      <c r="T354" s="224">
        <f>S354*H354</f>
        <v>0</v>
      </c>
      <c r="U354" s="224">
        <v>0.00084999999999999995</v>
      </c>
      <c r="V354" s="224">
        <f>U354*H354</f>
        <v>0.0016999999999999999</v>
      </c>
      <c r="W354" s="224">
        <v>0</v>
      </c>
      <c r="X354" s="225">
        <f>W354*H354</f>
        <v>0</v>
      </c>
      <c r="Y354" s="36"/>
      <c r="Z354" s="36"/>
      <c r="AA354" s="36"/>
      <c r="AB354" s="36"/>
      <c r="AC354" s="36"/>
      <c r="AD354" s="36"/>
      <c r="AE354" s="36"/>
      <c r="AR354" s="226" t="s">
        <v>249</v>
      </c>
      <c r="AT354" s="226" t="s">
        <v>246</v>
      </c>
      <c r="AU354" s="226" t="s">
        <v>86</v>
      </c>
      <c r="AY354" s="15" t="s">
        <v>132</v>
      </c>
      <c r="BE354" s="227">
        <f>IF(O354="základní",K354,0)</f>
        <v>0</v>
      </c>
      <c r="BF354" s="227">
        <f>IF(O354="snížená",K354,0)</f>
        <v>0</v>
      </c>
      <c r="BG354" s="227">
        <f>IF(O354="zákl. přenesená",K354,0)</f>
        <v>0</v>
      </c>
      <c r="BH354" s="227">
        <f>IF(O354="sníž. přenesená",K354,0)</f>
        <v>0</v>
      </c>
      <c r="BI354" s="227">
        <f>IF(O354="nulová",K354,0)</f>
        <v>0</v>
      </c>
      <c r="BJ354" s="15" t="s">
        <v>84</v>
      </c>
      <c r="BK354" s="227">
        <f>ROUND(P354*H354,2)</f>
        <v>0</v>
      </c>
      <c r="BL354" s="15" t="s">
        <v>223</v>
      </c>
      <c r="BM354" s="226" t="s">
        <v>544</v>
      </c>
    </row>
    <row r="355" s="2" customFormat="1">
      <c r="A355" s="36"/>
      <c r="B355" s="37"/>
      <c r="C355" s="38"/>
      <c r="D355" s="228" t="s">
        <v>141</v>
      </c>
      <c r="E355" s="38"/>
      <c r="F355" s="229" t="s">
        <v>542</v>
      </c>
      <c r="G355" s="38"/>
      <c r="H355" s="38"/>
      <c r="I355" s="230"/>
      <c r="J355" s="230"/>
      <c r="K355" s="38"/>
      <c r="L355" s="38"/>
      <c r="M355" s="42"/>
      <c r="N355" s="231"/>
      <c r="O355" s="232"/>
      <c r="P355" s="89"/>
      <c r="Q355" s="89"/>
      <c r="R355" s="89"/>
      <c r="S355" s="89"/>
      <c r="T355" s="89"/>
      <c r="U355" s="89"/>
      <c r="V355" s="89"/>
      <c r="W355" s="89"/>
      <c r="X355" s="90"/>
      <c r="Y355" s="36"/>
      <c r="Z355" s="36"/>
      <c r="AA355" s="36"/>
      <c r="AB355" s="36"/>
      <c r="AC355" s="36"/>
      <c r="AD355" s="36"/>
      <c r="AE355" s="36"/>
      <c r="AT355" s="15" t="s">
        <v>141</v>
      </c>
      <c r="AU355" s="15" t="s">
        <v>86</v>
      </c>
    </row>
    <row r="356" s="2" customFormat="1" ht="24.15" customHeight="1">
      <c r="A356" s="36"/>
      <c r="B356" s="37"/>
      <c r="C356" s="247" t="s">
        <v>545</v>
      </c>
      <c r="D356" s="247" t="s">
        <v>246</v>
      </c>
      <c r="E356" s="248" t="s">
        <v>546</v>
      </c>
      <c r="F356" s="249" t="s">
        <v>547</v>
      </c>
      <c r="G356" s="250" t="s">
        <v>317</v>
      </c>
      <c r="H356" s="251">
        <v>30</v>
      </c>
      <c r="I356" s="252"/>
      <c r="J356" s="253"/>
      <c r="K356" s="254">
        <f>ROUND(P356*H356,2)</f>
        <v>0</v>
      </c>
      <c r="L356" s="253"/>
      <c r="M356" s="255"/>
      <c r="N356" s="256" t="s">
        <v>1</v>
      </c>
      <c r="O356" s="222" t="s">
        <v>42</v>
      </c>
      <c r="P356" s="223">
        <f>I356+J356</f>
        <v>0</v>
      </c>
      <c r="Q356" s="223">
        <f>ROUND(I356*H356,2)</f>
        <v>0</v>
      </c>
      <c r="R356" s="223">
        <f>ROUND(J356*H356,2)</f>
        <v>0</v>
      </c>
      <c r="S356" s="89"/>
      <c r="T356" s="224">
        <f>S356*H356</f>
        <v>0</v>
      </c>
      <c r="U356" s="224">
        <v>0.00017000000000000001</v>
      </c>
      <c r="V356" s="224">
        <f>U356*H356</f>
        <v>0.0051000000000000004</v>
      </c>
      <c r="W356" s="224">
        <v>0</v>
      </c>
      <c r="X356" s="225">
        <f>W356*H356</f>
        <v>0</v>
      </c>
      <c r="Y356" s="36"/>
      <c r="Z356" s="36"/>
      <c r="AA356" s="36"/>
      <c r="AB356" s="36"/>
      <c r="AC356" s="36"/>
      <c r="AD356" s="36"/>
      <c r="AE356" s="36"/>
      <c r="AR356" s="226" t="s">
        <v>249</v>
      </c>
      <c r="AT356" s="226" t="s">
        <v>246</v>
      </c>
      <c r="AU356" s="226" t="s">
        <v>86</v>
      </c>
      <c r="AY356" s="15" t="s">
        <v>132</v>
      </c>
      <c r="BE356" s="227">
        <f>IF(O356="základní",K356,0)</f>
        <v>0</v>
      </c>
      <c r="BF356" s="227">
        <f>IF(O356="snížená",K356,0)</f>
        <v>0</v>
      </c>
      <c r="BG356" s="227">
        <f>IF(O356="zákl. přenesená",K356,0)</f>
        <v>0</v>
      </c>
      <c r="BH356" s="227">
        <f>IF(O356="sníž. přenesená",K356,0)</f>
        <v>0</v>
      </c>
      <c r="BI356" s="227">
        <f>IF(O356="nulová",K356,0)</f>
        <v>0</v>
      </c>
      <c r="BJ356" s="15" t="s">
        <v>84</v>
      </c>
      <c r="BK356" s="227">
        <f>ROUND(P356*H356,2)</f>
        <v>0</v>
      </c>
      <c r="BL356" s="15" t="s">
        <v>223</v>
      </c>
      <c r="BM356" s="226" t="s">
        <v>548</v>
      </c>
    </row>
    <row r="357" s="2" customFormat="1">
      <c r="A357" s="36"/>
      <c r="B357" s="37"/>
      <c r="C357" s="38"/>
      <c r="D357" s="228" t="s">
        <v>141</v>
      </c>
      <c r="E357" s="38"/>
      <c r="F357" s="229" t="s">
        <v>547</v>
      </c>
      <c r="G357" s="38"/>
      <c r="H357" s="38"/>
      <c r="I357" s="230"/>
      <c r="J357" s="230"/>
      <c r="K357" s="38"/>
      <c r="L357" s="38"/>
      <c r="M357" s="42"/>
      <c r="N357" s="231"/>
      <c r="O357" s="232"/>
      <c r="P357" s="89"/>
      <c r="Q357" s="89"/>
      <c r="R357" s="89"/>
      <c r="S357" s="89"/>
      <c r="T357" s="89"/>
      <c r="U357" s="89"/>
      <c r="V357" s="89"/>
      <c r="W357" s="89"/>
      <c r="X357" s="90"/>
      <c r="Y357" s="36"/>
      <c r="Z357" s="36"/>
      <c r="AA357" s="36"/>
      <c r="AB357" s="36"/>
      <c r="AC357" s="36"/>
      <c r="AD357" s="36"/>
      <c r="AE357" s="36"/>
      <c r="AT357" s="15" t="s">
        <v>141</v>
      </c>
      <c r="AU357" s="15" t="s">
        <v>86</v>
      </c>
    </row>
    <row r="358" s="2" customFormat="1" ht="24.15" customHeight="1">
      <c r="A358" s="36"/>
      <c r="B358" s="37"/>
      <c r="C358" s="247" t="s">
        <v>549</v>
      </c>
      <c r="D358" s="247" t="s">
        <v>246</v>
      </c>
      <c r="E358" s="248" t="s">
        <v>550</v>
      </c>
      <c r="F358" s="249" t="s">
        <v>551</v>
      </c>
      <c r="G358" s="250" t="s">
        <v>461</v>
      </c>
      <c r="H358" s="251">
        <v>1</v>
      </c>
      <c r="I358" s="252"/>
      <c r="J358" s="253"/>
      <c r="K358" s="254">
        <f>ROUND(P358*H358,2)</f>
        <v>0</v>
      </c>
      <c r="L358" s="253"/>
      <c r="M358" s="255"/>
      <c r="N358" s="256" t="s">
        <v>1</v>
      </c>
      <c r="O358" s="222" t="s">
        <v>42</v>
      </c>
      <c r="P358" s="223">
        <f>I358+J358</f>
        <v>0</v>
      </c>
      <c r="Q358" s="223">
        <f>ROUND(I358*H358,2)</f>
        <v>0</v>
      </c>
      <c r="R358" s="223">
        <f>ROUND(J358*H358,2)</f>
        <v>0</v>
      </c>
      <c r="S358" s="89"/>
      <c r="T358" s="224">
        <f>S358*H358</f>
        <v>0</v>
      </c>
      <c r="U358" s="224">
        <v>0.0033</v>
      </c>
      <c r="V358" s="224">
        <f>U358*H358</f>
        <v>0.0033</v>
      </c>
      <c r="W358" s="224">
        <v>0</v>
      </c>
      <c r="X358" s="225">
        <f>W358*H358</f>
        <v>0</v>
      </c>
      <c r="Y358" s="36"/>
      <c r="Z358" s="36"/>
      <c r="AA358" s="36"/>
      <c r="AB358" s="36"/>
      <c r="AC358" s="36"/>
      <c r="AD358" s="36"/>
      <c r="AE358" s="36"/>
      <c r="AR358" s="226" t="s">
        <v>249</v>
      </c>
      <c r="AT358" s="226" t="s">
        <v>246</v>
      </c>
      <c r="AU358" s="226" t="s">
        <v>86</v>
      </c>
      <c r="AY358" s="15" t="s">
        <v>132</v>
      </c>
      <c r="BE358" s="227">
        <f>IF(O358="základní",K358,0)</f>
        <v>0</v>
      </c>
      <c r="BF358" s="227">
        <f>IF(O358="snížená",K358,0)</f>
        <v>0</v>
      </c>
      <c r="BG358" s="227">
        <f>IF(O358="zákl. přenesená",K358,0)</f>
        <v>0</v>
      </c>
      <c r="BH358" s="227">
        <f>IF(O358="sníž. přenesená",K358,0)</f>
        <v>0</v>
      </c>
      <c r="BI358" s="227">
        <f>IF(O358="nulová",K358,0)</f>
        <v>0</v>
      </c>
      <c r="BJ358" s="15" t="s">
        <v>84</v>
      </c>
      <c r="BK358" s="227">
        <f>ROUND(P358*H358,2)</f>
        <v>0</v>
      </c>
      <c r="BL358" s="15" t="s">
        <v>223</v>
      </c>
      <c r="BM358" s="226" t="s">
        <v>552</v>
      </c>
    </row>
    <row r="359" s="2" customFormat="1">
      <c r="A359" s="36"/>
      <c r="B359" s="37"/>
      <c r="C359" s="38"/>
      <c r="D359" s="228" t="s">
        <v>141</v>
      </c>
      <c r="E359" s="38"/>
      <c r="F359" s="229" t="s">
        <v>551</v>
      </c>
      <c r="G359" s="38"/>
      <c r="H359" s="38"/>
      <c r="I359" s="230"/>
      <c r="J359" s="230"/>
      <c r="K359" s="38"/>
      <c r="L359" s="38"/>
      <c r="M359" s="42"/>
      <c r="N359" s="231"/>
      <c r="O359" s="232"/>
      <c r="P359" s="89"/>
      <c r="Q359" s="89"/>
      <c r="R359" s="89"/>
      <c r="S359" s="89"/>
      <c r="T359" s="89"/>
      <c r="U359" s="89"/>
      <c r="V359" s="89"/>
      <c r="W359" s="89"/>
      <c r="X359" s="90"/>
      <c r="Y359" s="36"/>
      <c r="Z359" s="36"/>
      <c r="AA359" s="36"/>
      <c r="AB359" s="36"/>
      <c r="AC359" s="36"/>
      <c r="AD359" s="36"/>
      <c r="AE359" s="36"/>
      <c r="AT359" s="15" t="s">
        <v>141</v>
      </c>
      <c r="AU359" s="15" t="s">
        <v>86</v>
      </c>
    </row>
    <row r="360" s="2" customFormat="1" ht="24.15" customHeight="1">
      <c r="A360" s="36"/>
      <c r="B360" s="37"/>
      <c r="C360" s="247" t="s">
        <v>284</v>
      </c>
      <c r="D360" s="247" t="s">
        <v>246</v>
      </c>
      <c r="E360" s="248" t="s">
        <v>553</v>
      </c>
      <c r="F360" s="249" t="s">
        <v>554</v>
      </c>
      <c r="G360" s="250" t="s">
        <v>461</v>
      </c>
      <c r="H360" s="251">
        <v>2</v>
      </c>
      <c r="I360" s="252"/>
      <c r="J360" s="253"/>
      <c r="K360" s="254">
        <f>ROUND(P360*H360,2)</f>
        <v>0</v>
      </c>
      <c r="L360" s="253"/>
      <c r="M360" s="255"/>
      <c r="N360" s="256" t="s">
        <v>1</v>
      </c>
      <c r="O360" s="222" t="s">
        <v>42</v>
      </c>
      <c r="P360" s="223">
        <f>I360+J360</f>
        <v>0</v>
      </c>
      <c r="Q360" s="223">
        <f>ROUND(I360*H360,2)</f>
        <v>0</v>
      </c>
      <c r="R360" s="223">
        <f>ROUND(J360*H360,2)</f>
        <v>0</v>
      </c>
      <c r="S360" s="89"/>
      <c r="T360" s="224">
        <f>S360*H360</f>
        <v>0</v>
      </c>
      <c r="U360" s="224">
        <v>0.00164</v>
      </c>
      <c r="V360" s="224">
        <f>U360*H360</f>
        <v>0.0032799999999999999</v>
      </c>
      <c r="W360" s="224">
        <v>0</v>
      </c>
      <c r="X360" s="225">
        <f>W360*H360</f>
        <v>0</v>
      </c>
      <c r="Y360" s="36"/>
      <c r="Z360" s="36"/>
      <c r="AA360" s="36"/>
      <c r="AB360" s="36"/>
      <c r="AC360" s="36"/>
      <c r="AD360" s="36"/>
      <c r="AE360" s="36"/>
      <c r="AR360" s="226" t="s">
        <v>249</v>
      </c>
      <c r="AT360" s="226" t="s">
        <v>246</v>
      </c>
      <c r="AU360" s="226" t="s">
        <v>86</v>
      </c>
      <c r="AY360" s="15" t="s">
        <v>132</v>
      </c>
      <c r="BE360" s="227">
        <f>IF(O360="základní",K360,0)</f>
        <v>0</v>
      </c>
      <c r="BF360" s="227">
        <f>IF(O360="snížená",K360,0)</f>
        <v>0</v>
      </c>
      <c r="BG360" s="227">
        <f>IF(O360="zákl. přenesená",K360,0)</f>
        <v>0</v>
      </c>
      <c r="BH360" s="227">
        <f>IF(O360="sníž. přenesená",K360,0)</f>
        <v>0</v>
      </c>
      <c r="BI360" s="227">
        <f>IF(O360="nulová",K360,0)</f>
        <v>0</v>
      </c>
      <c r="BJ360" s="15" t="s">
        <v>84</v>
      </c>
      <c r="BK360" s="227">
        <f>ROUND(P360*H360,2)</f>
        <v>0</v>
      </c>
      <c r="BL360" s="15" t="s">
        <v>223</v>
      </c>
      <c r="BM360" s="226" t="s">
        <v>555</v>
      </c>
    </row>
    <row r="361" s="2" customFormat="1">
      <c r="A361" s="36"/>
      <c r="B361" s="37"/>
      <c r="C361" s="38"/>
      <c r="D361" s="228" t="s">
        <v>141</v>
      </c>
      <c r="E361" s="38"/>
      <c r="F361" s="229" t="s">
        <v>554</v>
      </c>
      <c r="G361" s="38"/>
      <c r="H361" s="38"/>
      <c r="I361" s="230"/>
      <c r="J361" s="230"/>
      <c r="K361" s="38"/>
      <c r="L361" s="38"/>
      <c r="M361" s="42"/>
      <c r="N361" s="231"/>
      <c r="O361" s="232"/>
      <c r="P361" s="89"/>
      <c r="Q361" s="89"/>
      <c r="R361" s="89"/>
      <c r="S361" s="89"/>
      <c r="T361" s="89"/>
      <c r="U361" s="89"/>
      <c r="V361" s="89"/>
      <c r="W361" s="89"/>
      <c r="X361" s="90"/>
      <c r="Y361" s="36"/>
      <c r="Z361" s="36"/>
      <c r="AA361" s="36"/>
      <c r="AB361" s="36"/>
      <c r="AC361" s="36"/>
      <c r="AD361" s="36"/>
      <c r="AE361" s="36"/>
      <c r="AT361" s="15" t="s">
        <v>141</v>
      </c>
      <c r="AU361" s="15" t="s">
        <v>86</v>
      </c>
    </row>
    <row r="362" s="2" customFormat="1" ht="24.15" customHeight="1">
      <c r="A362" s="36"/>
      <c r="B362" s="37"/>
      <c r="C362" s="213" t="s">
        <v>556</v>
      </c>
      <c r="D362" s="213" t="s">
        <v>135</v>
      </c>
      <c r="E362" s="214" t="s">
        <v>557</v>
      </c>
      <c r="F362" s="215" t="s">
        <v>558</v>
      </c>
      <c r="G362" s="216" t="s">
        <v>461</v>
      </c>
      <c r="H362" s="217">
        <v>1</v>
      </c>
      <c r="I362" s="218"/>
      <c r="J362" s="218"/>
      <c r="K362" s="219">
        <f>ROUND(P362*H362,2)</f>
        <v>0</v>
      </c>
      <c r="L362" s="220"/>
      <c r="M362" s="42"/>
      <c r="N362" s="221" t="s">
        <v>1</v>
      </c>
      <c r="O362" s="222" t="s">
        <v>42</v>
      </c>
      <c r="P362" s="223">
        <f>I362+J362</f>
        <v>0</v>
      </c>
      <c r="Q362" s="223">
        <f>ROUND(I362*H362,2)</f>
        <v>0</v>
      </c>
      <c r="R362" s="223">
        <f>ROUND(J362*H362,2)</f>
        <v>0</v>
      </c>
      <c r="S362" s="89"/>
      <c r="T362" s="224">
        <f>S362*H362</f>
        <v>0</v>
      </c>
      <c r="U362" s="224">
        <v>0</v>
      </c>
      <c r="V362" s="224">
        <f>U362*H362</f>
        <v>0</v>
      </c>
      <c r="W362" s="224">
        <v>0</v>
      </c>
      <c r="X362" s="225">
        <f>W362*H362</f>
        <v>0</v>
      </c>
      <c r="Y362" s="36"/>
      <c r="Z362" s="36"/>
      <c r="AA362" s="36"/>
      <c r="AB362" s="36"/>
      <c r="AC362" s="36"/>
      <c r="AD362" s="36"/>
      <c r="AE362" s="36"/>
      <c r="AR362" s="226" t="s">
        <v>223</v>
      </c>
      <c r="AT362" s="226" t="s">
        <v>135</v>
      </c>
      <c r="AU362" s="226" t="s">
        <v>86</v>
      </c>
      <c r="AY362" s="15" t="s">
        <v>132</v>
      </c>
      <c r="BE362" s="227">
        <f>IF(O362="základní",K362,0)</f>
        <v>0</v>
      </c>
      <c r="BF362" s="227">
        <f>IF(O362="snížená",K362,0)</f>
        <v>0</v>
      </c>
      <c r="BG362" s="227">
        <f>IF(O362="zákl. přenesená",K362,0)</f>
        <v>0</v>
      </c>
      <c r="BH362" s="227">
        <f>IF(O362="sníž. přenesená",K362,0)</f>
        <v>0</v>
      </c>
      <c r="BI362" s="227">
        <f>IF(O362="nulová",K362,0)</f>
        <v>0</v>
      </c>
      <c r="BJ362" s="15" t="s">
        <v>84</v>
      </c>
      <c r="BK362" s="227">
        <f>ROUND(P362*H362,2)</f>
        <v>0</v>
      </c>
      <c r="BL362" s="15" t="s">
        <v>223</v>
      </c>
      <c r="BM362" s="226" t="s">
        <v>559</v>
      </c>
    </row>
    <row r="363" s="2" customFormat="1">
      <c r="A363" s="36"/>
      <c r="B363" s="37"/>
      <c r="C363" s="38"/>
      <c r="D363" s="228" t="s">
        <v>141</v>
      </c>
      <c r="E363" s="38"/>
      <c r="F363" s="229" t="s">
        <v>560</v>
      </c>
      <c r="G363" s="38"/>
      <c r="H363" s="38"/>
      <c r="I363" s="230"/>
      <c r="J363" s="230"/>
      <c r="K363" s="38"/>
      <c r="L363" s="38"/>
      <c r="M363" s="42"/>
      <c r="N363" s="231"/>
      <c r="O363" s="232"/>
      <c r="P363" s="89"/>
      <c r="Q363" s="89"/>
      <c r="R363" s="89"/>
      <c r="S363" s="89"/>
      <c r="T363" s="89"/>
      <c r="U363" s="89"/>
      <c r="V363" s="89"/>
      <c r="W363" s="89"/>
      <c r="X363" s="90"/>
      <c r="Y363" s="36"/>
      <c r="Z363" s="36"/>
      <c r="AA363" s="36"/>
      <c r="AB363" s="36"/>
      <c r="AC363" s="36"/>
      <c r="AD363" s="36"/>
      <c r="AE363" s="36"/>
      <c r="AT363" s="15" t="s">
        <v>141</v>
      </c>
      <c r="AU363" s="15" t="s">
        <v>86</v>
      </c>
    </row>
    <row r="364" s="2" customFormat="1">
      <c r="A364" s="36"/>
      <c r="B364" s="37"/>
      <c r="C364" s="38"/>
      <c r="D364" s="233" t="s">
        <v>143</v>
      </c>
      <c r="E364" s="38"/>
      <c r="F364" s="234" t="s">
        <v>561</v>
      </c>
      <c r="G364" s="38"/>
      <c r="H364" s="38"/>
      <c r="I364" s="230"/>
      <c r="J364" s="230"/>
      <c r="K364" s="38"/>
      <c r="L364" s="38"/>
      <c r="M364" s="42"/>
      <c r="N364" s="231"/>
      <c r="O364" s="232"/>
      <c r="P364" s="89"/>
      <c r="Q364" s="89"/>
      <c r="R364" s="89"/>
      <c r="S364" s="89"/>
      <c r="T364" s="89"/>
      <c r="U364" s="89"/>
      <c r="V364" s="89"/>
      <c r="W364" s="89"/>
      <c r="X364" s="90"/>
      <c r="Y364" s="36"/>
      <c r="Z364" s="36"/>
      <c r="AA364" s="36"/>
      <c r="AB364" s="36"/>
      <c r="AC364" s="36"/>
      <c r="AD364" s="36"/>
      <c r="AE364" s="36"/>
      <c r="AT364" s="15" t="s">
        <v>143</v>
      </c>
      <c r="AU364" s="15" t="s">
        <v>86</v>
      </c>
    </row>
    <row r="365" s="2" customFormat="1" ht="24.15" customHeight="1">
      <c r="A365" s="36"/>
      <c r="B365" s="37"/>
      <c r="C365" s="213" t="s">
        <v>562</v>
      </c>
      <c r="D365" s="213" t="s">
        <v>135</v>
      </c>
      <c r="E365" s="214" t="s">
        <v>563</v>
      </c>
      <c r="F365" s="215" t="s">
        <v>564</v>
      </c>
      <c r="G365" s="216" t="s">
        <v>317</v>
      </c>
      <c r="H365" s="217">
        <v>24</v>
      </c>
      <c r="I365" s="218"/>
      <c r="J365" s="218"/>
      <c r="K365" s="219">
        <f>ROUND(P365*H365,2)</f>
        <v>0</v>
      </c>
      <c r="L365" s="220"/>
      <c r="M365" s="42"/>
      <c r="N365" s="221" t="s">
        <v>1</v>
      </c>
      <c r="O365" s="222" t="s">
        <v>42</v>
      </c>
      <c r="P365" s="223">
        <f>I365+J365</f>
        <v>0</v>
      </c>
      <c r="Q365" s="223">
        <f>ROUND(I365*H365,2)</f>
        <v>0</v>
      </c>
      <c r="R365" s="223">
        <f>ROUND(J365*H365,2)</f>
        <v>0</v>
      </c>
      <c r="S365" s="89"/>
      <c r="T365" s="224">
        <f>S365*H365</f>
        <v>0</v>
      </c>
      <c r="U365" s="224">
        <v>0.00172</v>
      </c>
      <c r="V365" s="224">
        <f>U365*H365</f>
        <v>0.041279999999999997</v>
      </c>
      <c r="W365" s="224">
        <v>0</v>
      </c>
      <c r="X365" s="225">
        <f>W365*H365</f>
        <v>0</v>
      </c>
      <c r="Y365" s="36"/>
      <c r="Z365" s="36"/>
      <c r="AA365" s="36"/>
      <c r="AB365" s="36"/>
      <c r="AC365" s="36"/>
      <c r="AD365" s="36"/>
      <c r="AE365" s="36"/>
      <c r="AR365" s="226" t="s">
        <v>223</v>
      </c>
      <c r="AT365" s="226" t="s">
        <v>135</v>
      </c>
      <c r="AU365" s="226" t="s">
        <v>86</v>
      </c>
      <c r="AY365" s="15" t="s">
        <v>132</v>
      </c>
      <c r="BE365" s="227">
        <f>IF(O365="základní",K365,0)</f>
        <v>0</v>
      </c>
      <c r="BF365" s="227">
        <f>IF(O365="snížená",K365,0)</f>
        <v>0</v>
      </c>
      <c r="BG365" s="227">
        <f>IF(O365="zákl. přenesená",K365,0)</f>
        <v>0</v>
      </c>
      <c r="BH365" s="227">
        <f>IF(O365="sníž. přenesená",K365,0)</f>
        <v>0</v>
      </c>
      <c r="BI365" s="227">
        <f>IF(O365="nulová",K365,0)</f>
        <v>0</v>
      </c>
      <c r="BJ365" s="15" t="s">
        <v>84</v>
      </c>
      <c r="BK365" s="227">
        <f>ROUND(P365*H365,2)</f>
        <v>0</v>
      </c>
      <c r="BL365" s="15" t="s">
        <v>223</v>
      </c>
      <c r="BM365" s="226" t="s">
        <v>565</v>
      </c>
    </row>
    <row r="366" s="2" customFormat="1">
      <c r="A366" s="36"/>
      <c r="B366" s="37"/>
      <c r="C366" s="38"/>
      <c r="D366" s="228" t="s">
        <v>141</v>
      </c>
      <c r="E366" s="38"/>
      <c r="F366" s="229" t="s">
        <v>566</v>
      </c>
      <c r="G366" s="38"/>
      <c r="H366" s="38"/>
      <c r="I366" s="230"/>
      <c r="J366" s="230"/>
      <c r="K366" s="38"/>
      <c r="L366" s="38"/>
      <c r="M366" s="42"/>
      <c r="N366" s="231"/>
      <c r="O366" s="232"/>
      <c r="P366" s="89"/>
      <c r="Q366" s="89"/>
      <c r="R366" s="89"/>
      <c r="S366" s="89"/>
      <c r="T366" s="89"/>
      <c r="U366" s="89"/>
      <c r="V366" s="89"/>
      <c r="W366" s="89"/>
      <c r="X366" s="90"/>
      <c r="Y366" s="36"/>
      <c r="Z366" s="36"/>
      <c r="AA366" s="36"/>
      <c r="AB366" s="36"/>
      <c r="AC366" s="36"/>
      <c r="AD366" s="36"/>
      <c r="AE366" s="36"/>
      <c r="AT366" s="15" t="s">
        <v>141</v>
      </c>
      <c r="AU366" s="15" t="s">
        <v>86</v>
      </c>
    </row>
    <row r="367" s="2" customFormat="1">
      <c r="A367" s="36"/>
      <c r="B367" s="37"/>
      <c r="C367" s="38"/>
      <c r="D367" s="233" t="s">
        <v>143</v>
      </c>
      <c r="E367" s="38"/>
      <c r="F367" s="234" t="s">
        <v>567</v>
      </c>
      <c r="G367" s="38"/>
      <c r="H367" s="38"/>
      <c r="I367" s="230"/>
      <c r="J367" s="230"/>
      <c r="K367" s="38"/>
      <c r="L367" s="38"/>
      <c r="M367" s="42"/>
      <c r="N367" s="231"/>
      <c r="O367" s="232"/>
      <c r="P367" s="89"/>
      <c r="Q367" s="89"/>
      <c r="R367" s="89"/>
      <c r="S367" s="89"/>
      <c r="T367" s="89"/>
      <c r="U367" s="89"/>
      <c r="V367" s="89"/>
      <c r="W367" s="89"/>
      <c r="X367" s="90"/>
      <c r="Y367" s="36"/>
      <c r="Z367" s="36"/>
      <c r="AA367" s="36"/>
      <c r="AB367" s="36"/>
      <c r="AC367" s="36"/>
      <c r="AD367" s="36"/>
      <c r="AE367" s="36"/>
      <c r="AT367" s="15" t="s">
        <v>143</v>
      </c>
      <c r="AU367" s="15" t="s">
        <v>86</v>
      </c>
    </row>
    <row r="368" s="2" customFormat="1" ht="24.15" customHeight="1">
      <c r="A368" s="36"/>
      <c r="B368" s="37"/>
      <c r="C368" s="213" t="s">
        <v>568</v>
      </c>
      <c r="D368" s="213" t="s">
        <v>135</v>
      </c>
      <c r="E368" s="214" t="s">
        <v>569</v>
      </c>
      <c r="F368" s="215" t="s">
        <v>570</v>
      </c>
      <c r="G368" s="216" t="s">
        <v>317</v>
      </c>
      <c r="H368" s="217">
        <v>54</v>
      </c>
      <c r="I368" s="218"/>
      <c r="J368" s="218"/>
      <c r="K368" s="219">
        <f>ROUND(P368*H368,2)</f>
        <v>0</v>
      </c>
      <c r="L368" s="220"/>
      <c r="M368" s="42"/>
      <c r="N368" s="221" t="s">
        <v>1</v>
      </c>
      <c r="O368" s="222" t="s">
        <v>42</v>
      </c>
      <c r="P368" s="223">
        <f>I368+J368</f>
        <v>0</v>
      </c>
      <c r="Q368" s="223">
        <f>ROUND(I368*H368,2)</f>
        <v>0</v>
      </c>
      <c r="R368" s="223">
        <f>ROUND(J368*H368,2)</f>
        <v>0</v>
      </c>
      <c r="S368" s="89"/>
      <c r="T368" s="224">
        <f>S368*H368</f>
        <v>0</v>
      </c>
      <c r="U368" s="224">
        <v>0.0029399999999999999</v>
      </c>
      <c r="V368" s="224">
        <f>U368*H368</f>
        <v>0.15875999999999998</v>
      </c>
      <c r="W368" s="224">
        <v>0</v>
      </c>
      <c r="X368" s="225">
        <f>W368*H368</f>
        <v>0</v>
      </c>
      <c r="Y368" s="36"/>
      <c r="Z368" s="36"/>
      <c r="AA368" s="36"/>
      <c r="AB368" s="36"/>
      <c r="AC368" s="36"/>
      <c r="AD368" s="36"/>
      <c r="AE368" s="36"/>
      <c r="AR368" s="226" t="s">
        <v>223</v>
      </c>
      <c r="AT368" s="226" t="s">
        <v>135</v>
      </c>
      <c r="AU368" s="226" t="s">
        <v>86</v>
      </c>
      <c r="AY368" s="15" t="s">
        <v>132</v>
      </c>
      <c r="BE368" s="227">
        <f>IF(O368="základní",K368,0)</f>
        <v>0</v>
      </c>
      <c r="BF368" s="227">
        <f>IF(O368="snížená",K368,0)</f>
        <v>0</v>
      </c>
      <c r="BG368" s="227">
        <f>IF(O368="zákl. přenesená",K368,0)</f>
        <v>0</v>
      </c>
      <c r="BH368" s="227">
        <f>IF(O368="sníž. přenesená",K368,0)</f>
        <v>0</v>
      </c>
      <c r="BI368" s="227">
        <f>IF(O368="nulová",K368,0)</f>
        <v>0</v>
      </c>
      <c r="BJ368" s="15" t="s">
        <v>84</v>
      </c>
      <c r="BK368" s="227">
        <f>ROUND(P368*H368,2)</f>
        <v>0</v>
      </c>
      <c r="BL368" s="15" t="s">
        <v>223</v>
      </c>
      <c r="BM368" s="226" t="s">
        <v>571</v>
      </c>
    </row>
    <row r="369" s="2" customFormat="1">
      <c r="A369" s="36"/>
      <c r="B369" s="37"/>
      <c r="C369" s="38"/>
      <c r="D369" s="228" t="s">
        <v>141</v>
      </c>
      <c r="E369" s="38"/>
      <c r="F369" s="229" t="s">
        <v>572</v>
      </c>
      <c r="G369" s="38"/>
      <c r="H369" s="38"/>
      <c r="I369" s="230"/>
      <c r="J369" s="230"/>
      <c r="K369" s="38"/>
      <c r="L369" s="38"/>
      <c r="M369" s="42"/>
      <c r="N369" s="231"/>
      <c r="O369" s="232"/>
      <c r="P369" s="89"/>
      <c r="Q369" s="89"/>
      <c r="R369" s="89"/>
      <c r="S369" s="89"/>
      <c r="T369" s="89"/>
      <c r="U369" s="89"/>
      <c r="V369" s="89"/>
      <c r="W369" s="89"/>
      <c r="X369" s="90"/>
      <c r="Y369" s="36"/>
      <c r="Z369" s="36"/>
      <c r="AA369" s="36"/>
      <c r="AB369" s="36"/>
      <c r="AC369" s="36"/>
      <c r="AD369" s="36"/>
      <c r="AE369" s="36"/>
      <c r="AT369" s="15" t="s">
        <v>141</v>
      </c>
      <c r="AU369" s="15" t="s">
        <v>86</v>
      </c>
    </row>
    <row r="370" s="2" customFormat="1">
      <c r="A370" s="36"/>
      <c r="B370" s="37"/>
      <c r="C370" s="38"/>
      <c r="D370" s="233" t="s">
        <v>143</v>
      </c>
      <c r="E370" s="38"/>
      <c r="F370" s="234" t="s">
        <v>573</v>
      </c>
      <c r="G370" s="38"/>
      <c r="H370" s="38"/>
      <c r="I370" s="230"/>
      <c r="J370" s="230"/>
      <c r="K370" s="38"/>
      <c r="L370" s="38"/>
      <c r="M370" s="42"/>
      <c r="N370" s="231"/>
      <c r="O370" s="232"/>
      <c r="P370" s="89"/>
      <c r="Q370" s="89"/>
      <c r="R370" s="89"/>
      <c r="S370" s="89"/>
      <c r="T370" s="89"/>
      <c r="U370" s="89"/>
      <c r="V370" s="89"/>
      <c r="W370" s="89"/>
      <c r="X370" s="90"/>
      <c r="Y370" s="36"/>
      <c r="Z370" s="36"/>
      <c r="AA370" s="36"/>
      <c r="AB370" s="36"/>
      <c r="AC370" s="36"/>
      <c r="AD370" s="36"/>
      <c r="AE370" s="36"/>
      <c r="AT370" s="15" t="s">
        <v>143</v>
      </c>
      <c r="AU370" s="15" t="s">
        <v>86</v>
      </c>
    </row>
    <row r="371" s="2" customFormat="1">
      <c r="A371" s="36"/>
      <c r="B371" s="37"/>
      <c r="C371" s="38"/>
      <c r="D371" s="228" t="s">
        <v>145</v>
      </c>
      <c r="E371" s="38"/>
      <c r="F371" s="235" t="s">
        <v>574</v>
      </c>
      <c r="G371" s="38"/>
      <c r="H371" s="38"/>
      <c r="I371" s="230"/>
      <c r="J371" s="230"/>
      <c r="K371" s="38"/>
      <c r="L371" s="38"/>
      <c r="M371" s="42"/>
      <c r="N371" s="231"/>
      <c r="O371" s="232"/>
      <c r="P371" s="89"/>
      <c r="Q371" s="89"/>
      <c r="R371" s="89"/>
      <c r="S371" s="89"/>
      <c r="T371" s="89"/>
      <c r="U371" s="89"/>
      <c r="V371" s="89"/>
      <c r="W371" s="89"/>
      <c r="X371" s="90"/>
      <c r="Y371" s="36"/>
      <c r="Z371" s="36"/>
      <c r="AA371" s="36"/>
      <c r="AB371" s="36"/>
      <c r="AC371" s="36"/>
      <c r="AD371" s="36"/>
      <c r="AE371" s="36"/>
      <c r="AT371" s="15" t="s">
        <v>145</v>
      </c>
      <c r="AU371" s="15" t="s">
        <v>86</v>
      </c>
    </row>
    <row r="372" s="2" customFormat="1" ht="33" customHeight="1">
      <c r="A372" s="36"/>
      <c r="B372" s="37"/>
      <c r="C372" s="213" t="s">
        <v>575</v>
      </c>
      <c r="D372" s="213" t="s">
        <v>135</v>
      </c>
      <c r="E372" s="214" t="s">
        <v>576</v>
      </c>
      <c r="F372" s="215" t="s">
        <v>577</v>
      </c>
      <c r="G372" s="216" t="s">
        <v>461</v>
      </c>
      <c r="H372" s="217">
        <v>4</v>
      </c>
      <c r="I372" s="218"/>
      <c r="J372" s="218"/>
      <c r="K372" s="219">
        <f>ROUND(P372*H372,2)</f>
        <v>0</v>
      </c>
      <c r="L372" s="220"/>
      <c r="M372" s="42"/>
      <c r="N372" s="221" t="s">
        <v>1</v>
      </c>
      <c r="O372" s="222" t="s">
        <v>42</v>
      </c>
      <c r="P372" s="223">
        <f>I372+J372</f>
        <v>0</v>
      </c>
      <c r="Q372" s="223">
        <f>ROUND(I372*H372,2)</f>
        <v>0</v>
      </c>
      <c r="R372" s="223">
        <f>ROUND(J372*H372,2)</f>
        <v>0</v>
      </c>
      <c r="S372" s="89"/>
      <c r="T372" s="224">
        <f>S372*H372</f>
        <v>0</v>
      </c>
      <c r="U372" s="224">
        <v>9.0000000000000006E-05</v>
      </c>
      <c r="V372" s="224">
        <f>U372*H372</f>
        <v>0.00036000000000000002</v>
      </c>
      <c r="W372" s="224">
        <v>0</v>
      </c>
      <c r="X372" s="225">
        <f>W372*H372</f>
        <v>0</v>
      </c>
      <c r="Y372" s="36"/>
      <c r="Z372" s="36"/>
      <c r="AA372" s="36"/>
      <c r="AB372" s="36"/>
      <c r="AC372" s="36"/>
      <c r="AD372" s="36"/>
      <c r="AE372" s="36"/>
      <c r="AR372" s="226" t="s">
        <v>223</v>
      </c>
      <c r="AT372" s="226" t="s">
        <v>135</v>
      </c>
      <c r="AU372" s="226" t="s">
        <v>86</v>
      </c>
      <c r="AY372" s="15" t="s">
        <v>132</v>
      </c>
      <c r="BE372" s="227">
        <f>IF(O372="základní",K372,0)</f>
        <v>0</v>
      </c>
      <c r="BF372" s="227">
        <f>IF(O372="snížená",K372,0)</f>
        <v>0</v>
      </c>
      <c r="BG372" s="227">
        <f>IF(O372="zákl. přenesená",K372,0)</f>
        <v>0</v>
      </c>
      <c r="BH372" s="227">
        <f>IF(O372="sníž. přenesená",K372,0)</f>
        <v>0</v>
      </c>
      <c r="BI372" s="227">
        <f>IF(O372="nulová",K372,0)</f>
        <v>0</v>
      </c>
      <c r="BJ372" s="15" t="s">
        <v>84</v>
      </c>
      <c r="BK372" s="227">
        <f>ROUND(P372*H372,2)</f>
        <v>0</v>
      </c>
      <c r="BL372" s="15" t="s">
        <v>223</v>
      </c>
      <c r="BM372" s="226" t="s">
        <v>578</v>
      </c>
    </row>
    <row r="373" s="2" customFormat="1">
      <c r="A373" s="36"/>
      <c r="B373" s="37"/>
      <c r="C373" s="38"/>
      <c r="D373" s="228" t="s">
        <v>141</v>
      </c>
      <c r="E373" s="38"/>
      <c r="F373" s="229" t="s">
        <v>579</v>
      </c>
      <c r="G373" s="38"/>
      <c r="H373" s="38"/>
      <c r="I373" s="230"/>
      <c r="J373" s="230"/>
      <c r="K373" s="38"/>
      <c r="L373" s="38"/>
      <c r="M373" s="42"/>
      <c r="N373" s="231"/>
      <c r="O373" s="232"/>
      <c r="P373" s="89"/>
      <c r="Q373" s="89"/>
      <c r="R373" s="89"/>
      <c r="S373" s="89"/>
      <c r="T373" s="89"/>
      <c r="U373" s="89"/>
      <c r="V373" s="89"/>
      <c r="W373" s="89"/>
      <c r="X373" s="90"/>
      <c r="Y373" s="36"/>
      <c r="Z373" s="36"/>
      <c r="AA373" s="36"/>
      <c r="AB373" s="36"/>
      <c r="AC373" s="36"/>
      <c r="AD373" s="36"/>
      <c r="AE373" s="36"/>
      <c r="AT373" s="15" t="s">
        <v>141</v>
      </c>
      <c r="AU373" s="15" t="s">
        <v>86</v>
      </c>
    </row>
    <row r="374" s="2" customFormat="1">
      <c r="A374" s="36"/>
      <c r="B374" s="37"/>
      <c r="C374" s="38"/>
      <c r="D374" s="233" t="s">
        <v>143</v>
      </c>
      <c r="E374" s="38"/>
      <c r="F374" s="234" t="s">
        <v>580</v>
      </c>
      <c r="G374" s="38"/>
      <c r="H374" s="38"/>
      <c r="I374" s="230"/>
      <c r="J374" s="230"/>
      <c r="K374" s="38"/>
      <c r="L374" s="38"/>
      <c r="M374" s="42"/>
      <c r="N374" s="231"/>
      <c r="O374" s="232"/>
      <c r="P374" s="89"/>
      <c r="Q374" s="89"/>
      <c r="R374" s="89"/>
      <c r="S374" s="89"/>
      <c r="T374" s="89"/>
      <c r="U374" s="89"/>
      <c r="V374" s="89"/>
      <c r="W374" s="89"/>
      <c r="X374" s="90"/>
      <c r="Y374" s="36"/>
      <c r="Z374" s="36"/>
      <c r="AA374" s="36"/>
      <c r="AB374" s="36"/>
      <c r="AC374" s="36"/>
      <c r="AD374" s="36"/>
      <c r="AE374" s="36"/>
      <c r="AT374" s="15" t="s">
        <v>143</v>
      </c>
      <c r="AU374" s="15" t="s">
        <v>86</v>
      </c>
    </row>
    <row r="375" s="2" customFormat="1" ht="24.15" customHeight="1">
      <c r="A375" s="36"/>
      <c r="B375" s="37"/>
      <c r="C375" s="213" t="s">
        <v>581</v>
      </c>
      <c r="D375" s="213" t="s">
        <v>135</v>
      </c>
      <c r="E375" s="214" t="s">
        <v>582</v>
      </c>
      <c r="F375" s="215" t="s">
        <v>583</v>
      </c>
      <c r="G375" s="216" t="s">
        <v>461</v>
      </c>
      <c r="H375" s="217">
        <v>6</v>
      </c>
      <c r="I375" s="218"/>
      <c r="J375" s="218"/>
      <c r="K375" s="219">
        <f>ROUND(P375*H375,2)</f>
        <v>0</v>
      </c>
      <c r="L375" s="220"/>
      <c r="M375" s="42"/>
      <c r="N375" s="221" t="s">
        <v>1</v>
      </c>
      <c r="O375" s="222" t="s">
        <v>42</v>
      </c>
      <c r="P375" s="223">
        <f>I375+J375</f>
        <v>0</v>
      </c>
      <c r="Q375" s="223">
        <f>ROUND(I375*H375,2)</f>
        <v>0</v>
      </c>
      <c r="R375" s="223">
        <f>ROUND(J375*H375,2)</f>
        <v>0</v>
      </c>
      <c r="S375" s="89"/>
      <c r="T375" s="224">
        <f>S375*H375</f>
        <v>0</v>
      </c>
      <c r="U375" s="224">
        <v>0.00248</v>
      </c>
      <c r="V375" s="224">
        <f>U375*H375</f>
        <v>0.014880000000000001</v>
      </c>
      <c r="W375" s="224">
        <v>0</v>
      </c>
      <c r="X375" s="225">
        <f>W375*H375</f>
        <v>0</v>
      </c>
      <c r="Y375" s="36"/>
      <c r="Z375" s="36"/>
      <c r="AA375" s="36"/>
      <c r="AB375" s="36"/>
      <c r="AC375" s="36"/>
      <c r="AD375" s="36"/>
      <c r="AE375" s="36"/>
      <c r="AR375" s="226" t="s">
        <v>223</v>
      </c>
      <c r="AT375" s="226" t="s">
        <v>135</v>
      </c>
      <c r="AU375" s="226" t="s">
        <v>86</v>
      </c>
      <c r="AY375" s="15" t="s">
        <v>132</v>
      </c>
      <c r="BE375" s="227">
        <f>IF(O375="základní",K375,0)</f>
        <v>0</v>
      </c>
      <c r="BF375" s="227">
        <f>IF(O375="snížená",K375,0)</f>
        <v>0</v>
      </c>
      <c r="BG375" s="227">
        <f>IF(O375="zákl. přenesená",K375,0)</f>
        <v>0</v>
      </c>
      <c r="BH375" s="227">
        <f>IF(O375="sníž. přenesená",K375,0)</f>
        <v>0</v>
      </c>
      <c r="BI375" s="227">
        <f>IF(O375="nulová",K375,0)</f>
        <v>0</v>
      </c>
      <c r="BJ375" s="15" t="s">
        <v>84</v>
      </c>
      <c r="BK375" s="227">
        <f>ROUND(P375*H375,2)</f>
        <v>0</v>
      </c>
      <c r="BL375" s="15" t="s">
        <v>223</v>
      </c>
      <c r="BM375" s="226" t="s">
        <v>584</v>
      </c>
    </row>
    <row r="376" s="2" customFormat="1">
      <c r="A376" s="36"/>
      <c r="B376" s="37"/>
      <c r="C376" s="38"/>
      <c r="D376" s="228" t="s">
        <v>141</v>
      </c>
      <c r="E376" s="38"/>
      <c r="F376" s="229" t="s">
        <v>585</v>
      </c>
      <c r="G376" s="38"/>
      <c r="H376" s="38"/>
      <c r="I376" s="230"/>
      <c r="J376" s="230"/>
      <c r="K376" s="38"/>
      <c r="L376" s="38"/>
      <c r="M376" s="42"/>
      <c r="N376" s="231"/>
      <c r="O376" s="232"/>
      <c r="P376" s="89"/>
      <c r="Q376" s="89"/>
      <c r="R376" s="89"/>
      <c r="S376" s="89"/>
      <c r="T376" s="89"/>
      <c r="U376" s="89"/>
      <c r="V376" s="89"/>
      <c r="W376" s="89"/>
      <c r="X376" s="90"/>
      <c r="Y376" s="36"/>
      <c r="Z376" s="36"/>
      <c r="AA376" s="36"/>
      <c r="AB376" s="36"/>
      <c r="AC376" s="36"/>
      <c r="AD376" s="36"/>
      <c r="AE376" s="36"/>
      <c r="AT376" s="15" t="s">
        <v>141</v>
      </c>
      <c r="AU376" s="15" t="s">
        <v>86</v>
      </c>
    </row>
    <row r="377" s="2" customFormat="1">
      <c r="A377" s="36"/>
      <c r="B377" s="37"/>
      <c r="C377" s="38"/>
      <c r="D377" s="233" t="s">
        <v>143</v>
      </c>
      <c r="E377" s="38"/>
      <c r="F377" s="234" t="s">
        <v>586</v>
      </c>
      <c r="G377" s="38"/>
      <c r="H377" s="38"/>
      <c r="I377" s="230"/>
      <c r="J377" s="230"/>
      <c r="K377" s="38"/>
      <c r="L377" s="38"/>
      <c r="M377" s="42"/>
      <c r="N377" s="231"/>
      <c r="O377" s="232"/>
      <c r="P377" s="89"/>
      <c r="Q377" s="89"/>
      <c r="R377" s="89"/>
      <c r="S377" s="89"/>
      <c r="T377" s="89"/>
      <c r="U377" s="89"/>
      <c r="V377" s="89"/>
      <c r="W377" s="89"/>
      <c r="X377" s="90"/>
      <c r="Y377" s="36"/>
      <c r="Z377" s="36"/>
      <c r="AA377" s="36"/>
      <c r="AB377" s="36"/>
      <c r="AC377" s="36"/>
      <c r="AD377" s="36"/>
      <c r="AE377" s="36"/>
      <c r="AT377" s="15" t="s">
        <v>143</v>
      </c>
      <c r="AU377" s="15" t="s">
        <v>86</v>
      </c>
    </row>
    <row r="378" s="2" customFormat="1" ht="24.15" customHeight="1">
      <c r="A378" s="36"/>
      <c r="B378" s="37"/>
      <c r="C378" s="213" t="s">
        <v>587</v>
      </c>
      <c r="D378" s="213" t="s">
        <v>135</v>
      </c>
      <c r="E378" s="214" t="s">
        <v>588</v>
      </c>
      <c r="F378" s="215" t="s">
        <v>589</v>
      </c>
      <c r="G378" s="216" t="s">
        <v>317</v>
      </c>
      <c r="H378" s="217">
        <v>15</v>
      </c>
      <c r="I378" s="218"/>
      <c r="J378" s="218"/>
      <c r="K378" s="219">
        <f>ROUND(P378*H378,2)</f>
        <v>0</v>
      </c>
      <c r="L378" s="220"/>
      <c r="M378" s="42"/>
      <c r="N378" s="221" t="s">
        <v>1</v>
      </c>
      <c r="O378" s="222" t="s">
        <v>42</v>
      </c>
      <c r="P378" s="223">
        <f>I378+J378</f>
        <v>0</v>
      </c>
      <c r="Q378" s="223">
        <f>ROUND(I378*H378,2)</f>
        <v>0</v>
      </c>
      <c r="R378" s="223">
        <f>ROUND(J378*H378,2)</f>
        <v>0</v>
      </c>
      <c r="S378" s="89"/>
      <c r="T378" s="224">
        <f>S378*H378</f>
        <v>0</v>
      </c>
      <c r="U378" s="224">
        <v>0.0013799999999999999</v>
      </c>
      <c r="V378" s="224">
        <f>U378*H378</f>
        <v>0.0207</v>
      </c>
      <c r="W378" s="224">
        <v>0</v>
      </c>
      <c r="X378" s="225">
        <f>W378*H378</f>
        <v>0</v>
      </c>
      <c r="Y378" s="36"/>
      <c r="Z378" s="36"/>
      <c r="AA378" s="36"/>
      <c r="AB378" s="36"/>
      <c r="AC378" s="36"/>
      <c r="AD378" s="36"/>
      <c r="AE378" s="36"/>
      <c r="AR378" s="226" t="s">
        <v>223</v>
      </c>
      <c r="AT378" s="226" t="s">
        <v>135</v>
      </c>
      <c r="AU378" s="226" t="s">
        <v>86</v>
      </c>
      <c r="AY378" s="15" t="s">
        <v>132</v>
      </c>
      <c r="BE378" s="227">
        <f>IF(O378="základní",K378,0)</f>
        <v>0</v>
      </c>
      <c r="BF378" s="227">
        <f>IF(O378="snížená",K378,0)</f>
        <v>0</v>
      </c>
      <c r="BG378" s="227">
        <f>IF(O378="zákl. přenesená",K378,0)</f>
        <v>0</v>
      </c>
      <c r="BH378" s="227">
        <f>IF(O378="sníž. přenesená",K378,0)</f>
        <v>0</v>
      </c>
      <c r="BI378" s="227">
        <f>IF(O378="nulová",K378,0)</f>
        <v>0</v>
      </c>
      <c r="BJ378" s="15" t="s">
        <v>84</v>
      </c>
      <c r="BK378" s="227">
        <f>ROUND(P378*H378,2)</f>
        <v>0</v>
      </c>
      <c r="BL378" s="15" t="s">
        <v>223</v>
      </c>
      <c r="BM378" s="226" t="s">
        <v>590</v>
      </c>
    </row>
    <row r="379" s="2" customFormat="1">
      <c r="A379" s="36"/>
      <c r="B379" s="37"/>
      <c r="C379" s="38"/>
      <c r="D379" s="228" t="s">
        <v>141</v>
      </c>
      <c r="E379" s="38"/>
      <c r="F379" s="229" t="s">
        <v>591</v>
      </c>
      <c r="G379" s="38"/>
      <c r="H379" s="38"/>
      <c r="I379" s="230"/>
      <c r="J379" s="230"/>
      <c r="K379" s="38"/>
      <c r="L379" s="38"/>
      <c r="M379" s="42"/>
      <c r="N379" s="231"/>
      <c r="O379" s="232"/>
      <c r="P379" s="89"/>
      <c r="Q379" s="89"/>
      <c r="R379" s="89"/>
      <c r="S379" s="89"/>
      <c r="T379" s="89"/>
      <c r="U379" s="89"/>
      <c r="V379" s="89"/>
      <c r="W379" s="89"/>
      <c r="X379" s="90"/>
      <c r="Y379" s="36"/>
      <c r="Z379" s="36"/>
      <c r="AA379" s="36"/>
      <c r="AB379" s="36"/>
      <c r="AC379" s="36"/>
      <c r="AD379" s="36"/>
      <c r="AE379" s="36"/>
      <c r="AT379" s="15" t="s">
        <v>141</v>
      </c>
      <c r="AU379" s="15" t="s">
        <v>86</v>
      </c>
    </row>
    <row r="380" s="2" customFormat="1">
      <c r="A380" s="36"/>
      <c r="B380" s="37"/>
      <c r="C380" s="38"/>
      <c r="D380" s="233" t="s">
        <v>143</v>
      </c>
      <c r="E380" s="38"/>
      <c r="F380" s="234" t="s">
        <v>592</v>
      </c>
      <c r="G380" s="38"/>
      <c r="H380" s="38"/>
      <c r="I380" s="230"/>
      <c r="J380" s="230"/>
      <c r="K380" s="38"/>
      <c r="L380" s="38"/>
      <c r="M380" s="42"/>
      <c r="N380" s="231"/>
      <c r="O380" s="232"/>
      <c r="P380" s="89"/>
      <c r="Q380" s="89"/>
      <c r="R380" s="89"/>
      <c r="S380" s="89"/>
      <c r="T380" s="89"/>
      <c r="U380" s="89"/>
      <c r="V380" s="89"/>
      <c r="W380" s="89"/>
      <c r="X380" s="90"/>
      <c r="Y380" s="36"/>
      <c r="Z380" s="36"/>
      <c r="AA380" s="36"/>
      <c r="AB380" s="36"/>
      <c r="AC380" s="36"/>
      <c r="AD380" s="36"/>
      <c r="AE380" s="36"/>
      <c r="AT380" s="15" t="s">
        <v>143</v>
      </c>
      <c r="AU380" s="15" t="s">
        <v>86</v>
      </c>
    </row>
    <row r="381" s="2" customFormat="1" ht="16.5" customHeight="1">
      <c r="A381" s="36"/>
      <c r="B381" s="37"/>
      <c r="C381" s="247" t="s">
        <v>593</v>
      </c>
      <c r="D381" s="247" t="s">
        <v>246</v>
      </c>
      <c r="E381" s="248" t="s">
        <v>594</v>
      </c>
      <c r="F381" s="249" t="s">
        <v>595</v>
      </c>
      <c r="G381" s="250" t="s">
        <v>461</v>
      </c>
      <c r="H381" s="251">
        <v>7</v>
      </c>
      <c r="I381" s="252"/>
      <c r="J381" s="253"/>
      <c r="K381" s="254">
        <f>ROUND(P381*H381,2)</f>
        <v>0</v>
      </c>
      <c r="L381" s="253"/>
      <c r="M381" s="255"/>
      <c r="N381" s="256" t="s">
        <v>1</v>
      </c>
      <c r="O381" s="222" t="s">
        <v>42</v>
      </c>
      <c r="P381" s="223">
        <f>I381+J381</f>
        <v>0</v>
      </c>
      <c r="Q381" s="223">
        <f>ROUND(I381*H381,2)</f>
        <v>0</v>
      </c>
      <c r="R381" s="223">
        <f>ROUND(J381*H381,2)</f>
        <v>0</v>
      </c>
      <c r="S381" s="89"/>
      <c r="T381" s="224">
        <f>S381*H381</f>
        <v>0</v>
      </c>
      <c r="U381" s="224">
        <v>5.0000000000000002E-05</v>
      </c>
      <c r="V381" s="224">
        <f>U381*H381</f>
        <v>0.00035</v>
      </c>
      <c r="W381" s="224">
        <v>0</v>
      </c>
      <c r="X381" s="225">
        <f>W381*H381</f>
        <v>0</v>
      </c>
      <c r="Y381" s="36"/>
      <c r="Z381" s="36"/>
      <c r="AA381" s="36"/>
      <c r="AB381" s="36"/>
      <c r="AC381" s="36"/>
      <c r="AD381" s="36"/>
      <c r="AE381" s="36"/>
      <c r="AR381" s="226" t="s">
        <v>249</v>
      </c>
      <c r="AT381" s="226" t="s">
        <v>246</v>
      </c>
      <c r="AU381" s="226" t="s">
        <v>86</v>
      </c>
      <c r="AY381" s="15" t="s">
        <v>132</v>
      </c>
      <c r="BE381" s="227">
        <f>IF(O381="základní",K381,0)</f>
        <v>0</v>
      </c>
      <c r="BF381" s="227">
        <f>IF(O381="snížená",K381,0)</f>
        <v>0</v>
      </c>
      <c r="BG381" s="227">
        <f>IF(O381="zákl. přenesená",K381,0)</f>
        <v>0</v>
      </c>
      <c r="BH381" s="227">
        <f>IF(O381="sníž. přenesená",K381,0)</f>
        <v>0</v>
      </c>
      <c r="BI381" s="227">
        <f>IF(O381="nulová",K381,0)</f>
        <v>0</v>
      </c>
      <c r="BJ381" s="15" t="s">
        <v>84</v>
      </c>
      <c r="BK381" s="227">
        <f>ROUND(P381*H381,2)</f>
        <v>0</v>
      </c>
      <c r="BL381" s="15" t="s">
        <v>223</v>
      </c>
      <c r="BM381" s="226" t="s">
        <v>596</v>
      </c>
    </row>
    <row r="382" s="2" customFormat="1">
      <c r="A382" s="36"/>
      <c r="B382" s="37"/>
      <c r="C382" s="38"/>
      <c r="D382" s="228" t="s">
        <v>141</v>
      </c>
      <c r="E382" s="38"/>
      <c r="F382" s="229" t="s">
        <v>595</v>
      </c>
      <c r="G382" s="38"/>
      <c r="H382" s="38"/>
      <c r="I382" s="230"/>
      <c r="J382" s="230"/>
      <c r="K382" s="38"/>
      <c r="L382" s="38"/>
      <c r="M382" s="42"/>
      <c r="N382" s="231"/>
      <c r="O382" s="232"/>
      <c r="P382" s="89"/>
      <c r="Q382" s="89"/>
      <c r="R382" s="89"/>
      <c r="S382" s="89"/>
      <c r="T382" s="89"/>
      <c r="U382" s="89"/>
      <c r="V382" s="89"/>
      <c r="W382" s="89"/>
      <c r="X382" s="90"/>
      <c r="Y382" s="36"/>
      <c r="Z382" s="36"/>
      <c r="AA382" s="36"/>
      <c r="AB382" s="36"/>
      <c r="AC382" s="36"/>
      <c r="AD382" s="36"/>
      <c r="AE382" s="36"/>
      <c r="AT382" s="15" t="s">
        <v>141</v>
      </c>
      <c r="AU382" s="15" t="s">
        <v>86</v>
      </c>
    </row>
    <row r="383" s="2" customFormat="1" ht="21.75" customHeight="1">
      <c r="A383" s="36"/>
      <c r="B383" s="37"/>
      <c r="C383" s="247" t="s">
        <v>597</v>
      </c>
      <c r="D383" s="247" t="s">
        <v>246</v>
      </c>
      <c r="E383" s="248" t="s">
        <v>598</v>
      </c>
      <c r="F383" s="249" t="s">
        <v>599</v>
      </c>
      <c r="G383" s="250" t="s">
        <v>600</v>
      </c>
      <c r="H383" s="251">
        <v>1</v>
      </c>
      <c r="I383" s="252"/>
      <c r="J383" s="253"/>
      <c r="K383" s="254">
        <f>ROUND(P383*H383,2)</f>
        <v>0</v>
      </c>
      <c r="L383" s="253"/>
      <c r="M383" s="255"/>
      <c r="N383" s="256" t="s">
        <v>1</v>
      </c>
      <c r="O383" s="222" t="s">
        <v>42</v>
      </c>
      <c r="P383" s="223">
        <f>I383+J383</f>
        <v>0</v>
      </c>
      <c r="Q383" s="223">
        <f>ROUND(I383*H383,2)</f>
        <v>0</v>
      </c>
      <c r="R383" s="223">
        <f>ROUND(J383*H383,2)</f>
        <v>0</v>
      </c>
      <c r="S383" s="89"/>
      <c r="T383" s="224">
        <f>S383*H383</f>
        <v>0</v>
      </c>
      <c r="U383" s="224">
        <v>1.0000000000000001E-05</v>
      </c>
      <c r="V383" s="224">
        <f>U383*H383</f>
        <v>1.0000000000000001E-05</v>
      </c>
      <c r="W383" s="224">
        <v>0</v>
      </c>
      <c r="X383" s="225">
        <f>W383*H383</f>
        <v>0</v>
      </c>
      <c r="Y383" s="36"/>
      <c r="Z383" s="36"/>
      <c r="AA383" s="36"/>
      <c r="AB383" s="36"/>
      <c r="AC383" s="36"/>
      <c r="AD383" s="36"/>
      <c r="AE383" s="36"/>
      <c r="AR383" s="226" t="s">
        <v>249</v>
      </c>
      <c r="AT383" s="226" t="s">
        <v>246</v>
      </c>
      <c r="AU383" s="226" t="s">
        <v>86</v>
      </c>
      <c r="AY383" s="15" t="s">
        <v>132</v>
      </c>
      <c r="BE383" s="227">
        <f>IF(O383="základní",K383,0)</f>
        <v>0</v>
      </c>
      <c r="BF383" s="227">
        <f>IF(O383="snížená",K383,0)</f>
        <v>0</v>
      </c>
      <c r="BG383" s="227">
        <f>IF(O383="zákl. přenesená",K383,0)</f>
        <v>0</v>
      </c>
      <c r="BH383" s="227">
        <f>IF(O383="sníž. přenesená",K383,0)</f>
        <v>0</v>
      </c>
      <c r="BI383" s="227">
        <f>IF(O383="nulová",K383,0)</f>
        <v>0</v>
      </c>
      <c r="BJ383" s="15" t="s">
        <v>84</v>
      </c>
      <c r="BK383" s="227">
        <f>ROUND(P383*H383,2)</f>
        <v>0</v>
      </c>
      <c r="BL383" s="15" t="s">
        <v>223</v>
      </c>
      <c r="BM383" s="226" t="s">
        <v>601</v>
      </c>
    </row>
    <row r="384" s="2" customFormat="1">
      <c r="A384" s="36"/>
      <c r="B384" s="37"/>
      <c r="C384" s="38"/>
      <c r="D384" s="228" t="s">
        <v>141</v>
      </c>
      <c r="E384" s="38"/>
      <c r="F384" s="229" t="s">
        <v>599</v>
      </c>
      <c r="G384" s="38"/>
      <c r="H384" s="38"/>
      <c r="I384" s="230"/>
      <c r="J384" s="230"/>
      <c r="K384" s="38"/>
      <c r="L384" s="38"/>
      <c r="M384" s="42"/>
      <c r="N384" s="231"/>
      <c r="O384" s="232"/>
      <c r="P384" s="89"/>
      <c r="Q384" s="89"/>
      <c r="R384" s="89"/>
      <c r="S384" s="89"/>
      <c r="T384" s="89"/>
      <c r="U384" s="89"/>
      <c r="V384" s="89"/>
      <c r="W384" s="89"/>
      <c r="X384" s="90"/>
      <c r="Y384" s="36"/>
      <c r="Z384" s="36"/>
      <c r="AA384" s="36"/>
      <c r="AB384" s="36"/>
      <c r="AC384" s="36"/>
      <c r="AD384" s="36"/>
      <c r="AE384" s="36"/>
      <c r="AT384" s="15" t="s">
        <v>141</v>
      </c>
      <c r="AU384" s="15" t="s">
        <v>86</v>
      </c>
    </row>
    <row r="385" s="2" customFormat="1" ht="16.5" customHeight="1">
      <c r="A385" s="36"/>
      <c r="B385" s="37"/>
      <c r="C385" s="247" t="s">
        <v>602</v>
      </c>
      <c r="D385" s="247" t="s">
        <v>246</v>
      </c>
      <c r="E385" s="248" t="s">
        <v>603</v>
      </c>
      <c r="F385" s="249" t="s">
        <v>604</v>
      </c>
      <c r="G385" s="250" t="s">
        <v>461</v>
      </c>
      <c r="H385" s="251">
        <v>2</v>
      </c>
      <c r="I385" s="252"/>
      <c r="J385" s="253"/>
      <c r="K385" s="254">
        <f>ROUND(P385*H385,2)</f>
        <v>0</v>
      </c>
      <c r="L385" s="253"/>
      <c r="M385" s="255"/>
      <c r="N385" s="256" t="s">
        <v>1</v>
      </c>
      <c r="O385" s="222" t="s">
        <v>42</v>
      </c>
      <c r="P385" s="223">
        <f>I385+J385</f>
        <v>0</v>
      </c>
      <c r="Q385" s="223">
        <f>ROUND(I385*H385,2)</f>
        <v>0</v>
      </c>
      <c r="R385" s="223">
        <f>ROUND(J385*H385,2)</f>
        <v>0</v>
      </c>
      <c r="S385" s="89"/>
      <c r="T385" s="224">
        <f>S385*H385</f>
        <v>0</v>
      </c>
      <c r="U385" s="224">
        <v>0.00019000000000000001</v>
      </c>
      <c r="V385" s="224">
        <f>U385*H385</f>
        <v>0.00038000000000000002</v>
      </c>
      <c r="W385" s="224">
        <v>0</v>
      </c>
      <c r="X385" s="225">
        <f>W385*H385</f>
        <v>0</v>
      </c>
      <c r="Y385" s="36"/>
      <c r="Z385" s="36"/>
      <c r="AA385" s="36"/>
      <c r="AB385" s="36"/>
      <c r="AC385" s="36"/>
      <c r="AD385" s="36"/>
      <c r="AE385" s="36"/>
      <c r="AR385" s="226" t="s">
        <v>249</v>
      </c>
      <c r="AT385" s="226" t="s">
        <v>246</v>
      </c>
      <c r="AU385" s="226" t="s">
        <v>86</v>
      </c>
      <c r="AY385" s="15" t="s">
        <v>132</v>
      </c>
      <c r="BE385" s="227">
        <f>IF(O385="základní",K385,0)</f>
        <v>0</v>
      </c>
      <c r="BF385" s="227">
        <f>IF(O385="snížená",K385,0)</f>
        <v>0</v>
      </c>
      <c r="BG385" s="227">
        <f>IF(O385="zákl. přenesená",K385,0)</f>
        <v>0</v>
      </c>
      <c r="BH385" s="227">
        <f>IF(O385="sníž. přenesená",K385,0)</f>
        <v>0</v>
      </c>
      <c r="BI385" s="227">
        <f>IF(O385="nulová",K385,0)</f>
        <v>0</v>
      </c>
      <c r="BJ385" s="15" t="s">
        <v>84</v>
      </c>
      <c r="BK385" s="227">
        <f>ROUND(P385*H385,2)</f>
        <v>0</v>
      </c>
      <c r="BL385" s="15" t="s">
        <v>223</v>
      </c>
      <c r="BM385" s="226" t="s">
        <v>605</v>
      </c>
    </row>
    <row r="386" s="2" customFormat="1">
      <c r="A386" s="36"/>
      <c r="B386" s="37"/>
      <c r="C386" s="38"/>
      <c r="D386" s="228" t="s">
        <v>141</v>
      </c>
      <c r="E386" s="38"/>
      <c r="F386" s="229" t="s">
        <v>606</v>
      </c>
      <c r="G386" s="38"/>
      <c r="H386" s="38"/>
      <c r="I386" s="230"/>
      <c r="J386" s="230"/>
      <c r="K386" s="38"/>
      <c r="L386" s="38"/>
      <c r="M386" s="42"/>
      <c r="N386" s="231"/>
      <c r="O386" s="232"/>
      <c r="P386" s="89"/>
      <c r="Q386" s="89"/>
      <c r="R386" s="89"/>
      <c r="S386" s="89"/>
      <c r="T386" s="89"/>
      <c r="U386" s="89"/>
      <c r="V386" s="89"/>
      <c r="W386" s="89"/>
      <c r="X386" s="90"/>
      <c r="Y386" s="36"/>
      <c r="Z386" s="36"/>
      <c r="AA386" s="36"/>
      <c r="AB386" s="36"/>
      <c r="AC386" s="36"/>
      <c r="AD386" s="36"/>
      <c r="AE386" s="36"/>
      <c r="AT386" s="15" t="s">
        <v>141</v>
      </c>
      <c r="AU386" s="15" t="s">
        <v>86</v>
      </c>
    </row>
    <row r="387" s="12" customFormat="1" ht="22.8" customHeight="1">
      <c r="A387" s="12"/>
      <c r="B387" s="196"/>
      <c r="C387" s="197"/>
      <c r="D387" s="198" t="s">
        <v>78</v>
      </c>
      <c r="E387" s="211" t="s">
        <v>607</v>
      </c>
      <c r="F387" s="211" t="s">
        <v>608</v>
      </c>
      <c r="G387" s="197"/>
      <c r="H387" s="197"/>
      <c r="I387" s="200"/>
      <c r="J387" s="200"/>
      <c r="K387" s="212">
        <f>BK387</f>
        <v>0</v>
      </c>
      <c r="L387" s="197"/>
      <c r="M387" s="202"/>
      <c r="N387" s="203"/>
      <c r="O387" s="204"/>
      <c r="P387" s="204"/>
      <c r="Q387" s="205">
        <f>SUM(Q388:Q426)</f>
        <v>0</v>
      </c>
      <c r="R387" s="205">
        <f>SUM(R388:R426)</f>
        <v>0</v>
      </c>
      <c r="S387" s="204"/>
      <c r="T387" s="206">
        <f>SUM(T388:T426)</f>
        <v>0</v>
      </c>
      <c r="U387" s="204"/>
      <c r="V387" s="206">
        <f>SUM(V388:V426)</f>
        <v>0.7302088000000001</v>
      </c>
      <c r="W387" s="204"/>
      <c r="X387" s="207">
        <f>SUM(X388:X426)</f>
        <v>3.5526249999999999</v>
      </c>
      <c r="Y387" s="12"/>
      <c r="Z387" s="12"/>
      <c r="AA387" s="12"/>
      <c r="AB387" s="12"/>
      <c r="AC387" s="12"/>
      <c r="AD387" s="12"/>
      <c r="AE387" s="12"/>
      <c r="AR387" s="208" t="s">
        <v>86</v>
      </c>
      <c r="AT387" s="209" t="s">
        <v>78</v>
      </c>
      <c r="AU387" s="209" t="s">
        <v>84</v>
      </c>
      <c r="AY387" s="208" t="s">
        <v>132</v>
      </c>
      <c r="BK387" s="210">
        <f>SUM(BK388:BK426)</f>
        <v>0</v>
      </c>
    </row>
    <row r="388" s="2" customFormat="1" ht="16.5" customHeight="1">
      <c r="A388" s="36"/>
      <c r="B388" s="37"/>
      <c r="C388" s="213" t="s">
        <v>609</v>
      </c>
      <c r="D388" s="213" t="s">
        <v>135</v>
      </c>
      <c r="E388" s="214" t="s">
        <v>610</v>
      </c>
      <c r="F388" s="215" t="s">
        <v>611</v>
      </c>
      <c r="G388" s="216" t="s">
        <v>138</v>
      </c>
      <c r="H388" s="217">
        <v>366.75</v>
      </c>
      <c r="I388" s="218"/>
      <c r="J388" s="218"/>
      <c r="K388" s="219">
        <f>ROUND(P388*H388,2)</f>
        <v>0</v>
      </c>
      <c r="L388" s="220"/>
      <c r="M388" s="42"/>
      <c r="N388" s="221" t="s">
        <v>1</v>
      </c>
      <c r="O388" s="222" t="s">
        <v>42</v>
      </c>
      <c r="P388" s="223">
        <f>I388+J388</f>
        <v>0</v>
      </c>
      <c r="Q388" s="223">
        <f>ROUND(I388*H388,2)</f>
        <v>0</v>
      </c>
      <c r="R388" s="223">
        <f>ROUND(J388*H388,2)</f>
        <v>0</v>
      </c>
      <c r="S388" s="89"/>
      <c r="T388" s="224">
        <f>S388*H388</f>
        <v>0</v>
      </c>
      <c r="U388" s="224">
        <v>0</v>
      </c>
      <c r="V388" s="224">
        <f>U388*H388</f>
        <v>0</v>
      </c>
      <c r="W388" s="224">
        <v>0.0094999999999999998</v>
      </c>
      <c r="X388" s="225">
        <f>W388*H388</f>
        <v>3.4841249999999997</v>
      </c>
      <c r="Y388" s="36"/>
      <c r="Z388" s="36"/>
      <c r="AA388" s="36"/>
      <c r="AB388" s="36"/>
      <c r="AC388" s="36"/>
      <c r="AD388" s="36"/>
      <c r="AE388" s="36"/>
      <c r="AR388" s="226" t="s">
        <v>223</v>
      </c>
      <c r="AT388" s="226" t="s">
        <v>135</v>
      </c>
      <c r="AU388" s="226" t="s">
        <v>86</v>
      </c>
      <c r="AY388" s="15" t="s">
        <v>132</v>
      </c>
      <c r="BE388" s="227">
        <f>IF(O388="základní",K388,0)</f>
        <v>0</v>
      </c>
      <c r="BF388" s="227">
        <f>IF(O388="snížená",K388,0)</f>
        <v>0</v>
      </c>
      <c r="BG388" s="227">
        <f>IF(O388="zákl. přenesená",K388,0)</f>
        <v>0</v>
      </c>
      <c r="BH388" s="227">
        <f>IF(O388="sníž. přenesená",K388,0)</f>
        <v>0</v>
      </c>
      <c r="BI388" s="227">
        <f>IF(O388="nulová",K388,0)</f>
        <v>0</v>
      </c>
      <c r="BJ388" s="15" t="s">
        <v>84</v>
      </c>
      <c r="BK388" s="227">
        <f>ROUND(P388*H388,2)</f>
        <v>0</v>
      </c>
      <c r="BL388" s="15" t="s">
        <v>223</v>
      </c>
      <c r="BM388" s="226" t="s">
        <v>612</v>
      </c>
    </row>
    <row r="389" s="2" customFormat="1">
      <c r="A389" s="36"/>
      <c r="B389" s="37"/>
      <c r="C389" s="38"/>
      <c r="D389" s="228" t="s">
        <v>141</v>
      </c>
      <c r="E389" s="38"/>
      <c r="F389" s="229" t="s">
        <v>613</v>
      </c>
      <c r="G389" s="38"/>
      <c r="H389" s="38"/>
      <c r="I389" s="230"/>
      <c r="J389" s="230"/>
      <c r="K389" s="38"/>
      <c r="L389" s="38"/>
      <c r="M389" s="42"/>
      <c r="N389" s="231"/>
      <c r="O389" s="232"/>
      <c r="P389" s="89"/>
      <c r="Q389" s="89"/>
      <c r="R389" s="89"/>
      <c r="S389" s="89"/>
      <c r="T389" s="89"/>
      <c r="U389" s="89"/>
      <c r="V389" s="89"/>
      <c r="W389" s="89"/>
      <c r="X389" s="90"/>
      <c r="Y389" s="36"/>
      <c r="Z389" s="36"/>
      <c r="AA389" s="36"/>
      <c r="AB389" s="36"/>
      <c r="AC389" s="36"/>
      <c r="AD389" s="36"/>
      <c r="AE389" s="36"/>
      <c r="AT389" s="15" t="s">
        <v>141</v>
      </c>
      <c r="AU389" s="15" t="s">
        <v>86</v>
      </c>
    </row>
    <row r="390" s="2" customFormat="1">
      <c r="A390" s="36"/>
      <c r="B390" s="37"/>
      <c r="C390" s="38"/>
      <c r="D390" s="233" t="s">
        <v>143</v>
      </c>
      <c r="E390" s="38"/>
      <c r="F390" s="234" t="s">
        <v>614</v>
      </c>
      <c r="G390" s="38"/>
      <c r="H390" s="38"/>
      <c r="I390" s="230"/>
      <c r="J390" s="230"/>
      <c r="K390" s="38"/>
      <c r="L390" s="38"/>
      <c r="M390" s="42"/>
      <c r="N390" s="231"/>
      <c r="O390" s="232"/>
      <c r="P390" s="89"/>
      <c r="Q390" s="89"/>
      <c r="R390" s="89"/>
      <c r="S390" s="89"/>
      <c r="T390" s="89"/>
      <c r="U390" s="89"/>
      <c r="V390" s="89"/>
      <c r="W390" s="89"/>
      <c r="X390" s="90"/>
      <c r="Y390" s="36"/>
      <c r="Z390" s="36"/>
      <c r="AA390" s="36"/>
      <c r="AB390" s="36"/>
      <c r="AC390" s="36"/>
      <c r="AD390" s="36"/>
      <c r="AE390" s="36"/>
      <c r="AT390" s="15" t="s">
        <v>143</v>
      </c>
      <c r="AU390" s="15" t="s">
        <v>86</v>
      </c>
    </row>
    <row r="391" s="13" customFormat="1">
      <c r="A391" s="13"/>
      <c r="B391" s="236"/>
      <c r="C391" s="237"/>
      <c r="D391" s="228" t="s">
        <v>154</v>
      </c>
      <c r="E391" s="238" t="s">
        <v>1</v>
      </c>
      <c r="F391" s="239" t="s">
        <v>615</v>
      </c>
      <c r="G391" s="237"/>
      <c r="H391" s="240">
        <v>366.75</v>
      </c>
      <c r="I391" s="241"/>
      <c r="J391" s="241"/>
      <c r="K391" s="237"/>
      <c r="L391" s="237"/>
      <c r="M391" s="242"/>
      <c r="N391" s="243"/>
      <c r="O391" s="244"/>
      <c r="P391" s="244"/>
      <c r="Q391" s="244"/>
      <c r="R391" s="244"/>
      <c r="S391" s="244"/>
      <c r="T391" s="244"/>
      <c r="U391" s="244"/>
      <c r="V391" s="244"/>
      <c r="W391" s="244"/>
      <c r="X391" s="245"/>
      <c r="Y391" s="13"/>
      <c r="Z391" s="13"/>
      <c r="AA391" s="13"/>
      <c r="AB391" s="13"/>
      <c r="AC391" s="13"/>
      <c r="AD391" s="13"/>
      <c r="AE391" s="13"/>
      <c r="AT391" s="246" t="s">
        <v>154</v>
      </c>
      <c r="AU391" s="246" t="s">
        <v>86</v>
      </c>
      <c r="AV391" s="13" t="s">
        <v>86</v>
      </c>
      <c r="AW391" s="13" t="s">
        <v>5</v>
      </c>
      <c r="AX391" s="13" t="s">
        <v>84</v>
      </c>
      <c r="AY391" s="246" t="s">
        <v>132</v>
      </c>
    </row>
    <row r="392" s="2" customFormat="1" ht="24.15" customHeight="1">
      <c r="A392" s="36"/>
      <c r="B392" s="37"/>
      <c r="C392" s="213" t="s">
        <v>616</v>
      </c>
      <c r="D392" s="213" t="s">
        <v>135</v>
      </c>
      <c r="E392" s="214" t="s">
        <v>617</v>
      </c>
      <c r="F392" s="215" t="s">
        <v>618</v>
      </c>
      <c r="G392" s="216" t="s">
        <v>317</v>
      </c>
      <c r="H392" s="217">
        <v>45</v>
      </c>
      <c r="I392" s="218"/>
      <c r="J392" s="218"/>
      <c r="K392" s="219">
        <f>ROUND(P392*H392,2)</f>
        <v>0</v>
      </c>
      <c r="L392" s="220"/>
      <c r="M392" s="42"/>
      <c r="N392" s="221" t="s">
        <v>1</v>
      </c>
      <c r="O392" s="222" t="s">
        <v>42</v>
      </c>
      <c r="P392" s="223">
        <f>I392+J392</f>
        <v>0</v>
      </c>
      <c r="Q392" s="223">
        <f>ROUND(I392*H392,2)</f>
        <v>0</v>
      </c>
      <c r="R392" s="223">
        <f>ROUND(J392*H392,2)</f>
        <v>0</v>
      </c>
      <c r="S392" s="89"/>
      <c r="T392" s="224">
        <f>S392*H392</f>
        <v>0</v>
      </c>
      <c r="U392" s="224">
        <v>0</v>
      </c>
      <c r="V392" s="224">
        <f>U392*H392</f>
        <v>0</v>
      </c>
      <c r="W392" s="224">
        <v>0</v>
      </c>
      <c r="X392" s="225">
        <f>W392*H392</f>
        <v>0</v>
      </c>
      <c r="Y392" s="36"/>
      <c r="Z392" s="36"/>
      <c r="AA392" s="36"/>
      <c r="AB392" s="36"/>
      <c r="AC392" s="36"/>
      <c r="AD392" s="36"/>
      <c r="AE392" s="36"/>
      <c r="AR392" s="226" t="s">
        <v>223</v>
      </c>
      <c r="AT392" s="226" t="s">
        <v>135</v>
      </c>
      <c r="AU392" s="226" t="s">
        <v>86</v>
      </c>
      <c r="AY392" s="15" t="s">
        <v>132</v>
      </c>
      <c r="BE392" s="227">
        <f>IF(O392="základní",K392,0)</f>
        <v>0</v>
      </c>
      <c r="BF392" s="227">
        <f>IF(O392="snížená",K392,0)</f>
        <v>0</v>
      </c>
      <c r="BG392" s="227">
        <f>IF(O392="zákl. přenesená",K392,0)</f>
        <v>0</v>
      </c>
      <c r="BH392" s="227">
        <f>IF(O392="sníž. přenesená",K392,0)</f>
        <v>0</v>
      </c>
      <c r="BI392" s="227">
        <f>IF(O392="nulová",K392,0)</f>
        <v>0</v>
      </c>
      <c r="BJ392" s="15" t="s">
        <v>84</v>
      </c>
      <c r="BK392" s="227">
        <f>ROUND(P392*H392,2)</f>
        <v>0</v>
      </c>
      <c r="BL392" s="15" t="s">
        <v>223</v>
      </c>
      <c r="BM392" s="226" t="s">
        <v>619</v>
      </c>
    </row>
    <row r="393" s="2" customFormat="1">
      <c r="A393" s="36"/>
      <c r="B393" s="37"/>
      <c r="C393" s="38"/>
      <c r="D393" s="228" t="s">
        <v>141</v>
      </c>
      <c r="E393" s="38"/>
      <c r="F393" s="229" t="s">
        <v>620</v>
      </c>
      <c r="G393" s="38"/>
      <c r="H393" s="38"/>
      <c r="I393" s="230"/>
      <c r="J393" s="230"/>
      <c r="K393" s="38"/>
      <c r="L393" s="38"/>
      <c r="M393" s="42"/>
      <c r="N393" s="231"/>
      <c r="O393" s="232"/>
      <c r="P393" s="89"/>
      <c r="Q393" s="89"/>
      <c r="R393" s="89"/>
      <c r="S393" s="89"/>
      <c r="T393" s="89"/>
      <c r="U393" s="89"/>
      <c r="V393" s="89"/>
      <c r="W393" s="89"/>
      <c r="X393" s="90"/>
      <c r="Y393" s="36"/>
      <c r="Z393" s="36"/>
      <c r="AA393" s="36"/>
      <c r="AB393" s="36"/>
      <c r="AC393" s="36"/>
      <c r="AD393" s="36"/>
      <c r="AE393" s="36"/>
      <c r="AT393" s="15" t="s">
        <v>141</v>
      </c>
      <c r="AU393" s="15" t="s">
        <v>86</v>
      </c>
    </row>
    <row r="394" s="2" customFormat="1">
      <c r="A394" s="36"/>
      <c r="B394" s="37"/>
      <c r="C394" s="38"/>
      <c r="D394" s="233" t="s">
        <v>143</v>
      </c>
      <c r="E394" s="38"/>
      <c r="F394" s="234" t="s">
        <v>621</v>
      </c>
      <c r="G394" s="38"/>
      <c r="H394" s="38"/>
      <c r="I394" s="230"/>
      <c r="J394" s="230"/>
      <c r="K394" s="38"/>
      <c r="L394" s="38"/>
      <c r="M394" s="42"/>
      <c r="N394" s="231"/>
      <c r="O394" s="232"/>
      <c r="P394" s="89"/>
      <c r="Q394" s="89"/>
      <c r="R394" s="89"/>
      <c r="S394" s="89"/>
      <c r="T394" s="89"/>
      <c r="U394" s="89"/>
      <c r="V394" s="89"/>
      <c r="W394" s="89"/>
      <c r="X394" s="90"/>
      <c r="Y394" s="36"/>
      <c r="Z394" s="36"/>
      <c r="AA394" s="36"/>
      <c r="AB394" s="36"/>
      <c r="AC394" s="36"/>
      <c r="AD394" s="36"/>
      <c r="AE394" s="36"/>
      <c r="AT394" s="15" t="s">
        <v>143</v>
      </c>
      <c r="AU394" s="15" t="s">
        <v>86</v>
      </c>
    </row>
    <row r="395" s="13" customFormat="1">
      <c r="A395" s="13"/>
      <c r="B395" s="236"/>
      <c r="C395" s="237"/>
      <c r="D395" s="228" t="s">
        <v>154</v>
      </c>
      <c r="E395" s="238" t="s">
        <v>1</v>
      </c>
      <c r="F395" s="239" t="s">
        <v>622</v>
      </c>
      <c r="G395" s="237"/>
      <c r="H395" s="240">
        <v>45</v>
      </c>
      <c r="I395" s="241"/>
      <c r="J395" s="241"/>
      <c r="K395" s="237"/>
      <c r="L395" s="237"/>
      <c r="M395" s="242"/>
      <c r="N395" s="243"/>
      <c r="O395" s="244"/>
      <c r="P395" s="244"/>
      <c r="Q395" s="244"/>
      <c r="R395" s="244"/>
      <c r="S395" s="244"/>
      <c r="T395" s="244"/>
      <c r="U395" s="244"/>
      <c r="V395" s="244"/>
      <c r="W395" s="244"/>
      <c r="X395" s="245"/>
      <c r="Y395" s="13"/>
      <c r="Z395" s="13"/>
      <c r="AA395" s="13"/>
      <c r="AB395" s="13"/>
      <c r="AC395" s="13"/>
      <c r="AD395" s="13"/>
      <c r="AE395" s="13"/>
      <c r="AT395" s="246" t="s">
        <v>154</v>
      </c>
      <c r="AU395" s="246" t="s">
        <v>86</v>
      </c>
      <c r="AV395" s="13" t="s">
        <v>86</v>
      </c>
      <c r="AW395" s="13" t="s">
        <v>5</v>
      </c>
      <c r="AX395" s="13" t="s">
        <v>84</v>
      </c>
      <c r="AY395" s="246" t="s">
        <v>132</v>
      </c>
    </row>
    <row r="396" s="2" customFormat="1" ht="24.15" customHeight="1">
      <c r="A396" s="36"/>
      <c r="B396" s="37"/>
      <c r="C396" s="213" t="s">
        <v>623</v>
      </c>
      <c r="D396" s="213" t="s">
        <v>135</v>
      </c>
      <c r="E396" s="214" t="s">
        <v>624</v>
      </c>
      <c r="F396" s="215" t="s">
        <v>625</v>
      </c>
      <c r="G396" s="216" t="s">
        <v>138</v>
      </c>
      <c r="H396" s="217">
        <v>192.69999999999999</v>
      </c>
      <c r="I396" s="218"/>
      <c r="J396" s="218"/>
      <c r="K396" s="219">
        <f>ROUND(P396*H396,2)</f>
        <v>0</v>
      </c>
      <c r="L396" s="220"/>
      <c r="M396" s="42"/>
      <c r="N396" s="221" t="s">
        <v>1</v>
      </c>
      <c r="O396" s="222" t="s">
        <v>42</v>
      </c>
      <c r="P396" s="223">
        <f>I396+J396</f>
        <v>0</v>
      </c>
      <c r="Q396" s="223">
        <f>ROUND(I396*H396,2)</f>
        <v>0</v>
      </c>
      <c r="R396" s="223">
        <f>ROUND(J396*H396,2)</f>
        <v>0</v>
      </c>
      <c r="S396" s="89"/>
      <c r="T396" s="224">
        <f>S396*H396</f>
        <v>0</v>
      </c>
      <c r="U396" s="224">
        <v>0</v>
      </c>
      <c r="V396" s="224">
        <f>U396*H396</f>
        <v>0</v>
      </c>
      <c r="W396" s="224">
        <v>0</v>
      </c>
      <c r="X396" s="225">
        <f>W396*H396</f>
        <v>0</v>
      </c>
      <c r="Y396" s="36"/>
      <c r="Z396" s="36"/>
      <c r="AA396" s="36"/>
      <c r="AB396" s="36"/>
      <c r="AC396" s="36"/>
      <c r="AD396" s="36"/>
      <c r="AE396" s="36"/>
      <c r="AR396" s="226" t="s">
        <v>223</v>
      </c>
      <c r="AT396" s="226" t="s">
        <v>135</v>
      </c>
      <c r="AU396" s="226" t="s">
        <v>86</v>
      </c>
      <c r="AY396" s="15" t="s">
        <v>132</v>
      </c>
      <c r="BE396" s="227">
        <f>IF(O396="základní",K396,0)</f>
        <v>0</v>
      </c>
      <c r="BF396" s="227">
        <f>IF(O396="snížená",K396,0)</f>
        <v>0</v>
      </c>
      <c r="BG396" s="227">
        <f>IF(O396="zákl. přenesená",K396,0)</f>
        <v>0</v>
      </c>
      <c r="BH396" s="227">
        <f>IF(O396="sníž. přenesená",K396,0)</f>
        <v>0</v>
      </c>
      <c r="BI396" s="227">
        <f>IF(O396="nulová",K396,0)</f>
        <v>0</v>
      </c>
      <c r="BJ396" s="15" t="s">
        <v>84</v>
      </c>
      <c r="BK396" s="227">
        <f>ROUND(P396*H396,2)</f>
        <v>0</v>
      </c>
      <c r="BL396" s="15" t="s">
        <v>223</v>
      </c>
      <c r="BM396" s="226" t="s">
        <v>626</v>
      </c>
    </row>
    <row r="397" s="2" customFormat="1">
      <c r="A397" s="36"/>
      <c r="B397" s="37"/>
      <c r="C397" s="38"/>
      <c r="D397" s="228" t="s">
        <v>141</v>
      </c>
      <c r="E397" s="38"/>
      <c r="F397" s="229" t="s">
        <v>627</v>
      </c>
      <c r="G397" s="38"/>
      <c r="H397" s="38"/>
      <c r="I397" s="230"/>
      <c r="J397" s="230"/>
      <c r="K397" s="38"/>
      <c r="L397" s="38"/>
      <c r="M397" s="42"/>
      <c r="N397" s="231"/>
      <c r="O397" s="232"/>
      <c r="P397" s="89"/>
      <c r="Q397" s="89"/>
      <c r="R397" s="89"/>
      <c r="S397" s="89"/>
      <c r="T397" s="89"/>
      <c r="U397" s="89"/>
      <c r="V397" s="89"/>
      <c r="W397" s="89"/>
      <c r="X397" s="90"/>
      <c r="Y397" s="36"/>
      <c r="Z397" s="36"/>
      <c r="AA397" s="36"/>
      <c r="AB397" s="36"/>
      <c r="AC397" s="36"/>
      <c r="AD397" s="36"/>
      <c r="AE397" s="36"/>
      <c r="AT397" s="15" t="s">
        <v>141</v>
      </c>
      <c r="AU397" s="15" t="s">
        <v>86</v>
      </c>
    </row>
    <row r="398" s="2" customFormat="1">
      <c r="A398" s="36"/>
      <c r="B398" s="37"/>
      <c r="C398" s="38"/>
      <c r="D398" s="233" t="s">
        <v>143</v>
      </c>
      <c r="E398" s="38"/>
      <c r="F398" s="234" t="s">
        <v>628</v>
      </c>
      <c r="G398" s="38"/>
      <c r="H398" s="38"/>
      <c r="I398" s="230"/>
      <c r="J398" s="230"/>
      <c r="K398" s="38"/>
      <c r="L398" s="38"/>
      <c r="M398" s="42"/>
      <c r="N398" s="231"/>
      <c r="O398" s="232"/>
      <c r="P398" s="89"/>
      <c r="Q398" s="89"/>
      <c r="R398" s="89"/>
      <c r="S398" s="89"/>
      <c r="T398" s="89"/>
      <c r="U398" s="89"/>
      <c r="V398" s="89"/>
      <c r="W398" s="89"/>
      <c r="X398" s="90"/>
      <c r="Y398" s="36"/>
      <c r="Z398" s="36"/>
      <c r="AA398" s="36"/>
      <c r="AB398" s="36"/>
      <c r="AC398" s="36"/>
      <c r="AD398" s="36"/>
      <c r="AE398" s="36"/>
      <c r="AT398" s="15" t="s">
        <v>143</v>
      </c>
      <c r="AU398" s="15" t="s">
        <v>86</v>
      </c>
    </row>
    <row r="399" s="2" customFormat="1" ht="24.15" customHeight="1">
      <c r="A399" s="36"/>
      <c r="B399" s="37"/>
      <c r="C399" s="213" t="s">
        <v>629</v>
      </c>
      <c r="D399" s="213" t="s">
        <v>135</v>
      </c>
      <c r="E399" s="214" t="s">
        <v>630</v>
      </c>
      <c r="F399" s="215" t="s">
        <v>631</v>
      </c>
      <c r="G399" s="216" t="s">
        <v>317</v>
      </c>
      <c r="H399" s="217">
        <v>15.08</v>
      </c>
      <c r="I399" s="218"/>
      <c r="J399" s="218"/>
      <c r="K399" s="219">
        <f>ROUND(P399*H399,2)</f>
        <v>0</v>
      </c>
      <c r="L399" s="220"/>
      <c r="M399" s="42"/>
      <c r="N399" s="221" t="s">
        <v>1</v>
      </c>
      <c r="O399" s="222" t="s">
        <v>42</v>
      </c>
      <c r="P399" s="223">
        <f>I399+J399</f>
        <v>0</v>
      </c>
      <c r="Q399" s="223">
        <f>ROUND(I399*H399,2)</f>
        <v>0</v>
      </c>
      <c r="R399" s="223">
        <f>ROUND(J399*H399,2)</f>
        <v>0</v>
      </c>
      <c r="S399" s="89"/>
      <c r="T399" s="224">
        <f>S399*H399</f>
        <v>0</v>
      </c>
      <c r="U399" s="224">
        <v>0</v>
      </c>
      <c r="V399" s="224">
        <f>U399*H399</f>
        <v>0</v>
      </c>
      <c r="W399" s="224">
        <v>0</v>
      </c>
      <c r="X399" s="225">
        <f>W399*H399</f>
        <v>0</v>
      </c>
      <c r="Y399" s="36"/>
      <c r="Z399" s="36"/>
      <c r="AA399" s="36"/>
      <c r="AB399" s="36"/>
      <c r="AC399" s="36"/>
      <c r="AD399" s="36"/>
      <c r="AE399" s="36"/>
      <c r="AR399" s="226" t="s">
        <v>223</v>
      </c>
      <c r="AT399" s="226" t="s">
        <v>135</v>
      </c>
      <c r="AU399" s="226" t="s">
        <v>86</v>
      </c>
      <c r="AY399" s="15" t="s">
        <v>132</v>
      </c>
      <c r="BE399" s="227">
        <f>IF(O399="základní",K399,0)</f>
        <v>0</v>
      </c>
      <c r="BF399" s="227">
        <f>IF(O399="snížená",K399,0)</f>
        <v>0</v>
      </c>
      <c r="BG399" s="227">
        <f>IF(O399="zákl. přenesená",K399,0)</f>
        <v>0</v>
      </c>
      <c r="BH399" s="227">
        <f>IF(O399="sníž. přenesená",K399,0)</f>
        <v>0</v>
      </c>
      <c r="BI399" s="227">
        <f>IF(O399="nulová",K399,0)</f>
        <v>0</v>
      </c>
      <c r="BJ399" s="15" t="s">
        <v>84</v>
      </c>
      <c r="BK399" s="227">
        <f>ROUND(P399*H399,2)</f>
        <v>0</v>
      </c>
      <c r="BL399" s="15" t="s">
        <v>223</v>
      </c>
      <c r="BM399" s="226" t="s">
        <v>632</v>
      </c>
    </row>
    <row r="400" s="2" customFormat="1">
      <c r="A400" s="36"/>
      <c r="B400" s="37"/>
      <c r="C400" s="38"/>
      <c r="D400" s="228" t="s">
        <v>141</v>
      </c>
      <c r="E400" s="38"/>
      <c r="F400" s="229" t="s">
        <v>633</v>
      </c>
      <c r="G400" s="38"/>
      <c r="H400" s="38"/>
      <c r="I400" s="230"/>
      <c r="J400" s="230"/>
      <c r="K400" s="38"/>
      <c r="L400" s="38"/>
      <c r="M400" s="42"/>
      <c r="N400" s="231"/>
      <c r="O400" s="232"/>
      <c r="P400" s="89"/>
      <c r="Q400" s="89"/>
      <c r="R400" s="89"/>
      <c r="S400" s="89"/>
      <c r="T400" s="89"/>
      <c r="U400" s="89"/>
      <c r="V400" s="89"/>
      <c r="W400" s="89"/>
      <c r="X400" s="90"/>
      <c r="Y400" s="36"/>
      <c r="Z400" s="36"/>
      <c r="AA400" s="36"/>
      <c r="AB400" s="36"/>
      <c r="AC400" s="36"/>
      <c r="AD400" s="36"/>
      <c r="AE400" s="36"/>
      <c r="AT400" s="15" t="s">
        <v>141</v>
      </c>
      <c r="AU400" s="15" t="s">
        <v>86</v>
      </c>
    </row>
    <row r="401" s="2" customFormat="1">
      <c r="A401" s="36"/>
      <c r="B401" s="37"/>
      <c r="C401" s="38"/>
      <c r="D401" s="233" t="s">
        <v>143</v>
      </c>
      <c r="E401" s="38"/>
      <c r="F401" s="234" t="s">
        <v>634</v>
      </c>
      <c r="G401" s="38"/>
      <c r="H401" s="38"/>
      <c r="I401" s="230"/>
      <c r="J401" s="230"/>
      <c r="K401" s="38"/>
      <c r="L401" s="38"/>
      <c r="M401" s="42"/>
      <c r="N401" s="231"/>
      <c r="O401" s="232"/>
      <c r="P401" s="89"/>
      <c r="Q401" s="89"/>
      <c r="R401" s="89"/>
      <c r="S401" s="89"/>
      <c r="T401" s="89"/>
      <c r="U401" s="89"/>
      <c r="V401" s="89"/>
      <c r="W401" s="89"/>
      <c r="X401" s="90"/>
      <c r="Y401" s="36"/>
      <c r="Z401" s="36"/>
      <c r="AA401" s="36"/>
      <c r="AB401" s="36"/>
      <c r="AC401" s="36"/>
      <c r="AD401" s="36"/>
      <c r="AE401" s="36"/>
      <c r="AT401" s="15" t="s">
        <v>143</v>
      </c>
      <c r="AU401" s="15" t="s">
        <v>86</v>
      </c>
    </row>
    <row r="402" s="13" customFormat="1">
      <c r="A402" s="13"/>
      <c r="B402" s="236"/>
      <c r="C402" s="237"/>
      <c r="D402" s="228" t="s">
        <v>154</v>
      </c>
      <c r="E402" s="238" t="s">
        <v>1</v>
      </c>
      <c r="F402" s="239" t="s">
        <v>635</v>
      </c>
      <c r="G402" s="237"/>
      <c r="H402" s="240">
        <v>15.08</v>
      </c>
      <c r="I402" s="241"/>
      <c r="J402" s="241"/>
      <c r="K402" s="237"/>
      <c r="L402" s="237"/>
      <c r="M402" s="242"/>
      <c r="N402" s="243"/>
      <c r="O402" s="244"/>
      <c r="P402" s="244"/>
      <c r="Q402" s="244"/>
      <c r="R402" s="244"/>
      <c r="S402" s="244"/>
      <c r="T402" s="244"/>
      <c r="U402" s="244"/>
      <c r="V402" s="244"/>
      <c r="W402" s="244"/>
      <c r="X402" s="245"/>
      <c r="Y402" s="13"/>
      <c r="Z402" s="13"/>
      <c r="AA402" s="13"/>
      <c r="AB402" s="13"/>
      <c r="AC402" s="13"/>
      <c r="AD402" s="13"/>
      <c r="AE402" s="13"/>
      <c r="AT402" s="246" t="s">
        <v>154</v>
      </c>
      <c r="AU402" s="246" t="s">
        <v>86</v>
      </c>
      <c r="AV402" s="13" t="s">
        <v>86</v>
      </c>
      <c r="AW402" s="13" t="s">
        <v>5</v>
      </c>
      <c r="AX402" s="13" t="s">
        <v>84</v>
      </c>
      <c r="AY402" s="246" t="s">
        <v>132</v>
      </c>
    </row>
    <row r="403" s="2" customFormat="1" ht="16.5" customHeight="1">
      <c r="A403" s="36"/>
      <c r="B403" s="37"/>
      <c r="C403" s="213" t="s">
        <v>636</v>
      </c>
      <c r="D403" s="213" t="s">
        <v>135</v>
      </c>
      <c r="E403" s="214" t="s">
        <v>637</v>
      </c>
      <c r="F403" s="215" t="s">
        <v>638</v>
      </c>
      <c r="G403" s="216" t="s">
        <v>461</v>
      </c>
      <c r="H403" s="217">
        <v>1</v>
      </c>
      <c r="I403" s="218"/>
      <c r="J403" s="218"/>
      <c r="K403" s="219">
        <f>ROUND(P403*H403,2)</f>
        <v>0</v>
      </c>
      <c r="L403" s="220"/>
      <c r="M403" s="42"/>
      <c r="N403" s="221" t="s">
        <v>1</v>
      </c>
      <c r="O403" s="222" t="s">
        <v>42</v>
      </c>
      <c r="P403" s="223">
        <f>I403+J403</f>
        <v>0</v>
      </c>
      <c r="Q403" s="223">
        <f>ROUND(I403*H403,2)</f>
        <v>0</v>
      </c>
      <c r="R403" s="223">
        <f>ROUND(J403*H403,2)</f>
        <v>0</v>
      </c>
      <c r="S403" s="89"/>
      <c r="T403" s="224">
        <f>S403*H403</f>
        <v>0</v>
      </c>
      <c r="U403" s="224">
        <v>0</v>
      </c>
      <c r="V403" s="224">
        <f>U403*H403</f>
        <v>0</v>
      </c>
      <c r="W403" s="224">
        <v>0.016500000000000001</v>
      </c>
      <c r="X403" s="225">
        <f>W403*H403</f>
        <v>0.016500000000000001</v>
      </c>
      <c r="Y403" s="36"/>
      <c r="Z403" s="36"/>
      <c r="AA403" s="36"/>
      <c r="AB403" s="36"/>
      <c r="AC403" s="36"/>
      <c r="AD403" s="36"/>
      <c r="AE403" s="36"/>
      <c r="AR403" s="226" t="s">
        <v>223</v>
      </c>
      <c r="AT403" s="226" t="s">
        <v>135</v>
      </c>
      <c r="AU403" s="226" t="s">
        <v>86</v>
      </c>
      <c r="AY403" s="15" t="s">
        <v>132</v>
      </c>
      <c r="BE403" s="227">
        <f>IF(O403="základní",K403,0)</f>
        <v>0</v>
      </c>
      <c r="BF403" s="227">
        <f>IF(O403="snížená",K403,0)</f>
        <v>0</v>
      </c>
      <c r="BG403" s="227">
        <f>IF(O403="zákl. přenesená",K403,0)</f>
        <v>0</v>
      </c>
      <c r="BH403" s="227">
        <f>IF(O403="sníž. přenesená",K403,0)</f>
        <v>0</v>
      </c>
      <c r="BI403" s="227">
        <f>IF(O403="nulová",K403,0)</f>
        <v>0</v>
      </c>
      <c r="BJ403" s="15" t="s">
        <v>84</v>
      </c>
      <c r="BK403" s="227">
        <f>ROUND(P403*H403,2)</f>
        <v>0</v>
      </c>
      <c r="BL403" s="15" t="s">
        <v>223</v>
      </c>
      <c r="BM403" s="226" t="s">
        <v>639</v>
      </c>
    </row>
    <row r="404" s="2" customFormat="1">
      <c r="A404" s="36"/>
      <c r="B404" s="37"/>
      <c r="C404" s="38"/>
      <c r="D404" s="228" t="s">
        <v>141</v>
      </c>
      <c r="E404" s="38"/>
      <c r="F404" s="229" t="s">
        <v>638</v>
      </c>
      <c r="G404" s="38"/>
      <c r="H404" s="38"/>
      <c r="I404" s="230"/>
      <c r="J404" s="230"/>
      <c r="K404" s="38"/>
      <c r="L404" s="38"/>
      <c r="M404" s="42"/>
      <c r="N404" s="231"/>
      <c r="O404" s="232"/>
      <c r="P404" s="89"/>
      <c r="Q404" s="89"/>
      <c r="R404" s="89"/>
      <c r="S404" s="89"/>
      <c r="T404" s="89"/>
      <c r="U404" s="89"/>
      <c r="V404" s="89"/>
      <c r="W404" s="89"/>
      <c r="X404" s="90"/>
      <c r="Y404" s="36"/>
      <c r="Z404" s="36"/>
      <c r="AA404" s="36"/>
      <c r="AB404" s="36"/>
      <c r="AC404" s="36"/>
      <c r="AD404" s="36"/>
      <c r="AE404" s="36"/>
      <c r="AT404" s="15" t="s">
        <v>141</v>
      </c>
      <c r="AU404" s="15" t="s">
        <v>86</v>
      </c>
    </row>
    <row r="405" s="2" customFormat="1">
      <c r="A405" s="36"/>
      <c r="B405" s="37"/>
      <c r="C405" s="38"/>
      <c r="D405" s="233" t="s">
        <v>143</v>
      </c>
      <c r="E405" s="38"/>
      <c r="F405" s="234" t="s">
        <v>640</v>
      </c>
      <c r="G405" s="38"/>
      <c r="H405" s="38"/>
      <c r="I405" s="230"/>
      <c r="J405" s="230"/>
      <c r="K405" s="38"/>
      <c r="L405" s="38"/>
      <c r="M405" s="42"/>
      <c r="N405" s="231"/>
      <c r="O405" s="232"/>
      <c r="P405" s="89"/>
      <c r="Q405" s="89"/>
      <c r="R405" s="89"/>
      <c r="S405" s="89"/>
      <c r="T405" s="89"/>
      <c r="U405" s="89"/>
      <c r="V405" s="89"/>
      <c r="W405" s="89"/>
      <c r="X405" s="90"/>
      <c r="Y405" s="36"/>
      <c r="Z405" s="36"/>
      <c r="AA405" s="36"/>
      <c r="AB405" s="36"/>
      <c r="AC405" s="36"/>
      <c r="AD405" s="36"/>
      <c r="AE405" s="36"/>
      <c r="AT405" s="15" t="s">
        <v>143</v>
      </c>
      <c r="AU405" s="15" t="s">
        <v>86</v>
      </c>
    </row>
    <row r="406" s="2" customFormat="1" ht="33" customHeight="1">
      <c r="A406" s="36"/>
      <c r="B406" s="37"/>
      <c r="C406" s="213" t="s">
        <v>641</v>
      </c>
      <c r="D406" s="213" t="s">
        <v>135</v>
      </c>
      <c r="E406" s="214" t="s">
        <v>642</v>
      </c>
      <c r="F406" s="215" t="s">
        <v>643</v>
      </c>
      <c r="G406" s="216" t="s">
        <v>138</v>
      </c>
      <c r="H406" s="217">
        <v>162.81999999999999</v>
      </c>
      <c r="I406" s="218"/>
      <c r="J406" s="218"/>
      <c r="K406" s="219">
        <f>ROUND(P406*H406,2)</f>
        <v>0</v>
      </c>
      <c r="L406" s="220"/>
      <c r="M406" s="42"/>
      <c r="N406" s="221" t="s">
        <v>1</v>
      </c>
      <c r="O406" s="222" t="s">
        <v>42</v>
      </c>
      <c r="P406" s="223">
        <f>I406+J406</f>
        <v>0</v>
      </c>
      <c r="Q406" s="223">
        <f>ROUND(I406*H406,2)</f>
        <v>0</v>
      </c>
      <c r="R406" s="223">
        <f>ROUND(J406*H406,2)</f>
        <v>0</v>
      </c>
      <c r="S406" s="89"/>
      <c r="T406" s="224">
        <f>S406*H406</f>
        <v>0</v>
      </c>
      <c r="U406" s="224">
        <v>0</v>
      </c>
      <c r="V406" s="224">
        <f>U406*H406</f>
        <v>0</v>
      </c>
      <c r="W406" s="224">
        <v>0</v>
      </c>
      <c r="X406" s="225">
        <f>W406*H406</f>
        <v>0</v>
      </c>
      <c r="Y406" s="36"/>
      <c r="Z406" s="36"/>
      <c r="AA406" s="36"/>
      <c r="AB406" s="36"/>
      <c r="AC406" s="36"/>
      <c r="AD406" s="36"/>
      <c r="AE406" s="36"/>
      <c r="AR406" s="226" t="s">
        <v>223</v>
      </c>
      <c r="AT406" s="226" t="s">
        <v>135</v>
      </c>
      <c r="AU406" s="226" t="s">
        <v>86</v>
      </c>
      <c r="AY406" s="15" t="s">
        <v>132</v>
      </c>
      <c r="BE406" s="227">
        <f>IF(O406="základní",K406,0)</f>
        <v>0</v>
      </c>
      <c r="BF406" s="227">
        <f>IF(O406="snížená",K406,0)</f>
        <v>0</v>
      </c>
      <c r="BG406" s="227">
        <f>IF(O406="zákl. přenesená",K406,0)</f>
        <v>0</v>
      </c>
      <c r="BH406" s="227">
        <f>IF(O406="sníž. přenesená",K406,0)</f>
        <v>0</v>
      </c>
      <c r="BI406" s="227">
        <f>IF(O406="nulová",K406,0)</f>
        <v>0</v>
      </c>
      <c r="BJ406" s="15" t="s">
        <v>84</v>
      </c>
      <c r="BK406" s="227">
        <f>ROUND(P406*H406,2)</f>
        <v>0</v>
      </c>
      <c r="BL406" s="15" t="s">
        <v>223</v>
      </c>
      <c r="BM406" s="226" t="s">
        <v>644</v>
      </c>
    </row>
    <row r="407" s="2" customFormat="1">
      <c r="A407" s="36"/>
      <c r="B407" s="37"/>
      <c r="C407" s="38"/>
      <c r="D407" s="228" t="s">
        <v>141</v>
      </c>
      <c r="E407" s="38"/>
      <c r="F407" s="229" t="s">
        <v>645</v>
      </c>
      <c r="G407" s="38"/>
      <c r="H407" s="38"/>
      <c r="I407" s="230"/>
      <c r="J407" s="230"/>
      <c r="K407" s="38"/>
      <c r="L407" s="38"/>
      <c r="M407" s="42"/>
      <c r="N407" s="231"/>
      <c r="O407" s="232"/>
      <c r="P407" s="89"/>
      <c r="Q407" s="89"/>
      <c r="R407" s="89"/>
      <c r="S407" s="89"/>
      <c r="T407" s="89"/>
      <c r="U407" s="89"/>
      <c r="V407" s="89"/>
      <c r="W407" s="89"/>
      <c r="X407" s="90"/>
      <c r="Y407" s="36"/>
      <c r="Z407" s="36"/>
      <c r="AA407" s="36"/>
      <c r="AB407" s="36"/>
      <c r="AC407" s="36"/>
      <c r="AD407" s="36"/>
      <c r="AE407" s="36"/>
      <c r="AT407" s="15" t="s">
        <v>141</v>
      </c>
      <c r="AU407" s="15" t="s">
        <v>86</v>
      </c>
    </row>
    <row r="408" s="2" customFormat="1">
      <c r="A408" s="36"/>
      <c r="B408" s="37"/>
      <c r="C408" s="38"/>
      <c r="D408" s="233" t="s">
        <v>143</v>
      </c>
      <c r="E408" s="38"/>
      <c r="F408" s="234" t="s">
        <v>646</v>
      </c>
      <c r="G408" s="38"/>
      <c r="H408" s="38"/>
      <c r="I408" s="230"/>
      <c r="J408" s="230"/>
      <c r="K408" s="38"/>
      <c r="L408" s="38"/>
      <c r="M408" s="42"/>
      <c r="N408" s="231"/>
      <c r="O408" s="232"/>
      <c r="P408" s="89"/>
      <c r="Q408" s="89"/>
      <c r="R408" s="89"/>
      <c r="S408" s="89"/>
      <c r="T408" s="89"/>
      <c r="U408" s="89"/>
      <c r="V408" s="89"/>
      <c r="W408" s="89"/>
      <c r="X408" s="90"/>
      <c r="Y408" s="36"/>
      <c r="Z408" s="36"/>
      <c r="AA408" s="36"/>
      <c r="AB408" s="36"/>
      <c r="AC408" s="36"/>
      <c r="AD408" s="36"/>
      <c r="AE408" s="36"/>
      <c r="AT408" s="15" t="s">
        <v>143</v>
      </c>
      <c r="AU408" s="15" t="s">
        <v>86</v>
      </c>
    </row>
    <row r="409" s="2" customFormat="1">
      <c r="A409" s="36"/>
      <c r="B409" s="37"/>
      <c r="C409" s="38"/>
      <c r="D409" s="228" t="s">
        <v>145</v>
      </c>
      <c r="E409" s="38"/>
      <c r="F409" s="235" t="s">
        <v>647</v>
      </c>
      <c r="G409" s="38"/>
      <c r="H409" s="38"/>
      <c r="I409" s="230"/>
      <c r="J409" s="230"/>
      <c r="K409" s="38"/>
      <c r="L409" s="38"/>
      <c r="M409" s="42"/>
      <c r="N409" s="231"/>
      <c r="O409" s="232"/>
      <c r="P409" s="89"/>
      <c r="Q409" s="89"/>
      <c r="R409" s="89"/>
      <c r="S409" s="89"/>
      <c r="T409" s="89"/>
      <c r="U409" s="89"/>
      <c r="V409" s="89"/>
      <c r="W409" s="89"/>
      <c r="X409" s="90"/>
      <c r="Y409" s="36"/>
      <c r="Z409" s="36"/>
      <c r="AA409" s="36"/>
      <c r="AB409" s="36"/>
      <c r="AC409" s="36"/>
      <c r="AD409" s="36"/>
      <c r="AE409" s="36"/>
      <c r="AT409" s="15" t="s">
        <v>145</v>
      </c>
      <c r="AU409" s="15" t="s">
        <v>86</v>
      </c>
    </row>
    <row r="410" s="2" customFormat="1" ht="37.8" customHeight="1">
      <c r="A410" s="36"/>
      <c r="B410" s="37"/>
      <c r="C410" s="247" t="s">
        <v>648</v>
      </c>
      <c r="D410" s="247" t="s">
        <v>246</v>
      </c>
      <c r="E410" s="248" t="s">
        <v>649</v>
      </c>
      <c r="F410" s="249" t="s">
        <v>650</v>
      </c>
      <c r="G410" s="250" t="s">
        <v>138</v>
      </c>
      <c r="H410" s="251">
        <v>187.22999999999999</v>
      </c>
      <c r="I410" s="252"/>
      <c r="J410" s="253"/>
      <c r="K410" s="254">
        <f>ROUND(P410*H410,2)</f>
        <v>0</v>
      </c>
      <c r="L410" s="253"/>
      <c r="M410" s="255"/>
      <c r="N410" s="256" t="s">
        <v>1</v>
      </c>
      <c r="O410" s="222" t="s">
        <v>42</v>
      </c>
      <c r="P410" s="223">
        <f>I410+J410</f>
        <v>0</v>
      </c>
      <c r="Q410" s="223">
        <f>ROUND(I410*H410,2)</f>
        <v>0</v>
      </c>
      <c r="R410" s="223">
        <f>ROUND(J410*H410,2)</f>
        <v>0</v>
      </c>
      <c r="S410" s="89"/>
      <c r="T410" s="224">
        <f>S410*H410</f>
        <v>0</v>
      </c>
      <c r="U410" s="224">
        <v>0.00016000000000000001</v>
      </c>
      <c r="V410" s="224">
        <f>U410*H410</f>
        <v>0.029956800000000002</v>
      </c>
      <c r="W410" s="224">
        <v>0</v>
      </c>
      <c r="X410" s="225">
        <f>W410*H410</f>
        <v>0</v>
      </c>
      <c r="Y410" s="36"/>
      <c r="Z410" s="36"/>
      <c r="AA410" s="36"/>
      <c r="AB410" s="36"/>
      <c r="AC410" s="36"/>
      <c r="AD410" s="36"/>
      <c r="AE410" s="36"/>
      <c r="AR410" s="226" t="s">
        <v>249</v>
      </c>
      <c r="AT410" s="226" t="s">
        <v>246</v>
      </c>
      <c r="AU410" s="226" t="s">
        <v>86</v>
      </c>
      <c r="AY410" s="15" t="s">
        <v>132</v>
      </c>
      <c r="BE410" s="227">
        <f>IF(O410="základní",K410,0)</f>
        <v>0</v>
      </c>
      <c r="BF410" s="227">
        <f>IF(O410="snížená",K410,0)</f>
        <v>0</v>
      </c>
      <c r="BG410" s="227">
        <f>IF(O410="zákl. přenesená",K410,0)</f>
        <v>0</v>
      </c>
      <c r="BH410" s="227">
        <f>IF(O410="sníž. přenesená",K410,0)</f>
        <v>0</v>
      </c>
      <c r="BI410" s="227">
        <f>IF(O410="nulová",K410,0)</f>
        <v>0</v>
      </c>
      <c r="BJ410" s="15" t="s">
        <v>84</v>
      </c>
      <c r="BK410" s="227">
        <f>ROUND(P410*H410,2)</f>
        <v>0</v>
      </c>
      <c r="BL410" s="15" t="s">
        <v>223</v>
      </c>
      <c r="BM410" s="226" t="s">
        <v>651</v>
      </c>
    </row>
    <row r="411" s="2" customFormat="1">
      <c r="A411" s="36"/>
      <c r="B411" s="37"/>
      <c r="C411" s="38"/>
      <c r="D411" s="228" t="s">
        <v>141</v>
      </c>
      <c r="E411" s="38"/>
      <c r="F411" s="229" t="s">
        <v>650</v>
      </c>
      <c r="G411" s="38"/>
      <c r="H411" s="38"/>
      <c r="I411" s="230"/>
      <c r="J411" s="230"/>
      <c r="K411" s="38"/>
      <c r="L411" s="38"/>
      <c r="M411" s="42"/>
      <c r="N411" s="231"/>
      <c r="O411" s="232"/>
      <c r="P411" s="89"/>
      <c r="Q411" s="89"/>
      <c r="R411" s="89"/>
      <c r="S411" s="89"/>
      <c r="T411" s="89"/>
      <c r="U411" s="89"/>
      <c r="V411" s="89"/>
      <c r="W411" s="89"/>
      <c r="X411" s="90"/>
      <c r="Y411" s="36"/>
      <c r="Z411" s="36"/>
      <c r="AA411" s="36"/>
      <c r="AB411" s="36"/>
      <c r="AC411" s="36"/>
      <c r="AD411" s="36"/>
      <c r="AE411" s="36"/>
      <c r="AT411" s="15" t="s">
        <v>141</v>
      </c>
      <c r="AU411" s="15" t="s">
        <v>86</v>
      </c>
    </row>
    <row r="412" s="2" customFormat="1">
      <c r="A412" s="36"/>
      <c r="B412" s="37"/>
      <c r="C412" s="38"/>
      <c r="D412" s="228" t="s">
        <v>145</v>
      </c>
      <c r="E412" s="38"/>
      <c r="F412" s="235" t="s">
        <v>652</v>
      </c>
      <c r="G412" s="38"/>
      <c r="H412" s="38"/>
      <c r="I412" s="230"/>
      <c r="J412" s="230"/>
      <c r="K412" s="38"/>
      <c r="L412" s="38"/>
      <c r="M412" s="42"/>
      <c r="N412" s="231"/>
      <c r="O412" s="232"/>
      <c r="P412" s="89"/>
      <c r="Q412" s="89"/>
      <c r="R412" s="89"/>
      <c r="S412" s="89"/>
      <c r="T412" s="89"/>
      <c r="U412" s="89"/>
      <c r="V412" s="89"/>
      <c r="W412" s="89"/>
      <c r="X412" s="90"/>
      <c r="Y412" s="36"/>
      <c r="Z412" s="36"/>
      <c r="AA412" s="36"/>
      <c r="AB412" s="36"/>
      <c r="AC412" s="36"/>
      <c r="AD412" s="36"/>
      <c r="AE412" s="36"/>
      <c r="AT412" s="15" t="s">
        <v>145</v>
      </c>
      <c r="AU412" s="15" t="s">
        <v>86</v>
      </c>
    </row>
    <row r="413" s="2" customFormat="1" ht="24.15" customHeight="1">
      <c r="A413" s="36"/>
      <c r="B413" s="37"/>
      <c r="C413" s="247" t="s">
        <v>653</v>
      </c>
      <c r="D413" s="247" t="s">
        <v>246</v>
      </c>
      <c r="E413" s="248" t="s">
        <v>654</v>
      </c>
      <c r="F413" s="249" t="s">
        <v>655</v>
      </c>
      <c r="G413" s="250" t="s">
        <v>138</v>
      </c>
      <c r="H413" s="251">
        <v>381.007</v>
      </c>
      <c r="I413" s="252"/>
      <c r="J413" s="253"/>
      <c r="K413" s="254">
        <f>ROUND(P413*H413,2)</f>
        <v>0</v>
      </c>
      <c r="L413" s="253"/>
      <c r="M413" s="255"/>
      <c r="N413" s="256" t="s">
        <v>1</v>
      </c>
      <c r="O413" s="222" t="s">
        <v>42</v>
      </c>
      <c r="P413" s="223">
        <f>I413+J413</f>
        <v>0</v>
      </c>
      <c r="Q413" s="223">
        <f>ROUND(I413*H413,2)</f>
        <v>0</v>
      </c>
      <c r="R413" s="223">
        <f>ROUND(J413*H413,2)</f>
        <v>0</v>
      </c>
      <c r="S413" s="89"/>
      <c r="T413" s="224">
        <f>S413*H413</f>
        <v>0</v>
      </c>
      <c r="U413" s="224">
        <v>0.0016999999999999999</v>
      </c>
      <c r="V413" s="224">
        <f>U413*H413</f>
        <v>0.64771190000000001</v>
      </c>
      <c r="W413" s="224">
        <v>0</v>
      </c>
      <c r="X413" s="225">
        <f>W413*H413</f>
        <v>0</v>
      </c>
      <c r="Y413" s="36"/>
      <c r="Z413" s="36"/>
      <c r="AA413" s="36"/>
      <c r="AB413" s="36"/>
      <c r="AC413" s="36"/>
      <c r="AD413" s="36"/>
      <c r="AE413" s="36"/>
      <c r="AR413" s="226" t="s">
        <v>249</v>
      </c>
      <c r="AT413" s="226" t="s">
        <v>246</v>
      </c>
      <c r="AU413" s="226" t="s">
        <v>86</v>
      </c>
      <c r="AY413" s="15" t="s">
        <v>132</v>
      </c>
      <c r="BE413" s="227">
        <f>IF(O413="základní",K413,0)</f>
        <v>0</v>
      </c>
      <c r="BF413" s="227">
        <f>IF(O413="snížená",K413,0)</f>
        <v>0</v>
      </c>
      <c r="BG413" s="227">
        <f>IF(O413="zákl. přenesená",K413,0)</f>
        <v>0</v>
      </c>
      <c r="BH413" s="227">
        <f>IF(O413="sníž. přenesená",K413,0)</f>
        <v>0</v>
      </c>
      <c r="BI413" s="227">
        <f>IF(O413="nulová",K413,0)</f>
        <v>0</v>
      </c>
      <c r="BJ413" s="15" t="s">
        <v>84</v>
      </c>
      <c r="BK413" s="227">
        <f>ROUND(P413*H413,2)</f>
        <v>0</v>
      </c>
      <c r="BL413" s="15" t="s">
        <v>223</v>
      </c>
      <c r="BM413" s="226" t="s">
        <v>656</v>
      </c>
    </row>
    <row r="414" s="2" customFormat="1">
      <c r="A414" s="36"/>
      <c r="B414" s="37"/>
      <c r="C414" s="38"/>
      <c r="D414" s="228" t="s">
        <v>141</v>
      </c>
      <c r="E414" s="38"/>
      <c r="F414" s="229" t="s">
        <v>655</v>
      </c>
      <c r="G414" s="38"/>
      <c r="H414" s="38"/>
      <c r="I414" s="230"/>
      <c r="J414" s="230"/>
      <c r="K414" s="38"/>
      <c r="L414" s="38"/>
      <c r="M414" s="42"/>
      <c r="N414" s="231"/>
      <c r="O414" s="232"/>
      <c r="P414" s="89"/>
      <c r="Q414" s="89"/>
      <c r="R414" s="89"/>
      <c r="S414" s="89"/>
      <c r="T414" s="89"/>
      <c r="U414" s="89"/>
      <c r="V414" s="89"/>
      <c r="W414" s="89"/>
      <c r="X414" s="90"/>
      <c r="Y414" s="36"/>
      <c r="Z414" s="36"/>
      <c r="AA414" s="36"/>
      <c r="AB414" s="36"/>
      <c r="AC414" s="36"/>
      <c r="AD414" s="36"/>
      <c r="AE414" s="36"/>
      <c r="AT414" s="15" t="s">
        <v>141</v>
      </c>
      <c r="AU414" s="15" t="s">
        <v>86</v>
      </c>
    </row>
    <row r="415" s="2" customFormat="1">
      <c r="A415" s="36"/>
      <c r="B415" s="37"/>
      <c r="C415" s="38"/>
      <c r="D415" s="228" t="s">
        <v>145</v>
      </c>
      <c r="E415" s="38"/>
      <c r="F415" s="235" t="s">
        <v>657</v>
      </c>
      <c r="G415" s="38"/>
      <c r="H415" s="38"/>
      <c r="I415" s="230"/>
      <c r="J415" s="230"/>
      <c r="K415" s="38"/>
      <c r="L415" s="38"/>
      <c r="M415" s="42"/>
      <c r="N415" s="231"/>
      <c r="O415" s="232"/>
      <c r="P415" s="89"/>
      <c r="Q415" s="89"/>
      <c r="R415" s="89"/>
      <c r="S415" s="89"/>
      <c r="T415" s="89"/>
      <c r="U415" s="89"/>
      <c r="V415" s="89"/>
      <c r="W415" s="89"/>
      <c r="X415" s="90"/>
      <c r="Y415" s="36"/>
      <c r="Z415" s="36"/>
      <c r="AA415" s="36"/>
      <c r="AB415" s="36"/>
      <c r="AC415" s="36"/>
      <c r="AD415" s="36"/>
      <c r="AE415" s="36"/>
      <c r="AT415" s="15" t="s">
        <v>145</v>
      </c>
      <c r="AU415" s="15" t="s">
        <v>86</v>
      </c>
    </row>
    <row r="416" s="13" customFormat="1">
      <c r="A416" s="13"/>
      <c r="B416" s="236"/>
      <c r="C416" s="237"/>
      <c r="D416" s="228" t="s">
        <v>154</v>
      </c>
      <c r="E416" s="238" t="s">
        <v>1</v>
      </c>
      <c r="F416" s="239" t="s">
        <v>658</v>
      </c>
      <c r="G416" s="237"/>
      <c r="H416" s="240">
        <v>346.37</v>
      </c>
      <c r="I416" s="241"/>
      <c r="J416" s="241"/>
      <c r="K416" s="237"/>
      <c r="L416" s="237"/>
      <c r="M416" s="242"/>
      <c r="N416" s="243"/>
      <c r="O416" s="244"/>
      <c r="P416" s="244"/>
      <c r="Q416" s="244"/>
      <c r="R416" s="244"/>
      <c r="S416" s="244"/>
      <c r="T416" s="244"/>
      <c r="U416" s="244"/>
      <c r="V416" s="244"/>
      <c r="W416" s="244"/>
      <c r="X416" s="245"/>
      <c r="Y416" s="13"/>
      <c r="Z416" s="13"/>
      <c r="AA416" s="13"/>
      <c r="AB416" s="13"/>
      <c r="AC416" s="13"/>
      <c r="AD416" s="13"/>
      <c r="AE416" s="13"/>
      <c r="AT416" s="246" t="s">
        <v>154</v>
      </c>
      <c r="AU416" s="246" t="s">
        <v>86</v>
      </c>
      <c r="AV416" s="13" t="s">
        <v>86</v>
      </c>
      <c r="AW416" s="13" t="s">
        <v>5</v>
      </c>
      <c r="AX416" s="13" t="s">
        <v>84</v>
      </c>
      <c r="AY416" s="246" t="s">
        <v>132</v>
      </c>
    </row>
    <row r="417" s="13" customFormat="1">
      <c r="A417" s="13"/>
      <c r="B417" s="236"/>
      <c r="C417" s="237"/>
      <c r="D417" s="228" t="s">
        <v>154</v>
      </c>
      <c r="E417" s="237"/>
      <c r="F417" s="239" t="s">
        <v>659</v>
      </c>
      <c r="G417" s="237"/>
      <c r="H417" s="240">
        <v>381.007</v>
      </c>
      <c r="I417" s="241"/>
      <c r="J417" s="241"/>
      <c r="K417" s="237"/>
      <c r="L417" s="237"/>
      <c r="M417" s="242"/>
      <c r="N417" s="243"/>
      <c r="O417" s="244"/>
      <c r="P417" s="244"/>
      <c r="Q417" s="244"/>
      <c r="R417" s="244"/>
      <c r="S417" s="244"/>
      <c r="T417" s="244"/>
      <c r="U417" s="244"/>
      <c r="V417" s="244"/>
      <c r="W417" s="244"/>
      <c r="X417" s="245"/>
      <c r="Y417" s="13"/>
      <c r="Z417" s="13"/>
      <c r="AA417" s="13"/>
      <c r="AB417" s="13"/>
      <c r="AC417" s="13"/>
      <c r="AD417" s="13"/>
      <c r="AE417" s="13"/>
      <c r="AT417" s="246" t="s">
        <v>154</v>
      </c>
      <c r="AU417" s="246" t="s">
        <v>86</v>
      </c>
      <c r="AV417" s="13" t="s">
        <v>86</v>
      </c>
      <c r="AW417" s="13" t="s">
        <v>4</v>
      </c>
      <c r="AX417" s="13" t="s">
        <v>84</v>
      </c>
      <c r="AY417" s="246" t="s">
        <v>132</v>
      </c>
    </row>
    <row r="418" s="2" customFormat="1" ht="16.5" customHeight="1">
      <c r="A418" s="36"/>
      <c r="B418" s="37"/>
      <c r="C418" s="213" t="s">
        <v>660</v>
      </c>
      <c r="D418" s="213" t="s">
        <v>135</v>
      </c>
      <c r="E418" s="214" t="s">
        <v>661</v>
      </c>
      <c r="F418" s="215" t="s">
        <v>662</v>
      </c>
      <c r="G418" s="216" t="s">
        <v>138</v>
      </c>
      <c r="H418" s="217">
        <v>200</v>
      </c>
      <c r="I418" s="218"/>
      <c r="J418" s="218"/>
      <c r="K418" s="219">
        <f>ROUND(P418*H418,2)</f>
        <v>0</v>
      </c>
      <c r="L418" s="220"/>
      <c r="M418" s="42"/>
      <c r="N418" s="221" t="s">
        <v>1</v>
      </c>
      <c r="O418" s="222" t="s">
        <v>42</v>
      </c>
      <c r="P418" s="223">
        <f>I418+J418</f>
        <v>0</v>
      </c>
      <c r="Q418" s="223">
        <f>ROUND(I418*H418,2)</f>
        <v>0</v>
      </c>
      <c r="R418" s="223">
        <f>ROUND(J418*H418,2)</f>
        <v>0</v>
      </c>
      <c r="S418" s="89"/>
      <c r="T418" s="224">
        <f>S418*H418</f>
        <v>0</v>
      </c>
      <c r="U418" s="224">
        <v>0.00025999999999999998</v>
      </c>
      <c r="V418" s="224">
        <f>U418*H418</f>
        <v>0.051999999999999998</v>
      </c>
      <c r="W418" s="224">
        <v>0.00025999999999999998</v>
      </c>
      <c r="X418" s="225">
        <f>W418*H418</f>
        <v>0.051999999999999998</v>
      </c>
      <c r="Y418" s="36"/>
      <c r="Z418" s="36"/>
      <c r="AA418" s="36"/>
      <c r="AB418" s="36"/>
      <c r="AC418" s="36"/>
      <c r="AD418" s="36"/>
      <c r="AE418" s="36"/>
      <c r="AR418" s="226" t="s">
        <v>223</v>
      </c>
      <c r="AT418" s="226" t="s">
        <v>135</v>
      </c>
      <c r="AU418" s="226" t="s">
        <v>86</v>
      </c>
      <c r="AY418" s="15" t="s">
        <v>132</v>
      </c>
      <c r="BE418" s="227">
        <f>IF(O418="základní",K418,0)</f>
        <v>0</v>
      </c>
      <c r="BF418" s="227">
        <f>IF(O418="snížená",K418,0)</f>
        <v>0</v>
      </c>
      <c r="BG418" s="227">
        <f>IF(O418="zákl. přenesená",K418,0)</f>
        <v>0</v>
      </c>
      <c r="BH418" s="227">
        <f>IF(O418="sníž. přenesená",K418,0)</f>
        <v>0</v>
      </c>
      <c r="BI418" s="227">
        <f>IF(O418="nulová",K418,0)</f>
        <v>0</v>
      </c>
      <c r="BJ418" s="15" t="s">
        <v>84</v>
      </c>
      <c r="BK418" s="227">
        <f>ROUND(P418*H418,2)</f>
        <v>0</v>
      </c>
      <c r="BL418" s="15" t="s">
        <v>223</v>
      </c>
      <c r="BM418" s="226" t="s">
        <v>663</v>
      </c>
    </row>
    <row r="419" s="2" customFormat="1">
      <c r="A419" s="36"/>
      <c r="B419" s="37"/>
      <c r="C419" s="38"/>
      <c r="D419" s="228" t="s">
        <v>141</v>
      </c>
      <c r="E419" s="38"/>
      <c r="F419" s="229" t="s">
        <v>664</v>
      </c>
      <c r="G419" s="38"/>
      <c r="H419" s="38"/>
      <c r="I419" s="230"/>
      <c r="J419" s="230"/>
      <c r="K419" s="38"/>
      <c r="L419" s="38"/>
      <c r="M419" s="42"/>
      <c r="N419" s="231"/>
      <c r="O419" s="232"/>
      <c r="P419" s="89"/>
      <c r="Q419" s="89"/>
      <c r="R419" s="89"/>
      <c r="S419" s="89"/>
      <c r="T419" s="89"/>
      <c r="U419" s="89"/>
      <c r="V419" s="89"/>
      <c r="W419" s="89"/>
      <c r="X419" s="90"/>
      <c r="Y419" s="36"/>
      <c r="Z419" s="36"/>
      <c r="AA419" s="36"/>
      <c r="AB419" s="36"/>
      <c r="AC419" s="36"/>
      <c r="AD419" s="36"/>
      <c r="AE419" s="36"/>
      <c r="AT419" s="15" t="s">
        <v>141</v>
      </c>
      <c r="AU419" s="15" t="s">
        <v>86</v>
      </c>
    </row>
    <row r="420" s="2" customFormat="1">
      <c r="A420" s="36"/>
      <c r="B420" s="37"/>
      <c r="C420" s="38"/>
      <c r="D420" s="233" t="s">
        <v>143</v>
      </c>
      <c r="E420" s="38"/>
      <c r="F420" s="234" t="s">
        <v>665</v>
      </c>
      <c r="G420" s="38"/>
      <c r="H420" s="38"/>
      <c r="I420" s="230"/>
      <c r="J420" s="230"/>
      <c r="K420" s="38"/>
      <c r="L420" s="38"/>
      <c r="M420" s="42"/>
      <c r="N420" s="231"/>
      <c r="O420" s="232"/>
      <c r="P420" s="89"/>
      <c r="Q420" s="89"/>
      <c r="R420" s="89"/>
      <c r="S420" s="89"/>
      <c r="T420" s="89"/>
      <c r="U420" s="89"/>
      <c r="V420" s="89"/>
      <c r="W420" s="89"/>
      <c r="X420" s="90"/>
      <c r="Y420" s="36"/>
      <c r="Z420" s="36"/>
      <c r="AA420" s="36"/>
      <c r="AB420" s="36"/>
      <c r="AC420" s="36"/>
      <c r="AD420" s="36"/>
      <c r="AE420" s="36"/>
      <c r="AT420" s="15" t="s">
        <v>143</v>
      </c>
      <c r="AU420" s="15" t="s">
        <v>86</v>
      </c>
    </row>
    <row r="421" s="2" customFormat="1">
      <c r="A421" s="36"/>
      <c r="B421" s="37"/>
      <c r="C421" s="38"/>
      <c r="D421" s="228" t="s">
        <v>145</v>
      </c>
      <c r="E421" s="38"/>
      <c r="F421" s="235" t="s">
        <v>666</v>
      </c>
      <c r="G421" s="38"/>
      <c r="H421" s="38"/>
      <c r="I421" s="230"/>
      <c r="J421" s="230"/>
      <c r="K421" s="38"/>
      <c r="L421" s="38"/>
      <c r="M421" s="42"/>
      <c r="N421" s="231"/>
      <c r="O421" s="232"/>
      <c r="P421" s="89"/>
      <c r="Q421" s="89"/>
      <c r="R421" s="89"/>
      <c r="S421" s="89"/>
      <c r="T421" s="89"/>
      <c r="U421" s="89"/>
      <c r="V421" s="89"/>
      <c r="W421" s="89"/>
      <c r="X421" s="90"/>
      <c r="Y421" s="36"/>
      <c r="Z421" s="36"/>
      <c r="AA421" s="36"/>
      <c r="AB421" s="36"/>
      <c r="AC421" s="36"/>
      <c r="AD421" s="36"/>
      <c r="AE421" s="36"/>
      <c r="AT421" s="15" t="s">
        <v>145</v>
      </c>
      <c r="AU421" s="15" t="s">
        <v>86</v>
      </c>
    </row>
    <row r="422" s="2" customFormat="1" ht="24.15" customHeight="1">
      <c r="A422" s="36"/>
      <c r="B422" s="37"/>
      <c r="C422" s="213" t="s">
        <v>667</v>
      </c>
      <c r="D422" s="213" t="s">
        <v>135</v>
      </c>
      <c r="E422" s="214" t="s">
        <v>668</v>
      </c>
      <c r="F422" s="215" t="s">
        <v>669</v>
      </c>
      <c r="G422" s="216" t="s">
        <v>317</v>
      </c>
      <c r="H422" s="217">
        <v>54.009999999999998</v>
      </c>
      <c r="I422" s="218"/>
      <c r="J422" s="218"/>
      <c r="K422" s="219">
        <f>ROUND(P422*H422,2)</f>
        <v>0</v>
      </c>
      <c r="L422" s="220"/>
      <c r="M422" s="42"/>
      <c r="N422" s="221" t="s">
        <v>1</v>
      </c>
      <c r="O422" s="222" t="s">
        <v>42</v>
      </c>
      <c r="P422" s="223">
        <f>I422+J422</f>
        <v>0</v>
      </c>
      <c r="Q422" s="223">
        <f>ROUND(I422*H422,2)</f>
        <v>0</v>
      </c>
      <c r="R422" s="223">
        <f>ROUND(J422*H422,2)</f>
        <v>0</v>
      </c>
      <c r="S422" s="89"/>
      <c r="T422" s="224">
        <f>S422*H422</f>
        <v>0</v>
      </c>
      <c r="U422" s="224">
        <v>0</v>
      </c>
      <c r="V422" s="224">
        <f>U422*H422</f>
        <v>0</v>
      </c>
      <c r="W422" s="224">
        <v>0</v>
      </c>
      <c r="X422" s="225">
        <f>W422*H422</f>
        <v>0</v>
      </c>
      <c r="Y422" s="36"/>
      <c r="Z422" s="36"/>
      <c r="AA422" s="36"/>
      <c r="AB422" s="36"/>
      <c r="AC422" s="36"/>
      <c r="AD422" s="36"/>
      <c r="AE422" s="36"/>
      <c r="AR422" s="226" t="s">
        <v>223</v>
      </c>
      <c r="AT422" s="226" t="s">
        <v>135</v>
      </c>
      <c r="AU422" s="226" t="s">
        <v>86</v>
      </c>
      <c r="AY422" s="15" t="s">
        <v>132</v>
      </c>
      <c r="BE422" s="227">
        <f>IF(O422="základní",K422,0)</f>
        <v>0</v>
      </c>
      <c r="BF422" s="227">
        <f>IF(O422="snížená",K422,0)</f>
        <v>0</v>
      </c>
      <c r="BG422" s="227">
        <f>IF(O422="zákl. přenesená",K422,0)</f>
        <v>0</v>
      </c>
      <c r="BH422" s="227">
        <f>IF(O422="sníž. přenesená",K422,0)</f>
        <v>0</v>
      </c>
      <c r="BI422" s="227">
        <f>IF(O422="nulová",K422,0)</f>
        <v>0</v>
      </c>
      <c r="BJ422" s="15" t="s">
        <v>84</v>
      </c>
      <c r="BK422" s="227">
        <f>ROUND(P422*H422,2)</f>
        <v>0</v>
      </c>
      <c r="BL422" s="15" t="s">
        <v>223</v>
      </c>
      <c r="BM422" s="226" t="s">
        <v>670</v>
      </c>
    </row>
    <row r="423" s="2" customFormat="1">
      <c r="A423" s="36"/>
      <c r="B423" s="37"/>
      <c r="C423" s="38"/>
      <c r="D423" s="228" t="s">
        <v>141</v>
      </c>
      <c r="E423" s="38"/>
      <c r="F423" s="229" t="s">
        <v>671</v>
      </c>
      <c r="G423" s="38"/>
      <c r="H423" s="38"/>
      <c r="I423" s="230"/>
      <c r="J423" s="230"/>
      <c r="K423" s="38"/>
      <c r="L423" s="38"/>
      <c r="M423" s="42"/>
      <c r="N423" s="231"/>
      <c r="O423" s="232"/>
      <c r="P423" s="89"/>
      <c r="Q423" s="89"/>
      <c r="R423" s="89"/>
      <c r="S423" s="89"/>
      <c r="T423" s="89"/>
      <c r="U423" s="89"/>
      <c r="V423" s="89"/>
      <c r="W423" s="89"/>
      <c r="X423" s="90"/>
      <c r="Y423" s="36"/>
      <c r="Z423" s="36"/>
      <c r="AA423" s="36"/>
      <c r="AB423" s="36"/>
      <c r="AC423" s="36"/>
      <c r="AD423" s="36"/>
      <c r="AE423" s="36"/>
      <c r="AT423" s="15" t="s">
        <v>141</v>
      </c>
      <c r="AU423" s="15" t="s">
        <v>86</v>
      </c>
    </row>
    <row r="424" s="2" customFormat="1">
      <c r="A424" s="36"/>
      <c r="B424" s="37"/>
      <c r="C424" s="38"/>
      <c r="D424" s="228" t="s">
        <v>145</v>
      </c>
      <c r="E424" s="38"/>
      <c r="F424" s="235" t="s">
        <v>672</v>
      </c>
      <c r="G424" s="38"/>
      <c r="H424" s="38"/>
      <c r="I424" s="230"/>
      <c r="J424" s="230"/>
      <c r="K424" s="38"/>
      <c r="L424" s="38"/>
      <c r="M424" s="42"/>
      <c r="N424" s="231"/>
      <c r="O424" s="232"/>
      <c r="P424" s="89"/>
      <c r="Q424" s="89"/>
      <c r="R424" s="89"/>
      <c r="S424" s="89"/>
      <c r="T424" s="89"/>
      <c r="U424" s="89"/>
      <c r="V424" s="89"/>
      <c r="W424" s="89"/>
      <c r="X424" s="90"/>
      <c r="Y424" s="36"/>
      <c r="Z424" s="36"/>
      <c r="AA424" s="36"/>
      <c r="AB424" s="36"/>
      <c r="AC424" s="36"/>
      <c r="AD424" s="36"/>
      <c r="AE424" s="36"/>
      <c r="AT424" s="15" t="s">
        <v>145</v>
      </c>
      <c r="AU424" s="15" t="s">
        <v>86</v>
      </c>
    </row>
    <row r="425" s="2" customFormat="1" ht="24.15" customHeight="1">
      <c r="A425" s="36"/>
      <c r="B425" s="37"/>
      <c r="C425" s="247" t="s">
        <v>673</v>
      </c>
      <c r="D425" s="247" t="s">
        <v>246</v>
      </c>
      <c r="E425" s="248" t="s">
        <v>674</v>
      </c>
      <c r="F425" s="249" t="s">
        <v>675</v>
      </c>
      <c r="G425" s="250" t="s">
        <v>317</v>
      </c>
      <c r="H425" s="251">
        <v>54.009999999999998</v>
      </c>
      <c r="I425" s="252"/>
      <c r="J425" s="253"/>
      <c r="K425" s="254">
        <f>ROUND(P425*H425,2)</f>
        <v>0</v>
      </c>
      <c r="L425" s="253"/>
      <c r="M425" s="255"/>
      <c r="N425" s="256" t="s">
        <v>1</v>
      </c>
      <c r="O425" s="222" t="s">
        <v>42</v>
      </c>
      <c r="P425" s="223">
        <f>I425+J425</f>
        <v>0</v>
      </c>
      <c r="Q425" s="223">
        <f>ROUND(I425*H425,2)</f>
        <v>0</v>
      </c>
      <c r="R425" s="223">
        <f>ROUND(J425*H425,2)</f>
        <v>0</v>
      </c>
      <c r="S425" s="89"/>
      <c r="T425" s="224">
        <f>S425*H425</f>
        <v>0</v>
      </c>
      <c r="U425" s="224">
        <v>1.0000000000000001E-05</v>
      </c>
      <c r="V425" s="224">
        <f>U425*H425</f>
        <v>0.00054010000000000006</v>
      </c>
      <c r="W425" s="224">
        <v>0</v>
      </c>
      <c r="X425" s="225">
        <f>W425*H425</f>
        <v>0</v>
      </c>
      <c r="Y425" s="36"/>
      <c r="Z425" s="36"/>
      <c r="AA425" s="36"/>
      <c r="AB425" s="36"/>
      <c r="AC425" s="36"/>
      <c r="AD425" s="36"/>
      <c r="AE425" s="36"/>
      <c r="AR425" s="226" t="s">
        <v>249</v>
      </c>
      <c r="AT425" s="226" t="s">
        <v>246</v>
      </c>
      <c r="AU425" s="226" t="s">
        <v>86</v>
      </c>
      <c r="AY425" s="15" t="s">
        <v>132</v>
      </c>
      <c r="BE425" s="227">
        <f>IF(O425="základní",K425,0)</f>
        <v>0</v>
      </c>
      <c r="BF425" s="227">
        <f>IF(O425="snížená",K425,0)</f>
        <v>0</v>
      </c>
      <c r="BG425" s="227">
        <f>IF(O425="zákl. přenesená",K425,0)</f>
        <v>0</v>
      </c>
      <c r="BH425" s="227">
        <f>IF(O425="sníž. přenesená",K425,0)</f>
        <v>0</v>
      </c>
      <c r="BI425" s="227">
        <f>IF(O425="nulová",K425,0)</f>
        <v>0</v>
      </c>
      <c r="BJ425" s="15" t="s">
        <v>84</v>
      </c>
      <c r="BK425" s="227">
        <f>ROUND(P425*H425,2)</f>
        <v>0</v>
      </c>
      <c r="BL425" s="15" t="s">
        <v>223</v>
      </c>
      <c r="BM425" s="226" t="s">
        <v>676</v>
      </c>
    </row>
    <row r="426" s="2" customFormat="1">
      <c r="A426" s="36"/>
      <c r="B426" s="37"/>
      <c r="C426" s="38"/>
      <c r="D426" s="228" t="s">
        <v>141</v>
      </c>
      <c r="E426" s="38"/>
      <c r="F426" s="229" t="s">
        <v>675</v>
      </c>
      <c r="G426" s="38"/>
      <c r="H426" s="38"/>
      <c r="I426" s="230"/>
      <c r="J426" s="230"/>
      <c r="K426" s="38"/>
      <c r="L426" s="38"/>
      <c r="M426" s="42"/>
      <c r="N426" s="231"/>
      <c r="O426" s="232"/>
      <c r="P426" s="89"/>
      <c r="Q426" s="89"/>
      <c r="R426" s="89"/>
      <c r="S426" s="89"/>
      <c r="T426" s="89"/>
      <c r="U426" s="89"/>
      <c r="V426" s="89"/>
      <c r="W426" s="89"/>
      <c r="X426" s="90"/>
      <c r="Y426" s="36"/>
      <c r="Z426" s="36"/>
      <c r="AA426" s="36"/>
      <c r="AB426" s="36"/>
      <c r="AC426" s="36"/>
      <c r="AD426" s="36"/>
      <c r="AE426" s="36"/>
      <c r="AT426" s="15" t="s">
        <v>141</v>
      </c>
      <c r="AU426" s="15" t="s">
        <v>86</v>
      </c>
    </row>
    <row r="427" s="12" customFormat="1" ht="22.8" customHeight="1">
      <c r="A427" s="12"/>
      <c r="B427" s="196"/>
      <c r="C427" s="197"/>
      <c r="D427" s="198" t="s">
        <v>78</v>
      </c>
      <c r="E427" s="211" t="s">
        <v>677</v>
      </c>
      <c r="F427" s="211" t="s">
        <v>678</v>
      </c>
      <c r="G427" s="197"/>
      <c r="H427" s="197"/>
      <c r="I427" s="200"/>
      <c r="J427" s="200"/>
      <c r="K427" s="212">
        <f>BK427</f>
        <v>0</v>
      </c>
      <c r="L427" s="197"/>
      <c r="M427" s="202"/>
      <c r="N427" s="203"/>
      <c r="O427" s="204"/>
      <c r="P427" s="204"/>
      <c r="Q427" s="205">
        <f>SUM(Q428:Q436)</f>
        <v>0</v>
      </c>
      <c r="R427" s="205">
        <f>SUM(R428:R436)</f>
        <v>0</v>
      </c>
      <c r="S427" s="204"/>
      <c r="T427" s="206">
        <f>SUM(T428:T436)</f>
        <v>0</v>
      </c>
      <c r="U427" s="204"/>
      <c r="V427" s="206">
        <f>SUM(V428:V436)</f>
        <v>0</v>
      </c>
      <c r="W427" s="204"/>
      <c r="X427" s="207">
        <f>SUM(X428:X436)</f>
        <v>2.0085714000000001</v>
      </c>
      <c r="Y427" s="12"/>
      <c r="Z427" s="12"/>
      <c r="AA427" s="12"/>
      <c r="AB427" s="12"/>
      <c r="AC427" s="12"/>
      <c r="AD427" s="12"/>
      <c r="AE427" s="12"/>
      <c r="AR427" s="208" t="s">
        <v>86</v>
      </c>
      <c r="AT427" s="209" t="s">
        <v>78</v>
      </c>
      <c r="AU427" s="209" t="s">
        <v>84</v>
      </c>
      <c r="AY427" s="208" t="s">
        <v>132</v>
      </c>
      <c r="BK427" s="210">
        <f>SUM(BK428:BK436)</f>
        <v>0</v>
      </c>
    </row>
    <row r="428" s="2" customFormat="1" ht="21.75" customHeight="1">
      <c r="A428" s="36"/>
      <c r="B428" s="37"/>
      <c r="C428" s="213" t="s">
        <v>679</v>
      </c>
      <c r="D428" s="213" t="s">
        <v>135</v>
      </c>
      <c r="E428" s="214" t="s">
        <v>680</v>
      </c>
      <c r="F428" s="215" t="s">
        <v>681</v>
      </c>
      <c r="G428" s="216" t="s">
        <v>138</v>
      </c>
      <c r="H428" s="217">
        <v>158.50999999999999</v>
      </c>
      <c r="I428" s="218"/>
      <c r="J428" s="218"/>
      <c r="K428" s="219">
        <f>ROUND(P428*H428,2)</f>
        <v>0</v>
      </c>
      <c r="L428" s="220"/>
      <c r="M428" s="42"/>
      <c r="N428" s="221" t="s">
        <v>1</v>
      </c>
      <c r="O428" s="222" t="s">
        <v>42</v>
      </c>
      <c r="P428" s="223">
        <f>I428+J428</f>
        <v>0</v>
      </c>
      <c r="Q428" s="223">
        <f>ROUND(I428*H428,2)</f>
        <v>0</v>
      </c>
      <c r="R428" s="223">
        <f>ROUND(J428*H428,2)</f>
        <v>0</v>
      </c>
      <c r="S428" s="89"/>
      <c r="T428" s="224">
        <f>S428*H428</f>
        <v>0</v>
      </c>
      <c r="U428" s="224">
        <v>0</v>
      </c>
      <c r="V428" s="224">
        <f>U428*H428</f>
        <v>0</v>
      </c>
      <c r="W428" s="224">
        <v>0.01098</v>
      </c>
      <c r="X428" s="225">
        <f>W428*H428</f>
        <v>1.7404397999999999</v>
      </c>
      <c r="Y428" s="36"/>
      <c r="Z428" s="36"/>
      <c r="AA428" s="36"/>
      <c r="AB428" s="36"/>
      <c r="AC428" s="36"/>
      <c r="AD428" s="36"/>
      <c r="AE428" s="36"/>
      <c r="AR428" s="226" t="s">
        <v>223</v>
      </c>
      <c r="AT428" s="226" t="s">
        <v>135</v>
      </c>
      <c r="AU428" s="226" t="s">
        <v>86</v>
      </c>
      <c r="AY428" s="15" t="s">
        <v>132</v>
      </c>
      <c r="BE428" s="227">
        <f>IF(O428="základní",K428,0)</f>
        <v>0</v>
      </c>
      <c r="BF428" s="227">
        <f>IF(O428="snížená",K428,0)</f>
        <v>0</v>
      </c>
      <c r="BG428" s="227">
        <f>IF(O428="zákl. přenesená",K428,0)</f>
        <v>0</v>
      </c>
      <c r="BH428" s="227">
        <f>IF(O428="sníž. přenesená",K428,0)</f>
        <v>0</v>
      </c>
      <c r="BI428" s="227">
        <f>IF(O428="nulová",K428,0)</f>
        <v>0</v>
      </c>
      <c r="BJ428" s="15" t="s">
        <v>84</v>
      </c>
      <c r="BK428" s="227">
        <f>ROUND(P428*H428,2)</f>
        <v>0</v>
      </c>
      <c r="BL428" s="15" t="s">
        <v>223</v>
      </c>
      <c r="BM428" s="226" t="s">
        <v>682</v>
      </c>
    </row>
    <row r="429" s="2" customFormat="1">
      <c r="A429" s="36"/>
      <c r="B429" s="37"/>
      <c r="C429" s="38"/>
      <c r="D429" s="228" t="s">
        <v>141</v>
      </c>
      <c r="E429" s="38"/>
      <c r="F429" s="229" t="s">
        <v>683</v>
      </c>
      <c r="G429" s="38"/>
      <c r="H429" s="38"/>
      <c r="I429" s="230"/>
      <c r="J429" s="230"/>
      <c r="K429" s="38"/>
      <c r="L429" s="38"/>
      <c r="M429" s="42"/>
      <c r="N429" s="231"/>
      <c r="O429" s="232"/>
      <c r="P429" s="89"/>
      <c r="Q429" s="89"/>
      <c r="R429" s="89"/>
      <c r="S429" s="89"/>
      <c r="T429" s="89"/>
      <c r="U429" s="89"/>
      <c r="V429" s="89"/>
      <c r="W429" s="89"/>
      <c r="X429" s="90"/>
      <c r="Y429" s="36"/>
      <c r="Z429" s="36"/>
      <c r="AA429" s="36"/>
      <c r="AB429" s="36"/>
      <c r="AC429" s="36"/>
      <c r="AD429" s="36"/>
      <c r="AE429" s="36"/>
      <c r="AT429" s="15" t="s">
        <v>141</v>
      </c>
      <c r="AU429" s="15" t="s">
        <v>86</v>
      </c>
    </row>
    <row r="430" s="2" customFormat="1">
      <c r="A430" s="36"/>
      <c r="B430" s="37"/>
      <c r="C430" s="38"/>
      <c r="D430" s="233" t="s">
        <v>143</v>
      </c>
      <c r="E430" s="38"/>
      <c r="F430" s="234" t="s">
        <v>684</v>
      </c>
      <c r="G430" s="38"/>
      <c r="H430" s="38"/>
      <c r="I430" s="230"/>
      <c r="J430" s="230"/>
      <c r="K430" s="38"/>
      <c r="L430" s="38"/>
      <c r="M430" s="42"/>
      <c r="N430" s="231"/>
      <c r="O430" s="232"/>
      <c r="P430" s="89"/>
      <c r="Q430" s="89"/>
      <c r="R430" s="89"/>
      <c r="S430" s="89"/>
      <c r="T430" s="89"/>
      <c r="U430" s="89"/>
      <c r="V430" s="89"/>
      <c r="W430" s="89"/>
      <c r="X430" s="90"/>
      <c r="Y430" s="36"/>
      <c r="Z430" s="36"/>
      <c r="AA430" s="36"/>
      <c r="AB430" s="36"/>
      <c r="AC430" s="36"/>
      <c r="AD430" s="36"/>
      <c r="AE430" s="36"/>
      <c r="AT430" s="15" t="s">
        <v>143</v>
      </c>
      <c r="AU430" s="15" t="s">
        <v>86</v>
      </c>
    </row>
    <row r="431" s="2" customFormat="1">
      <c r="A431" s="36"/>
      <c r="B431" s="37"/>
      <c r="C431" s="38"/>
      <c r="D431" s="228" t="s">
        <v>145</v>
      </c>
      <c r="E431" s="38"/>
      <c r="F431" s="235" t="s">
        <v>685</v>
      </c>
      <c r="G431" s="38"/>
      <c r="H431" s="38"/>
      <c r="I431" s="230"/>
      <c r="J431" s="230"/>
      <c r="K431" s="38"/>
      <c r="L431" s="38"/>
      <c r="M431" s="42"/>
      <c r="N431" s="231"/>
      <c r="O431" s="232"/>
      <c r="P431" s="89"/>
      <c r="Q431" s="89"/>
      <c r="R431" s="89"/>
      <c r="S431" s="89"/>
      <c r="T431" s="89"/>
      <c r="U431" s="89"/>
      <c r="V431" s="89"/>
      <c r="W431" s="89"/>
      <c r="X431" s="90"/>
      <c r="Y431" s="36"/>
      <c r="Z431" s="36"/>
      <c r="AA431" s="36"/>
      <c r="AB431" s="36"/>
      <c r="AC431" s="36"/>
      <c r="AD431" s="36"/>
      <c r="AE431" s="36"/>
      <c r="AT431" s="15" t="s">
        <v>145</v>
      </c>
      <c r="AU431" s="15" t="s">
        <v>86</v>
      </c>
    </row>
    <row r="432" s="13" customFormat="1">
      <c r="A432" s="13"/>
      <c r="B432" s="236"/>
      <c r="C432" s="237"/>
      <c r="D432" s="228" t="s">
        <v>154</v>
      </c>
      <c r="E432" s="238" t="s">
        <v>1</v>
      </c>
      <c r="F432" s="239" t="s">
        <v>686</v>
      </c>
      <c r="G432" s="237"/>
      <c r="H432" s="240">
        <v>158.50999999999999</v>
      </c>
      <c r="I432" s="241"/>
      <c r="J432" s="241"/>
      <c r="K432" s="237"/>
      <c r="L432" s="237"/>
      <c r="M432" s="242"/>
      <c r="N432" s="243"/>
      <c r="O432" s="244"/>
      <c r="P432" s="244"/>
      <c r="Q432" s="244"/>
      <c r="R432" s="244"/>
      <c r="S432" s="244"/>
      <c r="T432" s="244"/>
      <c r="U432" s="244"/>
      <c r="V432" s="244"/>
      <c r="W432" s="244"/>
      <c r="X432" s="245"/>
      <c r="Y432" s="13"/>
      <c r="Z432" s="13"/>
      <c r="AA432" s="13"/>
      <c r="AB432" s="13"/>
      <c r="AC432" s="13"/>
      <c r="AD432" s="13"/>
      <c r="AE432" s="13"/>
      <c r="AT432" s="246" t="s">
        <v>154</v>
      </c>
      <c r="AU432" s="246" t="s">
        <v>86</v>
      </c>
      <c r="AV432" s="13" t="s">
        <v>86</v>
      </c>
      <c r="AW432" s="13" t="s">
        <v>5</v>
      </c>
      <c r="AX432" s="13" t="s">
        <v>84</v>
      </c>
      <c r="AY432" s="246" t="s">
        <v>132</v>
      </c>
    </row>
    <row r="433" s="2" customFormat="1" ht="24.15" customHeight="1">
      <c r="A433" s="36"/>
      <c r="B433" s="37"/>
      <c r="C433" s="213" t="s">
        <v>687</v>
      </c>
      <c r="D433" s="213" t="s">
        <v>135</v>
      </c>
      <c r="E433" s="214" t="s">
        <v>688</v>
      </c>
      <c r="F433" s="215" t="s">
        <v>689</v>
      </c>
      <c r="G433" s="216" t="s">
        <v>138</v>
      </c>
      <c r="H433" s="217">
        <v>24.420000000000002</v>
      </c>
      <c r="I433" s="218"/>
      <c r="J433" s="218"/>
      <c r="K433" s="219">
        <f>ROUND(P433*H433,2)</f>
        <v>0</v>
      </c>
      <c r="L433" s="220"/>
      <c r="M433" s="42"/>
      <c r="N433" s="221" t="s">
        <v>1</v>
      </c>
      <c r="O433" s="222" t="s">
        <v>42</v>
      </c>
      <c r="P433" s="223">
        <f>I433+J433</f>
        <v>0</v>
      </c>
      <c r="Q433" s="223">
        <f>ROUND(I433*H433,2)</f>
        <v>0</v>
      </c>
      <c r="R433" s="223">
        <f>ROUND(J433*H433,2)</f>
        <v>0</v>
      </c>
      <c r="S433" s="89"/>
      <c r="T433" s="224">
        <f>S433*H433</f>
        <v>0</v>
      </c>
      <c r="U433" s="224">
        <v>0</v>
      </c>
      <c r="V433" s="224">
        <f>U433*H433</f>
        <v>0</v>
      </c>
      <c r="W433" s="224">
        <v>0.01098</v>
      </c>
      <c r="X433" s="225">
        <f>W433*H433</f>
        <v>0.26813160000000003</v>
      </c>
      <c r="Y433" s="36"/>
      <c r="Z433" s="36"/>
      <c r="AA433" s="36"/>
      <c r="AB433" s="36"/>
      <c r="AC433" s="36"/>
      <c r="AD433" s="36"/>
      <c r="AE433" s="36"/>
      <c r="AR433" s="226" t="s">
        <v>223</v>
      </c>
      <c r="AT433" s="226" t="s">
        <v>135</v>
      </c>
      <c r="AU433" s="226" t="s">
        <v>86</v>
      </c>
      <c r="AY433" s="15" t="s">
        <v>132</v>
      </c>
      <c r="BE433" s="227">
        <f>IF(O433="základní",K433,0)</f>
        <v>0</v>
      </c>
      <c r="BF433" s="227">
        <f>IF(O433="snížená",K433,0)</f>
        <v>0</v>
      </c>
      <c r="BG433" s="227">
        <f>IF(O433="zákl. přenesená",K433,0)</f>
        <v>0</v>
      </c>
      <c r="BH433" s="227">
        <f>IF(O433="sníž. přenesená",K433,0)</f>
        <v>0</v>
      </c>
      <c r="BI433" s="227">
        <f>IF(O433="nulová",K433,0)</f>
        <v>0</v>
      </c>
      <c r="BJ433" s="15" t="s">
        <v>84</v>
      </c>
      <c r="BK433" s="227">
        <f>ROUND(P433*H433,2)</f>
        <v>0</v>
      </c>
      <c r="BL433" s="15" t="s">
        <v>223</v>
      </c>
      <c r="BM433" s="226" t="s">
        <v>690</v>
      </c>
    </row>
    <row r="434" s="2" customFormat="1">
      <c r="A434" s="36"/>
      <c r="B434" s="37"/>
      <c r="C434" s="38"/>
      <c r="D434" s="228" t="s">
        <v>141</v>
      </c>
      <c r="E434" s="38"/>
      <c r="F434" s="229" t="s">
        <v>691</v>
      </c>
      <c r="G434" s="38"/>
      <c r="H434" s="38"/>
      <c r="I434" s="230"/>
      <c r="J434" s="230"/>
      <c r="K434" s="38"/>
      <c r="L434" s="38"/>
      <c r="M434" s="42"/>
      <c r="N434" s="231"/>
      <c r="O434" s="232"/>
      <c r="P434" s="89"/>
      <c r="Q434" s="89"/>
      <c r="R434" s="89"/>
      <c r="S434" s="89"/>
      <c r="T434" s="89"/>
      <c r="U434" s="89"/>
      <c r="V434" s="89"/>
      <c r="W434" s="89"/>
      <c r="X434" s="90"/>
      <c r="Y434" s="36"/>
      <c r="Z434" s="36"/>
      <c r="AA434" s="36"/>
      <c r="AB434" s="36"/>
      <c r="AC434" s="36"/>
      <c r="AD434" s="36"/>
      <c r="AE434" s="36"/>
      <c r="AT434" s="15" t="s">
        <v>141</v>
      </c>
      <c r="AU434" s="15" t="s">
        <v>86</v>
      </c>
    </row>
    <row r="435" s="2" customFormat="1">
      <c r="A435" s="36"/>
      <c r="B435" s="37"/>
      <c r="C435" s="38"/>
      <c r="D435" s="233" t="s">
        <v>143</v>
      </c>
      <c r="E435" s="38"/>
      <c r="F435" s="234" t="s">
        <v>692</v>
      </c>
      <c r="G435" s="38"/>
      <c r="H435" s="38"/>
      <c r="I435" s="230"/>
      <c r="J435" s="230"/>
      <c r="K435" s="38"/>
      <c r="L435" s="38"/>
      <c r="M435" s="42"/>
      <c r="N435" s="231"/>
      <c r="O435" s="232"/>
      <c r="P435" s="89"/>
      <c r="Q435" s="89"/>
      <c r="R435" s="89"/>
      <c r="S435" s="89"/>
      <c r="T435" s="89"/>
      <c r="U435" s="89"/>
      <c r="V435" s="89"/>
      <c r="W435" s="89"/>
      <c r="X435" s="90"/>
      <c r="Y435" s="36"/>
      <c r="Z435" s="36"/>
      <c r="AA435" s="36"/>
      <c r="AB435" s="36"/>
      <c r="AC435" s="36"/>
      <c r="AD435" s="36"/>
      <c r="AE435" s="36"/>
      <c r="AT435" s="15" t="s">
        <v>143</v>
      </c>
      <c r="AU435" s="15" t="s">
        <v>86</v>
      </c>
    </row>
    <row r="436" s="2" customFormat="1">
      <c r="A436" s="36"/>
      <c r="B436" s="37"/>
      <c r="C436" s="38"/>
      <c r="D436" s="228" t="s">
        <v>145</v>
      </c>
      <c r="E436" s="38"/>
      <c r="F436" s="235" t="s">
        <v>693</v>
      </c>
      <c r="G436" s="38"/>
      <c r="H436" s="38"/>
      <c r="I436" s="230"/>
      <c r="J436" s="230"/>
      <c r="K436" s="38"/>
      <c r="L436" s="38"/>
      <c r="M436" s="42"/>
      <c r="N436" s="231"/>
      <c r="O436" s="232"/>
      <c r="P436" s="89"/>
      <c r="Q436" s="89"/>
      <c r="R436" s="89"/>
      <c r="S436" s="89"/>
      <c r="T436" s="89"/>
      <c r="U436" s="89"/>
      <c r="V436" s="89"/>
      <c r="W436" s="89"/>
      <c r="X436" s="90"/>
      <c r="Y436" s="36"/>
      <c r="Z436" s="36"/>
      <c r="AA436" s="36"/>
      <c r="AB436" s="36"/>
      <c r="AC436" s="36"/>
      <c r="AD436" s="36"/>
      <c r="AE436" s="36"/>
      <c r="AT436" s="15" t="s">
        <v>145</v>
      </c>
      <c r="AU436" s="15" t="s">
        <v>86</v>
      </c>
    </row>
    <row r="437" s="12" customFormat="1" ht="22.8" customHeight="1">
      <c r="A437" s="12"/>
      <c r="B437" s="196"/>
      <c r="C437" s="197"/>
      <c r="D437" s="198" t="s">
        <v>78</v>
      </c>
      <c r="E437" s="211" t="s">
        <v>694</v>
      </c>
      <c r="F437" s="211" t="s">
        <v>695</v>
      </c>
      <c r="G437" s="197"/>
      <c r="H437" s="197"/>
      <c r="I437" s="200"/>
      <c r="J437" s="200"/>
      <c r="K437" s="212">
        <f>BK437</f>
        <v>0</v>
      </c>
      <c r="L437" s="197"/>
      <c r="M437" s="202"/>
      <c r="N437" s="203"/>
      <c r="O437" s="204"/>
      <c r="P437" s="204"/>
      <c r="Q437" s="205">
        <f>SUM(Q438:Q446)</f>
        <v>0</v>
      </c>
      <c r="R437" s="205">
        <f>SUM(R438:R446)</f>
        <v>0</v>
      </c>
      <c r="S437" s="204"/>
      <c r="T437" s="206">
        <f>SUM(T438:T446)</f>
        <v>0</v>
      </c>
      <c r="U437" s="204"/>
      <c r="V437" s="206">
        <f>SUM(V438:V446)</f>
        <v>0.0058999999999999999</v>
      </c>
      <c r="W437" s="204"/>
      <c r="X437" s="207">
        <f>SUM(X438:X446)</f>
        <v>0.035000000000000003</v>
      </c>
      <c r="Y437" s="12"/>
      <c r="Z437" s="12"/>
      <c r="AA437" s="12"/>
      <c r="AB437" s="12"/>
      <c r="AC437" s="12"/>
      <c r="AD437" s="12"/>
      <c r="AE437" s="12"/>
      <c r="AR437" s="208" t="s">
        <v>86</v>
      </c>
      <c r="AT437" s="209" t="s">
        <v>78</v>
      </c>
      <c r="AU437" s="209" t="s">
        <v>84</v>
      </c>
      <c r="AY437" s="208" t="s">
        <v>132</v>
      </c>
      <c r="BK437" s="210">
        <f>SUM(BK438:BK446)</f>
        <v>0</v>
      </c>
    </row>
    <row r="438" s="2" customFormat="1" ht="21.75" customHeight="1">
      <c r="A438" s="36"/>
      <c r="B438" s="37"/>
      <c r="C438" s="213" t="s">
        <v>696</v>
      </c>
      <c r="D438" s="213" t="s">
        <v>135</v>
      </c>
      <c r="E438" s="214" t="s">
        <v>697</v>
      </c>
      <c r="F438" s="215" t="s">
        <v>698</v>
      </c>
      <c r="G438" s="216" t="s">
        <v>317</v>
      </c>
      <c r="H438" s="217">
        <v>1</v>
      </c>
      <c r="I438" s="218"/>
      <c r="J438" s="218"/>
      <c r="K438" s="219">
        <f>ROUND(P438*H438,2)</f>
        <v>0</v>
      </c>
      <c r="L438" s="220"/>
      <c r="M438" s="42"/>
      <c r="N438" s="221" t="s">
        <v>1</v>
      </c>
      <c r="O438" s="222" t="s">
        <v>42</v>
      </c>
      <c r="P438" s="223">
        <f>I438+J438</f>
        <v>0</v>
      </c>
      <c r="Q438" s="223">
        <f>ROUND(I438*H438,2)</f>
        <v>0</v>
      </c>
      <c r="R438" s="223">
        <f>ROUND(J438*H438,2)</f>
        <v>0</v>
      </c>
      <c r="S438" s="89"/>
      <c r="T438" s="224">
        <f>S438*H438</f>
        <v>0</v>
      </c>
      <c r="U438" s="224">
        <v>0</v>
      </c>
      <c r="V438" s="224">
        <f>U438*H438</f>
        <v>0</v>
      </c>
      <c r="W438" s="224">
        <v>0.035000000000000003</v>
      </c>
      <c r="X438" s="225">
        <f>W438*H438</f>
        <v>0.035000000000000003</v>
      </c>
      <c r="Y438" s="36"/>
      <c r="Z438" s="36"/>
      <c r="AA438" s="36"/>
      <c r="AB438" s="36"/>
      <c r="AC438" s="36"/>
      <c r="AD438" s="36"/>
      <c r="AE438" s="36"/>
      <c r="AR438" s="226" t="s">
        <v>223</v>
      </c>
      <c r="AT438" s="226" t="s">
        <v>135</v>
      </c>
      <c r="AU438" s="226" t="s">
        <v>86</v>
      </c>
      <c r="AY438" s="15" t="s">
        <v>132</v>
      </c>
      <c r="BE438" s="227">
        <f>IF(O438="základní",K438,0)</f>
        <v>0</v>
      </c>
      <c r="BF438" s="227">
        <f>IF(O438="snížená",K438,0)</f>
        <v>0</v>
      </c>
      <c r="BG438" s="227">
        <f>IF(O438="zákl. přenesená",K438,0)</f>
        <v>0</v>
      </c>
      <c r="BH438" s="227">
        <f>IF(O438="sníž. přenesená",K438,0)</f>
        <v>0</v>
      </c>
      <c r="BI438" s="227">
        <f>IF(O438="nulová",K438,0)</f>
        <v>0</v>
      </c>
      <c r="BJ438" s="15" t="s">
        <v>84</v>
      </c>
      <c r="BK438" s="227">
        <f>ROUND(P438*H438,2)</f>
        <v>0</v>
      </c>
      <c r="BL438" s="15" t="s">
        <v>223</v>
      </c>
      <c r="BM438" s="226" t="s">
        <v>699</v>
      </c>
    </row>
    <row r="439" s="2" customFormat="1">
      <c r="A439" s="36"/>
      <c r="B439" s="37"/>
      <c r="C439" s="38"/>
      <c r="D439" s="228" t="s">
        <v>141</v>
      </c>
      <c r="E439" s="38"/>
      <c r="F439" s="229" t="s">
        <v>700</v>
      </c>
      <c r="G439" s="38"/>
      <c r="H439" s="38"/>
      <c r="I439" s="230"/>
      <c r="J439" s="230"/>
      <c r="K439" s="38"/>
      <c r="L439" s="38"/>
      <c r="M439" s="42"/>
      <c r="N439" s="231"/>
      <c r="O439" s="232"/>
      <c r="P439" s="89"/>
      <c r="Q439" s="89"/>
      <c r="R439" s="89"/>
      <c r="S439" s="89"/>
      <c r="T439" s="89"/>
      <c r="U439" s="89"/>
      <c r="V439" s="89"/>
      <c r="W439" s="89"/>
      <c r="X439" s="90"/>
      <c r="Y439" s="36"/>
      <c r="Z439" s="36"/>
      <c r="AA439" s="36"/>
      <c r="AB439" s="36"/>
      <c r="AC439" s="36"/>
      <c r="AD439" s="36"/>
      <c r="AE439" s="36"/>
      <c r="AT439" s="15" t="s">
        <v>141</v>
      </c>
      <c r="AU439" s="15" t="s">
        <v>86</v>
      </c>
    </row>
    <row r="440" s="2" customFormat="1">
      <c r="A440" s="36"/>
      <c r="B440" s="37"/>
      <c r="C440" s="38"/>
      <c r="D440" s="233" t="s">
        <v>143</v>
      </c>
      <c r="E440" s="38"/>
      <c r="F440" s="234" t="s">
        <v>701</v>
      </c>
      <c r="G440" s="38"/>
      <c r="H440" s="38"/>
      <c r="I440" s="230"/>
      <c r="J440" s="230"/>
      <c r="K440" s="38"/>
      <c r="L440" s="38"/>
      <c r="M440" s="42"/>
      <c r="N440" s="231"/>
      <c r="O440" s="232"/>
      <c r="P440" s="89"/>
      <c r="Q440" s="89"/>
      <c r="R440" s="89"/>
      <c r="S440" s="89"/>
      <c r="T440" s="89"/>
      <c r="U440" s="89"/>
      <c r="V440" s="89"/>
      <c r="W440" s="89"/>
      <c r="X440" s="90"/>
      <c r="Y440" s="36"/>
      <c r="Z440" s="36"/>
      <c r="AA440" s="36"/>
      <c r="AB440" s="36"/>
      <c r="AC440" s="36"/>
      <c r="AD440" s="36"/>
      <c r="AE440" s="36"/>
      <c r="AT440" s="15" t="s">
        <v>143</v>
      </c>
      <c r="AU440" s="15" t="s">
        <v>86</v>
      </c>
    </row>
    <row r="441" s="2" customFormat="1" ht="16.5" customHeight="1">
      <c r="A441" s="36"/>
      <c r="B441" s="37"/>
      <c r="C441" s="213" t="s">
        <v>702</v>
      </c>
      <c r="D441" s="213" t="s">
        <v>135</v>
      </c>
      <c r="E441" s="214" t="s">
        <v>703</v>
      </c>
      <c r="F441" s="215" t="s">
        <v>704</v>
      </c>
      <c r="G441" s="216" t="s">
        <v>317</v>
      </c>
      <c r="H441" s="217">
        <v>1</v>
      </c>
      <c r="I441" s="218"/>
      <c r="J441" s="218"/>
      <c r="K441" s="219">
        <f>ROUND(P441*H441,2)</f>
        <v>0</v>
      </c>
      <c r="L441" s="220"/>
      <c r="M441" s="42"/>
      <c r="N441" s="221" t="s">
        <v>1</v>
      </c>
      <c r="O441" s="222" t="s">
        <v>42</v>
      </c>
      <c r="P441" s="223">
        <f>I441+J441</f>
        <v>0</v>
      </c>
      <c r="Q441" s="223">
        <f>ROUND(I441*H441,2)</f>
        <v>0</v>
      </c>
      <c r="R441" s="223">
        <f>ROUND(J441*H441,2)</f>
        <v>0</v>
      </c>
      <c r="S441" s="89"/>
      <c r="T441" s="224">
        <f>S441*H441</f>
        <v>0</v>
      </c>
      <c r="U441" s="224">
        <v>0</v>
      </c>
      <c r="V441" s="224">
        <f>U441*H441</f>
        <v>0</v>
      </c>
      <c r="W441" s="224">
        <v>0</v>
      </c>
      <c r="X441" s="225">
        <f>W441*H441</f>
        <v>0</v>
      </c>
      <c r="Y441" s="36"/>
      <c r="Z441" s="36"/>
      <c r="AA441" s="36"/>
      <c r="AB441" s="36"/>
      <c r="AC441" s="36"/>
      <c r="AD441" s="36"/>
      <c r="AE441" s="36"/>
      <c r="AR441" s="226" t="s">
        <v>223</v>
      </c>
      <c r="AT441" s="226" t="s">
        <v>135</v>
      </c>
      <c r="AU441" s="226" t="s">
        <v>86</v>
      </c>
      <c r="AY441" s="15" t="s">
        <v>132</v>
      </c>
      <c r="BE441" s="227">
        <f>IF(O441="základní",K441,0)</f>
        <v>0</v>
      </c>
      <c r="BF441" s="227">
        <f>IF(O441="snížená",K441,0)</f>
        <v>0</v>
      </c>
      <c r="BG441" s="227">
        <f>IF(O441="zákl. přenesená",K441,0)</f>
        <v>0</v>
      </c>
      <c r="BH441" s="227">
        <f>IF(O441="sníž. přenesená",K441,0)</f>
        <v>0</v>
      </c>
      <c r="BI441" s="227">
        <f>IF(O441="nulová",K441,0)</f>
        <v>0</v>
      </c>
      <c r="BJ441" s="15" t="s">
        <v>84</v>
      </c>
      <c r="BK441" s="227">
        <f>ROUND(P441*H441,2)</f>
        <v>0</v>
      </c>
      <c r="BL441" s="15" t="s">
        <v>223</v>
      </c>
      <c r="BM441" s="226" t="s">
        <v>705</v>
      </c>
    </row>
    <row r="442" s="2" customFormat="1">
      <c r="A442" s="36"/>
      <c r="B442" s="37"/>
      <c r="C442" s="38"/>
      <c r="D442" s="228" t="s">
        <v>141</v>
      </c>
      <c r="E442" s="38"/>
      <c r="F442" s="229" t="s">
        <v>706</v>
      </c>
      <c r="G442" s="38"/>
      <c r="H442" s="38"/>
      <c r="I442" s="230"/>
      <c r="J442" s="230"/>
      <c r="K442" s="38"/>
      <c r="L442" s="38"/>
      <c r="M442" s="42"/>
      <c r="N442" s="231"/>
      <c r="O442" s="232"/>
      <c r="P442" s="89"/>
      <c r="Q442" s="89"/>
      <c r="R442" s="89"/>
      <c r="S442" s="89"/>
      <c r="T442" s="89"/>
      <c r="U442" s="89"/>
      <c r="V442" s="89"/>
      <c r="W442" s="89"/>
      <c r="X442" s="90"/>
      <c r="Y442" s="36"/>
      <c r="Z442" s="36"/>
      <c r="AA442" s="36"/>
      <c r="AB442" s="36"/>
      <c r="AC442" s="36"/>
      <c r="AD442" s="36"/>
      <c r="AE442" s="36"/>
      <c r="AT442" s="15" t="s">
        <v>141</v>
      </c>
      <c r="AU442" s="15" t="s">
        <v>86</v>
      </c>
    </row>
    <row r="443" s="2" customFormat="1">
      <c r="A443" s="36"/>
      <c r="B443" s="37"/>
      <c r="C443" s="38"/>
      <c r="D443" s="233" t="s">
        <v>143</v>
      </c>
      <c r="E443" s="38"/>
      <c r="F443" s="234" t="s">
        <v>707</v>
      </c>
      <c r="G443" s="38"/>
      <c r="H443" s="38"/>
      <c r="I443" s="230"/>
      <c r="J443" s="230"/>
      <c r="K443" s="38"/>
      <c r="L443" s="38"/>
      <c r="M443" s="42"/>
      <c r="N443" s="231"/>
      <c r="O443" s="232"/>
      <c r="P443" s="89"/>
      <c r="Q443" s="89"/>
      <c r="R443" s="89"/>
      <c r="S443" s="89"/>
      <c r="T443" s="89"/>
      <c r="U443" s="89"/>
      <c r="V443" s="89"/>
      <c r="W443" s="89"/>
      <c r="X443" s="90"/>
      <c r="Y443" s="36"/>
      <c r="Z443" s="36"/>
      <c r="AA443" s="36"/>
      <c r="AB443" s="36"/>
      <c r="AC443" s="36"/>
      <c r="AD443" s="36"/>
      <c r="AE443" s="36"/>
      <c r="AT443" s="15" t="s">
        <v>143</v>
      </c>
      <c r="AU443" s="15" t="s">
        <v>86</v>
      </c>
    </row>
    <row r="444" s="2" customFormat="1" ht="16.5" customHeight="1">
      <c r="A444" s="36"/>
      <c r="B444" s="37"/>
      <c r="C444" s="247" t="s">
        <v>708</v>
      </c>
      <c r="D444" s="247" t="s">
        <v>246</v>
      </c>
      <c r="E444" s="248" t="s">
        <v>709</v>
      </c>
      <c r="F444" s="249" t="s">
        <v>710</v>
      </c>
      <c r="G444" s="250" t="s">
        <v>461</v>
      </c>
      <c r="H444" s="251">
        <v>1</v>
      </c>
      <c r="I444" s="252"/>
      <c r="J444" s="253"/>
      <c r="K444" s="254">
        <f>ROUND(P444*H444,2)</f>
        <v>0</v>
      </c>
      <c r="L444" s="253"/>
      <c r="M444" s="255"/>
      <c r="N444" s="256" t="s">
        <v>1</v>
      </c>
      <c r="O444" s="222" t="s">
        <v>42</v>
      </c>
      <c r="P444" s="223">
        <f>I444+J444</f>
        <v>0</v>
      </c>
      <c r="Q444" s="223">
        <f>ROUND(I444*H444,2)</f>
        <v>0</v>
      </c>
      <c r="R444" s="223">
        <f>ROUND(J444*H444,2)</f>
        <v>0</v>
      </c>
      <c r="S444" s="89"/>
      <c r="T444" s="224">
        <f>S444*H444</f>
        <v>0</v>
      </c>
      <c r="U444" s="224">
        <v>0.0058999999999999999</v>
      </c>
      <c r="V444" s="224">
        <f>U444*H444</f>
        <v>0.0058999999999999999</v>
      </c>
      <c r="W444" s="224">
        <v>0</v>
      </c>
      <c r="X444" s="225">
        <f>W444*H444</f>
        <v>0</v>
      </c>
      <c r="Y444" s="36"/>
      <c r="Z444" s="36"/>
      <c r="AA444" s="36"/>
      <c r="AB444" s="36"/>
      <c r="AC444" s="36"/>
      <c r="AD444" s="36"/>
      <c r="AE444" s="36"/>
      <c r="AR444" s="226" t="s">
        <v>249</v>
      </c>
      <c r="AT444" s="226" t="s">
        <v>246</v>
      </c>
      <c r="AU444" s="226" t="s">
        <v>86</v>
      </c>
      <c r="AY444" s="15" t="s">
        <v>132</v>
      </c>
      <c r="BE444" s="227">
        <f>IF(O444="základní",K444,0)</f>
        <v>0</v>
      </c>
      <c r="BF444" s="227">
        <f>IF(O444="snížená",K444,0)</f>
        <v>0</v>
      </c>
      <c r="BG444" s="227">
        <f>IF(O444="zákl. přenesená",K444,0)</f>
        <v>0</v>
      </c>
      <c r="BH444" s="227">
        <f>IF(O444="sníž. přenesená",K444,0)</f>
        <v>0</v>
      </c>
      <c r="BI444" s="227">
        <f>IF(O444="nulová",K444,0)</f>
        <v>0</v>
      </c>
      <c r="BJ444" s="15" t="s">
        <v>84</v>
      </c>
      <c r="BK444" s="227">
        <f>ROUND(P444*H444,2)</f>
        <v>0</v>
      </c>
      <c r="BL444" s="15" t="s">
        <v>223</v>
      </c>
      <c r="BM444" s="226" t="s">
        <v>711</v>
      </c>
    </row>
    <row r="445" s="2" customFormat="1">
      <c r="A445" s="36"/>
      <c r="B445" s="37"/>
      <c r="C445" s="38"/>
      <c r="D445" s="228" t="s">
        <v>141</v>
      </c>
      <c r="E445" s="38"/>
      <c r="F445" s="229" t="s">
        <v>710</v>
      </c>
      <c r="G445" s="38"/>
      <c r="H445" s="38"/>
      <c r="I445" s="230"/>
      <c r="J445" s="230"/>
      <c r="K445" s="38"/>
      <c r="L445" s="38"/>
      <c r="M445" s="42"/>
      <c r="N445" s="231"/>
      <c r="O445" s="232"/>
      <c r="P445" s="89"/>
      <c r="Q445" s="89"/>
      <c r="R445" s="89"/>
      <c r="S445" s="89"/>
      <c r="T445" s="89"/>
      <c r="U445" s="89"/>
      <c r="V445" s="89"/>
      <c r="W445" s="89"/>
      <c r="X445" s="90"/>
      <c r="Y445" s="36"/>
      <c r="Z445" s="36"/>
      <c r="AA445" s="36"/>
      <c r="AB445" s="36"/>
      <c r="AC445" s="36"/>
      <c r="AD445" s="36"/>
      <c r="AE445" s="36"/>
      <c r="AT445" s="15" t="s">
        <v>141</v>
      </c>
      <c r="AU445" s="15" t="s">
        <v>86</v>
      </c>
    </row>
    <row r="446" s="2" customFormat="1">
      <c r="A446" s="36"/>
      <c r="B446" s="37"/>
      <c r="C446" s="38"/>
      <c r="D446" s="228" t="s">
        <v>145</v>
      </c>
      <c r="E446" s="38"/>
      <c r="F446" s="235" t="s">
        <v>712</v>
      </c>
      <c r="G446" s="38"/>
      <c r="H446" s="38"/>
      <c r="I446" s="230"/>
      <c r="J446" s="230"/>
      <c r="K446" s="38"/>
      <c r="L446" s="38"/>
      <c r="M446" s="42"/>
      <c r="N446" s="231"/>
      <c r="O446" s="232"/>
      <c r="P446" s="89"/>
      <c r="Q446" s="89"/>
      <c r="R446" s="89"/>
      <c r="S446" s="89"/>
      <c r="T446" s="89"/>
      <c r="U446" s="89"/>
      <c r="V446" s="89"/>
      <c r="W446" s="89"/>
      <c r="X446" s="90"/>
      <c r="Y446" s="36"/>
      <c r="Z446" s="36"/>
      <c r="AA446" s="36"/>
      <c r="AB446" s="36"/>
      <c r="AC446" s="36"/>
      <c r="AD446" s="36"/>
      <c r="AE446" s="36"/>
      <c r="AT446" s="15" t="s">
        <v>145</v>
      </c>
      <c r="AU446" s="15" t="s">
        <v>86</v>
      </c>
    </row>
    <row r="447" s="12" customFormat="1" ht="22.8" customHeight="1">
      <c r="A447" s="12"/>
      <c r="B447" s="196"/>
      <c r="C447" s="197"/>
      <c r="D447" s="198" t="s">
        <v>78</v>
      </c>
      <c r="E447" s="211" t="s">
        <v>713</v>
      </c>
      <c r="F447" s="211" t="s">
        <v>714</v>
      </c>
      <c r="G447" s="197"/>
      <c r="H447" s="197"/>
      <c r="I447" s="200"/>
      <c r="J447" s="200"/>
      <c r="K447" s="212">
        <f>BK447</f>
        <v>0</v>
      </c>
      <c r="L447" s="197"/>
      <c r="M447" s="202"/>
      <c r="N447" s="203"/>
      <c r="O447" s="204"/>
      <c r="P447" s="204"/>
      <c r="Q447" s="205">
        <f>SUM(Q448:Q465)</f>
        <v>0</v>
      </c>
      <c r="R447" s="205">
        <f>SUM(R448:R465)</f>
        <v>0</v>
      </c>
      <c r="S447" s="204"/>
      <c r="T447" s="206">
        <f>SUM(T448:T465)</f>
        <v>0</v>
      </c>
      <c r="U447" s="204"/>
      <c r="V447" s="206">
        <f>SUM(V448:V465)</f>
        <v>0.017395600000000001</v>
      </c>
      <c r="W447" s="204"/>
      <c r="X447" s="207">
        <f>SUM(X448:X465)</f>
        <v>0</v>
      </c>
      <c r="Y447" s="12"/>
      <c r="Z447" s="12"/>
      <c r="AA447" s="12"/>
      <c r="AB447" s="12"/>
      <c r="AC447" s="12"/>
      <c r="AD447" s="12"/>
      <c r="AE447" s="12"/>
      <c r="AR447" s="208" t="s">
        <v>86</v>
      </c>
      <c r="AT447" s="209" t="s">
        <v>78</v>
      </c>
      <c r="AU447" s="209" t="s">
        <v>84</v>
      </c>
      <c r="AY447" s="208" t="s">
        <v>132</v>
      </c>
      <c r="BK447" s="210">
        <f>SUM(BK448:BK465)</f>
        <v>0</v>
      </c>
    </row>
    <row r="448" s="2" customFormat="1" ht="24.15" customHeight="1">
      <c r="A448" s="36"/>
      <c r="B448" s="37"/>
      <c r="C448" s="213" t="s">
        <v>715</v>
      </c>
      <c r="D448" s="213" t="s">
        <v>135</v>
      </c>
      <c r="E448" s="214" t="s">
        <v>716</v>
      </c>
      <c r="F448" s="215" t="s">
        <v>717</v>
      </c>
      <c r="G448" s="216" t="s">
        <v>138</v>
      </c>
      <c r="H448" s="217">
        <v>19.780000000000001</v>
      </c>
      <c r="I448" s="218"/>
      <c r="J448" s="218"/>
      <c r="K448" s="219">
        <f>ROUND(P448*H448,2)</f>
        <v>0</v>
      </c>
      <c r="L448" s="220"/>
      <c r="M448" s="42"/>
      <c r="N448" s="221" t="s">
        <v>1</v>
      </c>
      <c r="O448" s="222" t="s">
        <v>42</v>
      </c>
      <c r="P448" s="223">
        <f>I448+J448</f>
        <v>0</v>
      </c>
      <c r="Q448" s="223">
        <f>ROUND(I448*H448,2)</f>
        <v>0</v>
      </c>
      <c r="R448" s="223">
        <f>ROUND(J448*H448,2)</f>
        <v>0</v>
      </c>
      <c r="S448" s="89"/>
      <c r="T448" s="224">
        <f>S448*H448</f>
        <v>0</v>
      </c>
      <c r="U448" s="224">
        <v>2.0000000000000002E-05</v>
      </c>
      <c r="V448" s="224">
        <f>U448*H448</f>
        <v>0.00039560000000000007</v>
      </c>
      <c r="W448" s="224">
        <v>0</v>
      </c>
      <c r="X448" s="225">
        <f>W448*H448</f>
        <v>0</v>
      </c>
      <c r="Y448" s="36"/>
      <c r="Z448" s="36"/>
      <c r="AA448" s="36"/>
      <c r="AB448" s="36"/>
      <c r="AC448" s="36"/>
      <c r="AD448" s="36"/>
      <c r="AE448" s="36"/>
      <c r="AR448" s="226" t="s">
        <v>223</v>
      </c>
      <c r="AT448" s="226" t="s">
        <v>135</v>
      </c>
      <c r="AU448" s="226" t="s">
        <v>86</v>
      </c>
      <c r="AY448" s="15" t="s">
        <v>132</v>
      </c>
      <c r="BE448" s="227">
        <f>IF(O448="základní",K448,0)</f>
        <v>0</v>
      </c>
      <c r="BF448" s="227">
        <f>IF(O448="snížená",K448,0)</f>
        <v>0</v>
      </c>
      <c r="BG448" s="227">
        <f>IF(O448="zákl. přenesená",K448,0)</f>
        <v>0</v>
      </c>
      <c r="BH448" s="227">
        <f>IF(O448="sníž. přenesená",K448,0)</f>
        <v>0</v>
      </c>
      <c r="BI448" s="227">
        <f>IF(O448="nulová",K448,0)</f>
        <v>0</v>
      </c>
      <c r="BJ448" s="15" t="s">
        <v>84</v>
      </c>
      <c r="BK448" s="227">
        <f>ROUND(P448*H448,2)</f>
        <v>0</v>
      </c>
      <c r="BL448" s="15" t="s">
        <v>223</v>
      </c>
      <c r="BM448" s="226" t="s">
        <v>718</v>
      </c>
    </row>
    <row r="449" s="2" customFormat="1">
      <c r="A449" s="36"/>
      <c r="B449" s="37"/>
      <c r="C449" s="38"/>
      <c r="D449" s="228" t="s">
        <v>141</v>
      </c>
      <c r="E449" s="38"/>
      <c r="F449" s="229" t="s">
        <v>719</v>
      </c>
      <c r="G449" s="38"/>
      <c r="H449" s="38"/>
      <c r="I449" s="230"/>
      <c r="J449" s="230"/>
      <c r="K449" s="38"/>
      <c r="L449" s="38"/>
      <c r="M449" s="42"/>
      <c r="N449" s="231"/>
      <c r="O449" s="232"/>
      <c r="P449" s="89"/>
      <c r="Q449" s="89"/>
      <c r="R449" s="89"/>
      <c r="S449" s="89"/>
      <c r="T449" s="89"/>
      <c r="U449" s="89"/>
      <c r="V449" s="89"/>
      <c r="W449" s="89"/>
      <c r="X449" s="90"/>
      <c r="Y449" s="36"/>
      <c r="Z449" s="36"/>
      <c r="AA449" s="36"/>
      <c r="AB449" s="36"/>
      <c r="AC449" s="36"/>
      <c r="AD449" s="36"/>
      <c r="AE449" s="36"/>
      <c r="AT449" s="15" t="s">
        <v>141</v>
      </c>
      <c r="AU449" s="15" t="s">
        <v>86</v>
      </c>
    </row>
    <row r="450" s="2" customFormat="1">
      <c r="A450" s="36"/>
      <c r="B450" s="37"/>
      <c r="C450" s="38"/>
      <c r="D450" s="233" t="s">
        <v>143</v>
      </c>
      <c r="E450" s="38"/>
      <c r="F450" s="234" t="s">
        <v>720</v>
      </c>
      <c r="G450" s="38"/>
      <c r="H450" s="38"/>
      <c r="I450" s="230"/>
      <c r="J450" s="230"/>
      <c r="K450" s="38"/>
      <c r="L450" s="38"/>
      <c r="M450" s="42"/>
      <c r="N450" s="231"/>
      <c r="O450" s="232"/>
      <c r="P450" s="89"/>
      <c r="Q450" s="89"/>
      <c r="R450" s="89"/>
      <c r="S450" s="89"/>
      <c r="T450" s="89"/>
      <c r="U450" s="89"/>
      <c r="V450" s="89"/>
      <c r="W450" s="89"/>
      <c r="X450" s="90"/>
      <c r="Y450" s="36"/>
      <c r="Z450" s="36"/>
      <c r="AA450" s="36"/>
      <c r="AB450" s="36"/>
      <c r="AC450" s="36"/>
      <c r="AD450" s="36"/>
      <c r="AE450" s="36"/>
      <c r="AT450" s="15" t="s">
        <v>143</v>
      </c>
      <c r="AU450" s="15" t="s">
        <v>86</v>
      </c>
    </row>
    <row r="451" s="2" customFormat="1">
      <c r="A451" s="36"/>
      <c r="B451" s="37"/>
      <c r="C451" s="38"/>
      <c r="D451" s="228" t="s">
        <v>145</v>
      </c>
      <c r="E451" s="38"/>
      <c r="F451" s="235" t="s">
        <v>721</v>
      </c>
      <c r="G451" s="38"/>
      <c r="H451" s="38"/>
      <c r="I451" s="230"/>
      <c r="J451" s="230"/>
      <c r="K451" s="38"/>
      <c r="L451" s="38"/>
      <c r="M451" s="42"/>
      <c r="N451" s="231"/>
      <c r="O451" s="232"/>
      <c r="P451" s="89"/>
      <c r="Q451" s="89"/>
      <c r="R451" s="89"/>
      <c r="S451" s="89"/>
      <c r="T451" s="89"/>
      <c r="U451" s="89"/>
      <c r="V451" s="89"/>
      <c r="W451" s="89"/>
      <c r="X451" s="90"/>
      <c r="Y451" s="36"/>
      <c r="Z451" s="36"/>
      <c r="AA451" s="36"/>
      <c r="AB451" s="36"/>
      <c r="AC451" s="36"/>
      <c r="AD451" s="36"/>
      <c r="AE451" s="36"/>
      <c r="AT451" s="15" t="s">
        <v>145</v>
      </c>
      <c r="AU451" s="15" t="s">
        <v>86</v>
      </c>
    </row>
    <row r="452" s="2" customFormat="1" ht="24.15" customHeight="1">
      <c r="A452" s="36"/>
      <c r="B452" s="37"/>
      <c r="C452" s="213" t="s">
        <v>722</v>
      </c>
      <c r="D452" s="213" t="s">
        <v>135</v>
      </c>
      <c r="E452" s="214" t="s">
        <v>723</v>
      </c>
      <c r="F452" s="215" t="s">
        <v>724</v>
      </c>
      <c r="G452" s="216" t="s">
        <v>138</v>
      </c>
      <c r="H452" s="217">
        <v>445.47000000000003</v>
      </c>
      <c r="I452" s="218"/>
      <c r="J452" s="218"/>
      <c r="K452" s="219">
        <f>ROUND(P452*H452,2)</f>
        <v>0</v>
      </c>
      <c r="L452" s="220"/>
      <c r="M452" s="42"/>
      <c r="N452" s="221" t="s">
        <v>1</v>
      </c>
      <c r="O452" s="222" t="s">
        <v>42</v>
      </c>
      <c r="P452" s="223">
        <f>I452+J452</f>
        <v>0</v>
      </c>
      <c r="Q452" s="223">
        <f>ROUND(I452*H452,2)</f>
        <v>0</v>
      </c>
      <c r="R452" s="223">
        <f>ROUND(J452*H452,2)</f>
        <v>0</v>
      </c>
      <c r="S452" s="89"/>
      <c r="T452" s="224">
        <f>S452*H452</f>
        <v>0</v>
      </c>
      <c r="U452" s="224">
        <v>0</v>
      </c>
      <c r="V452" s="224">
        <f>U452*H452</f>
        <v>0</v>
      </c>
      <c r="W452" s="224">
        <v>0</v>
      </c>
      <c r="X452" s="225">
        <f>W452*H452</f>
        <v>0</v>
      </c>
      <c r="Y452" s="36"/>
      <c r="Z452" s="36"/>
      <c r="AA452" s="36"/>
      <c r="AB452" s="36"/>
      <c r="AC452" s="36"/>
      <c r="AD452" s="36"/>
      <c r="AE452" s="36"/>
      <c r="AR452" s="226" t="s">
        <v>223</v>
      </c>
      <c r="AT452" s="226" t="s">
        <v>135</v>
      </c>
      <c r="AU452" s="226" t="s">
        <v>86</v>
      </c>
      <c r="AY452" s="15" t="s">
        <v>132</v>
      </c>
      <c r="BE452" s="227">
        <f>IF(O452="základní",K452,0)</f>
        <v>0</v>
      </c>
      <c r="BF452" s="227">
        <f>IF(O452="snížená",K452,0)</f>
        <v>0</v>
      </c>
      <c r="BG452" s="227">
        <f>IF(O452="zákl. přenesená",K452,0)</f>
        <v>0</v>
      </c>
      <c r="BH452" s="227">
        <f>IF(O452="sníž. přenesená",K452,0)</f>
        <v>0</v>
      </c>
      <c r="BI452" s="227">
        <f>IF(O452="nulová",K452,0)</f>
        <v>0</v>
      </c>
      <c r="BJ452" s="15" t="s">
        <v>84</v>
      </c>
      <c r="BK452" s="227">
        <f>ROUND(P452*H452,2)</f>
        <v>0</v>
      </c>
      <c r="BL452" s="15" t="s">
        <v>223</v>
      </c>
      <c r="BM452" s="226" t="s">
        <v>725</v>
      </c>
    </row>
    <row r="453" s="2" customFormat="1">
      <c r="A453" s="36"/>
      <c r="B453" s="37"/>
      <c r="C453" s="38"/>
      <c r="D453" s="228" t="s">
        <v>141</v>
      </c>
      <c r="E453" s="38"/>
      <c r="F453" s="229" t="s">
        <v>726</v>
      </c>
      <c r="G453" s="38"/>
      <c r="H453" s="38"/>
      <c r="I453" s="230"/>
      <c r="J453" s="230"/>
      <c r="K453" s="38"/>
      <c r="L453" s="38"/>
      <c r="M453" s="42"/>
      <c r="N453" s="231"/>
      <c r="O453" s="232"/>
      <c r="P453" s="89"/>
      <c r="Q453" s="89"/>
      <c r="R453" s="89"/>
      <c r="S453" s="89"/>
      <c r="T453" s="89"/>
      <c r="U453" s="89"/>
      <c r="V453" s="89"/>
      <c r="W453" s="89"/>
      <c r="X453" s="90"/>
      <c r="Y453" s="36"/>
      <c r="Z453" s="36"/>
      <c r="AA453" s="36"/>
      <c r="AB453" s="36"/>
      <c r="AC453" s="36"/>
      <c r="AD453" s="36"/>
      <c r="AE453" s="36"/>
      <c r="AT453" s="15" t="s">
        <v>141</v>
      </c>
      <c r="AU453" s="15" t="s">
        <v>86</v>
      </c>
    </row>
    <row r="454" s="2" customFormat="1">
      <c r="A454" s="36"/>
      <c r="B454" s="37"/>
      <c r="C454" s="38"/>
      <c r="D454" s="233" t="s">
        <v>143</v>
      </c>
      <c r="E454" s="38"/>
      <c r="F454" s="234" t="s">
        <v>727</v>
      </c>
      <c r="G454" s="38"/>
      <c r="H454" s="38"/>
      <c r="I454" s="230"/>
      <c r="J454" s="230"/>
      <c r="K454" s="38"/>
      <c r="L454" s="38"/>
      <c r="M454" s="42"/>
      <c r="N454" s="231"/>
      <c r="O454" s="232"/>
      <c r="P454" s="89"/>
      <c r="Q454" s="89"/>
      <c r="R454" s="89"/>
      <c r="S454" s="89"/>
      <c r="T454" s="89"/>
      <c r="U454" s="89"/>
      <c r="V454" s="89"/>
      <c r="W454" s="89"/>
      <c r="X454" s="90"/>
      <c r="Y454" s="36"/>
      <c r="Z454" s="36"/>
      <c r="AA454" s="36"/>
      <c r="AB454" s="36"/>
      <c r="AC454" s="36"/>
      <c r="AD454" s="36"/>
      <c r="AE454" s="36"/>
      <c r="AT454" s="15" t="s">
        <v>143</v>
      </c>
      <c r="AU454" s="15" t="s">
        <v>86</v>
      </c>
    </row>
    <row r="455" s="2" customFormat="1">
      <c r="A455" s="36"/>
      <c r="B455" s="37"/>
      <c r="C455" s="38"/>
      <c r="D455" s="228" t="s">
        <v>145</v>
      </c>
      <c r="E455" s="38"/>
      <c r="F455" s="235" t="s">
        <v>728</v>
      </c>
      <c r="G455" s="38"/>
      <c r="H455" s="38"/>
      <c r="I455" s="230"/>
      <c r="J455" s="230"/>
      <c r="K455" s="38"/>
      <c r="L455" s="38"/>
      <c r="M455" s="42"/>
      <c r="N455" s="231"/>
      <c r="O455" s="232"/>
      <c r="P455" s="89"/>
      <c r="Q455" s="89"/>
      <c r="R455" s="89"/>
      <c r="S455" s="89"/>
      <c r="T455" s="89"/>
      <c r="U455" s="89"/>
      <c r="V455" s="89"/>
      <c r="W455" s="89"/>
      <c r="X455" s="90"/>
      <c r="Y455" s="36"/>
      <c r="Z455" s="36"/>
      <c r="AA455" s="36"/>
      <c r="AB455" s="36"/>
      <c r="AC455" s="36"/>
      <c r="AD455" s="36"/>
      <c r="AE455" s="36"/>
      <c r="AT455" s="15" t="s">
        <v>145</v>
      </c>
      <c r="AU455" s="15" t="s">
        <v>86</v>
      </c>
    </row>
    <row r="456" s="13" customFormat="1">
      <c r="A456" s="13"/>
      <c r="B456" s="236"/>
      <c r="C456" s="237"/>
      <c r="D456" s="228" t="s">
        <v>154</v>
      </c>
      <c r="E456" s="238" t="s">
        <v>1</v>
      </c>
      <c r="F456" s="239" t="s">
        <v>729</v>
      </c>
      <c r="G456" s="237"/>
      <c r="H456" s="240">
        <v>445.47000000000003</v>
      </c>
      <c r="I456" s="241"/>
      <c r="J456" s="241"/>
      <c r="K456" s="237"/>
      <c r="L456" s="237"/>
      <c r="M456" s="242"/>
      <c r="N456" s="243"/>
      <c r="O456" s="244"/>
      <c r="P456" s="244"/>
      <c r="Q456" s="244"/>
      <c r="R456" s="244"/>
      <c r="S456" s="244"/>
      <c r="T456" s="244"/>
      <c r="U456" s="244"/>
      <c r="V456" s="244"/>
      <c r="W456" s="244"/>
      <c r="X456" s="245"/>
      <c r="Y456" s="13"/>
      <c r="Z456" s="13"/>
      <c r="AA456" s="13"/>
      <c r="AB456" s="13"/>
      <c r="AC456" s="13"/>
      <c r="AD456" s="13"/>
      <c r="AE456" s="13"/>
      <c r="AT456" s="246" t="s">
        <v>154</v>
      </c>
      <c r="AU456" s="246" t="s">
        <v>86</v>
      </c>
      <c r="AV456" s="13" t="s">
        <v>86</v>
      </c>
      <c r="AW456" s="13" t="s">
        <v>5</v>
      </c>
      <c r="AX456" s="13" t="s">
        <v>84</v>
      </c>
      <c r="AY456" s="246" t="s">
        <v>132</v>
      </c>
    </row>
    <row r="457" s="2" customFormat="1" ht="24.15" customHeight="1">
      <c r="A457" s="36"/>
      <c r="B457" s="37"/>
      <c r="C457" s="247" t="s">
        <v>730</v>
      </c>
      <c r="D457" s="247" t="s">
        <v>246</v>
      </c>
      <c r="E457" s="248" t="s">
        <v>731</v>
      </c>
      <c r="F457" s="249" t="s">
        <v>732</v>
      </c>
      <c r="G457" s="250" t="s">
        <v>733</v>
      </c>
      <c r="H457" s="251">
        <v>10</v>
      </c>
      <c r="I457" s="252"/>
      <c r="J457" s="253"/>
      <c r="K457" s="254">
        <f>ROUND(P457*H457,2)</f>
        <v>0</v>
      </c>
      <c r="L457" s="253"/>
      <c r="M457" s="255"/>
      <c r="N457" s="256" t="s">
        <v>1</v>
      </c>
      <c r="O457" s="222" t="s">
        <v>42</v>
      </c>
      <c r="P457" s="223">
        <f>I457+J457</f>
        <v>0</v>
      </c>
      <c r="Q457" s="223">
        <f>ROUND(I457*H457,2)</f>
        <v>0</v>
      </c>
      <c r="R457" s="223">
        <f>ROUND(J457*H457,2)</f>
        <v>0</v>
      </c>
      <c r="S457" s="89"/>
      <c r="T457" s="224">
        <f>S457*H457</f>
        <v>0</v>
      </c>
      <c r="U457" s="224">
        <v>0.00089999999999999998</v>
      </c>
      <c r="V457" s="224">
        <f>U457*H457</f>
        <v>0.0089999999999999993</v>
      </c>
      <c r="W457" s="224">
        <v>0</v>
      </c>
      <c r="X457" s="225">
        <f>W457*H457</f>
        <v>0</v>
      </c>
      <c r="Y457" s="36"/>
      <c r="Z457" s="36"/>
      <c r="AA457" s="36"/>
      <c r="AB457" s="36"/>
      <c r="AC457" s="36"/>
      <c r="AD457" s="36"/>
      <c r="AE457" s="36"/>
      <c r="AR457" s="226" t="s">
        <v>249</v>
      </c>
      <c r="AT457" s="226" t="s">
        <v>246</v>
      </c>
      <c r="AU457" s="226" t="s">
        <v>86</v>
      </c>
      <c r="AY457" s="15" t="s">
        <v>132</v>
      </c>
      <c r="BE457" s="227">
        <f>IF(O457="základní",K457,0)</f>
        <v>0</v>
      </c>
      <c r="BF457" s="227">
        <f>IF(O457="snížená",K457,0)</f>
        <v>0</v>
      </c>
      <c r="BG457" s="227">
        <f>IF(O457="zákl. přenesená",K457,0)</f>
        <v>0</v>
      </c>
      <c r="BH457" s="227">
        <f>IF(O457="sníž. přenesená",K457,0)</f>
        <v>0</v>
      </c>
      <c r="BI457" s="227">
        <f>IF(O457="nulová",K457,0)</f>
        <v>0</v>
      </c>
      <c r="BJ457" s="15" t="s">
        <v>84</v>
      </c>
      <c r="BK457" s="227">
        <f>ROUND(P457*H457,2)</f>
        <v>0</v>
      </c>
      <c r="BL457" s="15" t="s">
        <v>223</v>
      </c>
      <c r="BM457" s="226" t="s">
        <v>734</v>
      </c>
    </row>
    <row r="458" s="2" customFormat="1">
      <c r="A458" s="36"/>
      <c r="B458" s="37"/>
      <c r="C458" s="38"/>
      <c r="D458" s="228" t="s">
        <v>141</v>
      </c>
      <c r="E458" s="38"/>
      <c r="F458" s="229" t="s">
        <v>732</v>
      </c>
      <c r="G458" s="38"/>
      <c r="H458" s="38"/>
      <c r="I458" s="230"/>
      <c r="J458" s="230"/>
      <c r="K458" s="38"/>
      <c r="L458" s="38"/>
      <c r="M458" s="42"/>
      <c r="N458" s="231"/>
      <c r="O458" s="232"/>
      <c r="P458" s="89"/>
      <c r="Q458" s="89"/>
      <c r="R458" s="89"/>
      <c r="S458" s="89"/>
      <c r="T458" s="89"/>
      <c r="U458" s="89"/>
      <c r="V458" s="89"/>
      <c r="W458" s="89"/>
      <c r="X458" s="90"/>
      <c r="Y458" s="36"/>
      <c r="Z458" s="36"/>
      <c r="AA458" s="36"/>
      <c r="AB458" s="36"/>
      <c r="AC458" s="36"/>
      <c r="AD458" s="36"/>
      <c r="AE458" s="36"/>
      <c r="AT458" s="15" t="s">
        <v>141</v>
      </c>
      <c r="AU458" s="15" t="s">
        <v>86</v>
      </c>
    </row>
    <row r="459" s="2" customFormat="1">
      <c r="A459" s="36"/>
      <c r="B459" s="37"/>
      <c r="C459" s="38"/>
      <c r="D459" s="228" t="s">
        <v>145</v>
      </c>
      <c r="E459" s="38"/>
      <c r="F459" s="235" t="s">
        <v>735</v>
      </c>
      <c r="G459" s="38"/>
      <c r="H459" s="38"/>
      <c r="I459" s="230"/>
      <c r="J459" s="230"/>
      <c r="K459" s="38"/>
      <c r="L459" s="38"/>
      <c r="M459" s="42"/>
      <c r="N459" s="231"/>
      <c r="O459" s="232"/>
      <c r="P459" s="89"/>
      <c r="Q459" s="89"/>
      <c r="R459" s="89"/>
      <c r="S459" s="89"/>
      <c r="T459" s="89"/>
      <c r="U459" s="89"/>
      <c r="V459" s="89"/>
      <c r="W459" s="89"/>
      <c r="X459" s="90"/>
      <c r="Y459" s="36"/>
      <c r="Z459" s="36"/>
      <c r="AA459" s="36"/>
      <c r="AB459" s="36"/>
      <c r="AC459" s="36"/>
      <c r="AD459" s="36"/>
      <c r="AE459" s="36"/>
      <c r="AT459" s="15" t="s">
        <v>145</v>
      </c>
      <c r="AU459" s="15" t="s">
        <v>86</v>
      </c>
    </row>
    <row r="460" s="2" customFormat="1" ht="24.15" customHeight="1">
      <c r="A460" s="36"/>
      <c r="B460" s="37"/>
      <c r="C460" s="213" t="s">
        <v>736</v>
      </c>
      <c r="D460" s="213" t="s">
        <v>135</v>
      </c>
      <c r="E460" s="214" t="s">
        <v>737</v>
      </c>
      <c r="F460" s="215" t="s">
        <v>738</v>
      </c>
      <c r="G460" s="216" t="s">
        <v>138</v>
      </c>
      <c r="H460" s="217">
        <v>19.780000000000001</v>
      </c>
      <c r="I460" s="218"/>
      <c r="J460" s="218"/>
      <c r="K460" s="219">
        <f>ROUND(P460*H460,2)</f>
        <v>0</v>
      </c>
      <c r="L460" s="220"/>
      <c r="M460" s="42"/>
      <c r="N460" s="221" t="s">
        <v>1</v>
      </c>
      <c r="O460" s="222" t="s">
        <v>42</v>
      </c>
      <c r="P460" s="223">
        <f>I460+J460</f>
        <v>0</v>
      </c>
      <c r="Q460" s="223">
        <f>ROUND(I460*H460,2)</f>
        <v>0</v>
      </c>
      <c r="R460" s="223">
        <f>ROUND(J460*H460,2)</f>
        <v>0</v>
      </c>
      <c r="S460" s="89"/>
      <c r="T460" s="224">
        <f>S460*H460</f>
        <v>0</v>
      </c>
      <c r="U460" s="224">
        <v>0</v>
      </c>
      <c r="V460" s="224">
        <f>U460*H460</f>
        <v>0</v>
      </c>
      <c r="W460" s="224">
        <v>0</v>
      </c>
      <c r="X460" s="225">
        <f>W460*H460</f>
        <v>0</v>
      </c>
      <c r="Y460" s="36"/>
      <c r="Z460" s="36"/>
      <c r="AA460" s="36"/>
      <c r="AB460" s="36"/>
      <c r="AC460" s="36"/>
      <c r="AD460" s="36"/>
      <c r="AE460" s="36"/>
      <c r="AR460" s="226" t="s">
        <v>223</v>
      </c>
      <c r="AT460" s="226" t="s">
        <v>135</v>
      </c>
      <c r="AU460" s="226" t="s">
        <v>86</v>
      </c>
      <c r="AY460" s="15" t="s">
        <v>132</v>
      </c>
      <c r="BE460" s="227">
        <f>IF(O460="základní",K460,0)</f>
        <v>0</v>
      </c>
      <c r="BF460" s="227">
        <f>IF(O460="snížená",K460,0)</f>
        <v>0</v>
      </c>
      <c r="BG460" s="227">
        <f>IF(O460="zákl. přenesená",K460,0)</f>
        <v>0</v>
      </c>
      <c r="BH460" s="227">
        <f>IF(O460="sníž. přenesená",K460,0)</f>
        <v>0</v>
      </c>
      <c r="BI460" s="227">
        <f>IF(O460="nulová",K460,0)</f>
        <v>0</v>
      </c>
      <c r="BJ460" s="15" t="s">
        <v>84</v>
      </c>
      <c r="BK460" s="227">
        <f>ROUND(P460*H460,2)</f>
        <v>0</v>
      </c>
      <c r="BL460" s="15" t="s">
        <v>223</v>
      </c>
      <c r="BM460" s="226" t="s">
        <v>739</v>
      </c>
    </row>
    <row r="461" s="2" customFormat="1">
      <c r="A461" s="36"/>
      <c r="B461" s="37"/>
      <c r="C461" s="38"/>
      <c r="D461" s="228" t="s">
        <v>141</v>
      </c>
      <c r="E461" s="38"/>
      <c r="F461" s="229" t="s">
        <v>740</v>
      </c>
      <c r="G461" s="38"/>
      <c r="H461" s="38"/>
      <c r="I461" s="230"/>
      <c r="J461" s="230"/>
      <c r="K461" s="38"/>
      <c r="L461" s="38"/>
      <c r="M461" s="42"/>
      <c r="N461" s="231"/>
      <c r="O461" s="232"/>
      <c r="P461" s="89"/>
      <c r="Q461" s="89"/>
      <c r="R461" s="89"/>
      <c r="S461" s="89"/>
      <c r="T461" s="89"/>
      <c r="U461" s="89"/>
      <c r="V461" s="89"/>
      <c r="W461" s="89"/>
      <c r="X461" s="90"/>
      <c r="Y461" s="36"/>
      <c r="Z461" s="36"/>
      <c r="AA461" s="36"/>
      <c r="AB461" s="36"/>
      <c r="AC461" s="36"/>
      <c r="AD461" s="36"/>
      <c r="AE461" s="36"/>
      <c r="AT461" s="15" t="s">
        <v>141</v>
      </c>
      <c r="AU461" s="15" t="s">
        <v>86</v>
      </c>
    </row>
    <row r="462" s="2" customFormat="1">
      <c r="A462" s="36"/>
      <c r="B462" s="37"/>
      <c r="C462" s="38"/>
      <c r="D462" s="233" t="s">
        <v>143</v>
      </c>
      <c r="E462" s="38"/>
      <c r="F462" s="234" t="s">
        <v>741</v>
      </c>
      <c r="G462" s="38"/>
      <c r="H462" s="38"/>
      <c r="I462" s="230"/>
      <c r="J462" s="230"/>
      <c r="K462" s="38"/>
      <c r="L462" s="38"/>
      <c r="M462" s="42"/>
      <c r="N462" s="231"/>
      <c r="O462" s="232"/>
      <c r="P462" s="89"/>
      <c r="Q462" s="89"/>
      <c r="R462" s="89"/>
      <c r="S462" s="89"/>
      <c r="T462" s="89"/>
      <c r="U462" s="89"/>
      <c r="V462" s="89"/>
      <c r="W462" s="89"/>
      <c r="X462" s="90"/>
      <c r="Y462" s="36"/>
      <c r="Z462" s="36"/>
      <c r="AA462" s="36"/>
      <c r="AB462" s="36"/>
      <c r="AC462" s="36"/>
      <c r="AD462" s="36"/>
      <c r="AE462" s="36"/>
      <c r="AT462" s="15" t="s">
        <v>143</v>
      </c>
      <c r="AU462" s="15" t="s">
        <v>86</v>
      </c>
    </row>
    <row r="463" s="2" customFormat="1" ht="24.15" customHeight="1">
      <c r="A463" s="36"/>
      <c r="B463" s="37"/>
      <c r="C463" s="247" t="s">
        <v>742</v>
      </c>
      <c r="D463" s="247" t="s">
        <v>246</v>
      </c>
      <c r="E463" s="248" t="s">
        <v>743</v>
      </c>
      <c r="F463" s="249" t="s">
        <v>744</v>
      </c>
      <c r="G463" s="250" t="s">
        <v>745</v>
      </c>
      <c r="H463" s="251">
        <v>8</v>
      </c>
      <c r="I463" s="252"/>
      <c r="J463" s="253"/>
      <c r="K463" s="254">
        <f>ROUND(P463*H463,2)</f>
        <v>0</v>
      </c>
      <c r="L463" s="253"/>
      <c r="M463" s="255"/>
      <c r="N463" s="256" t="s">
        <v>1</v>
      </c>
      <c r="O463" s="222" t="s">
        <v>42</v>
      </c>
      <c r="P463" s="223">
        <f>I463+J463</f>
        <v>0</v>
      </c>
      <c r="Q463" s="223">
        <f>ROUND(I463*H463,2)</f>
        <v>0</v>
      </c>
      <c r="R463" s="223">
        <f>ROUND(J463*H463,2)</f>
        <v>0</v>
      </c>
      <c r="S463" s="89"/>
      <c r="T463" s="224">
        <f>S463*H463</f>
        <v>0</v>
      </c>
      <c r="U463" s="224">
        <v>0.001</v>
      </c>
      <c r="V463" s="224">
        <f>U463*H463</f>
        <v>0.0080000000000000002</v>
      </c>
      <c r="W463" s="224">
        <v>0</v>
      </c>
      <c r="X463" s="225">
        <f>W463*H463</f>
        <v>0</v>
      </c>
      <c r="Y463" s="36"/>
      <c r="Z463" s="36"/>
      <c r="AA463" s="36"/>
      <c r="AB463" s="36"/>
      <c r="AC463" s="36"/>
      <c r="AD463" s="36"/>
      <c r="AE463" s="36"/>
      <c r="AR463" s="226" t="s">
        <v>249</v>
      </c>
      <c r="AT463" s="226" t="s">
        <v>246</v>
      </c>
      <c r="AU463" s="226" t="s">
        <v>86</v>
      </c>
      <c r="AY463" s="15" t="s">
        <v>132</v>
      </c>
      <c r="BE463" s="227">
        <f>IF(O463="základní",K463,0)</f>
        <v>0</v>
      </c>
      <c r="BF463" s="227">
        <f>IF(O463="snížená",K463,0)</f>
        <v>0</v>
      </c>
      <c r="BG463" s="227">
        <f>IF(O463="zákl. přenesená",K463,0)</f>
        <v>0</v>
      </c>
      <c r="BH463" s="227">
        <f>IF(O463="sníž. přenesená",K463,0)</f>
        <v>0</v>
      </c>
      <c r="BI463" s="227">
        <f>IF(O463="nulová",K463,0)</f>
        <v>0</v>
      </c>
      <c r="BJ463" s="15" t="s">
        <v>84</v>
      </c>
      <c r="BK463" s="227">
        <f>ROUND(P463*H463,2)</f>
        <v>0</v>
      </c>
      <c r="BL463" s="15" t="s">
        <v>223</v>
      </c>
      <c r="BM463" s="226" t="s">
        <v>746</v>
      </c>
    </row>
    <row r="464" s="2" customFormat="1">
      <c r="A464" s="36"/>
      <c r="B464" s="37"/>
      <c r="C464" s="38"/>
      <c r="D464" s="228" t="s">
        <v>141</v>
      </c>
      <c r="E464" s="38"/>
      <c r="F464" s="229" t="s">
        <v>744</v>
      </c>
      <c r="G464" s="38"/>
      <c r="H464" s="38"/>
      <c r="I464" s="230"/>
      <c r="J464" s="230"/>
      <c r="K464" s="38"/>
      <c r="L464" s="38"/>
      <c r="M464" s="42"/>
      <c r="N464" s="231"/>
      <c r="O464" s="232"/>
      <c r="P464" s="89"/>
      <c r="Q464" s="89"/>
      <c r="R464" s="89"/>
      <c r="S464" s="89"/>
      <c r="T464" s="89"/>
      <c r="U464" s="89"/>
      <c r="V464" s="89"/>
      <c r="W464" s="89"/>
      <c r="X464" s="90"/>
      <c r="Y464" s="36"/>
      <c r="Z464" s="36"/>
      <c r="AA464" s="36"/>
      <c r="AB464" s="36"/>
      <c r="AC464" s="36"/>
      <c r="AD464" s="36"/>
      <c r="AE464" s="36"/>
      <c r="AT464" s="15" t="s">
        <v>141</v>
      </c>
      <c r="AU464" s="15" t="s">
        <v>86</v>
      </c>
    </row>
    <row r="465" s="2" customFormat="1">
      <c r="A465" s="36"/>
      <c r="B465" s="37"/>
      <c r="C465" s="38"/>
      <c r="D465" s="228" t="s">
        <v>145</v>
      </c>
      <c r="E465" s="38"/>
      <c r="F465" s="235" t="s">
        <v>747</v>
      </c>
      <c r="G465" s="38"/>
      <c r="H465" s="38"/>
      <c r="I465" s="230"/>
      <c r="J465" s="230"/>
      <c r="K465" s="38"/>
      <c r="L465" s="38"/>
      <c r="M465" s="42"/>
      <c r="N465" s="231"/>
      <c r="O465" s="232"/>
      <c r="P465" s="89"/>
      <c r="Q465" s="89"/>
      <c r="R465" s="89"/>
      <c r="S465" s="89"/>
      <c r="T465" s="89"/>
      <c r="U465" s="89"/>
      <c r="V465" s="89"/>
      <c r="W465" s="89"/>
      <c r="X465" s="90"/>
      <c r="Y465" s="36"/>
      <c r="Z465" s="36"/>
      <c r="AA465" s="36"/>
      <c r="AB465" s="36"/>
      <c r="AC465" s="36"/>
      <c r="AD465" s="36"/>
      <c r="AE465" s="36"/>
      <c r="AT465" s="15" t="s">
        <v>145</v>
      </c>
      <c r="AU465" s="15" t="s">
        <v>86</v>
      </c>
    </row>
    <row r="466" s="12" customFormat="1" ht="22.8" customHeight="1">
      <c r="A466" s="12"/>
      <c r="B466" s="196"/>
      <c r="C466" s="197"/>
      <c r="D466" s="198" t="s">
        <v>78</v>
      </c>
      <c r="E466" s="211" t="s">
        <v>748</v>
      </c>
      <c r="F466" s="211" t="s">
        <v>749</v>
      </c>
      <c r="G466" s="197"/>
      <c r="H466" s="197"/>
      <c r="I466" s="200"/>
      <c r="J466" s="200"/>
      <c r="K466" s="212">
        <f>BK466</f>
        <v>0</v>
      </c>
      <c r="L466" s="197"/>
      <c r="M466" s="202"/>
      <c r="N466" s="203"/>
      <c r="O466" s="204"/>
      <c r="P466" s="204"/>
      <c r="Q466" s="205">
        <f>SUM(Q467:Q476)</f>
        <v>0</v>
      </c>
      <c r="R466" s="205">
        <f>SUM(R467:R476)</f>
        <v>0</v>
      </c>
      <c r="S466" s="204"/>
      <c r="T466" s="206">
        <f>SUM(T467:T476)</f>
        <v>0</v>
      </c>
      <c r="U466" s="204"/>
      <c r="V466" s="206">
        <f>SUM(V467:V476)</f>
        <v>0.080486199999999994</v>
      </c>
      <c r="W466" s="204"/>
      <c r="X466" s="207">
        <f>SUM(X467:X476)</f>
        <v>0</v>
      </c>
      <c r="Y466" s="12"/>
      <c r="Z466" s="12"/>
      <c r="AA466" s="12"/>
      <c r="AB466" s="12"/>
      <c r="AC466" s="12"/>
      <c r="AD466" s="12"/>
      <c r="AE466" s="12"/>
      <c r="AR466" s="208" t="s">
        <v>86</v>
      </c>
      <c r="AT466" s="209" t="s">
        <v>78</v>
      </c>
      <c r="AU466" s="209" t="s">
        <v>84</v>
      </c>
      <c r="AY466" s="208" t="s">
        <v>132</v>
      </c>
      <c r="BK466" s="210">
        <f>SUM(BK467:BK476)</f>
        <v>0</v>
      </c>
    </row>
    <row r="467" s="2" customFormat="1" ht="24.15" customHeight="1">
      <c r="A467" s="36"/>
      <c r="B467" s="37"/>
      <c r="C467" s="213" t="s">
        <v>750</v>
      </c>
      <c r="D467" s="213" t="s">
        <v>135</v>
      </c>
      <c r="E467" s="214" t="s">
        <v>751</v>
      </c>
      <c r="F467" s="215" t="s">
        <v>752</v>
      </c>
      <c r="G467" s="216" t="s">
        <v>138</v>
      </c>
      <c r="H467" s="217">
        <v>191.61000000000001</v>
      </c>
      <c r="I467" s="218"/>
      <c r="J467" s="218"/>
      <c r="K467" s="219">
        <f>ROUND(P467*H467,2)</f>
        <v>0</v>
      </c>
      <c r="L467" s="220"/>
      <c r="M467" s="42"/>
      <c r="N467" s="221" t="s">
        <v>1</v>
      </c>
      <c r="O467" s="222" t="s">
        <v>42</v>
      </c>
      <c r="P467" s="223">
        <f>I467+J467</f>
        <v>0</v>
      </c>
      <c r="Q467" s="223">
        <f>ROUND(I467*H467,2)</f>
        <v>0</v>
      </c>
      <c r="R467" s="223">
        <f>ROUND(J467*H467,2)</f>
        <v>0</v>
      </c>
      <c r="S467" s="89"/>
      <c r="T467" s="224">
        <f>S467*H467</f>
        <v>0</v>
      </c>
      <c r="U467" s="224">
        <v>0.00012</v>
      </c>
      <c r="V467" s="224">
        <f>U467*H467</f>
        <v>0.022993200000000002</v>
      </c>
      <c r="W467" s="224">
        <v>0</v>
      </c>
      <c r="X467" s="225">
        <f>W467*H467</f>
        <v>0</v>
      </c>
      <c r="Y467" s="36"/>
      <c r="Z467" s="36"/>
      <c r="AA467" s="36"/>
      <c r="AB467" s="36"/>
      <c r="AC467" s="36"/>
      <c r="AD467" s="36"/>
      <c r="AE467" s="36"/>
      <c r="AR467" s="226" t="s">
        <v>223</v>
      </c>
      <c r="AT467" s="226" t="s">
        <v>135</v>
      </c>
      <c r="AU467" s="226" t="s">
        <v>86</v>
      </c>
      <c r="AY467" s="15" t="s">
        <v>132</v>
      </c>
      <c r="BE467" s="227">
        <f>IF(O467="základní",K467,0)</f>
        <v>0</v>
      </c>
      <c r="BF467" s="227">
        <f>IF(O467="snížená",K467,0)</f>
        <v>0</v>
      </c>
      <c r="BG467" s="227">
        <f>IF(O467="zákl. přenesená",K467,0)</f>
        <v>0</v>
      </c>
      <c r="BH467" s="227">
        <f>IF(O467="sníž. přenesená",K467,0)</f>
        <v>0</v>
      </c>
      <c r="BI467" s="227">
        <f>IF(O467="nulová",K467,0)</f>
        <v>0</v>
      </c>
      <c r="BJ467" s="15" t="s">
        <v>84</v>
      </c>
      <c r="BK467" s="227">
        <f>ROUND(P467*H467,2)</f>
        <v>0</v>
      </c>
      <c r="BL467" s="15" t="s">
        <v>223</v>
      </c>
      <c r="BM467" s="226" t="s">
        <v>753</v>
      </c>
    </row>
    <row r="468" s="2" customFormat="1">
      <c r="A468" s="36"/>
      <c r="B468" s="37"/>
      <c r="C468" s="38"/>
      <c r="D468" s="228" t="s">
        <v>141</v>
      </c>
      <c r="E468" s="38"/>
      <c r="F468" s="229" t="s">
        <v>754</v>
      </c>
      <c r="G468" s="38"/>
      <c r="H468" s="38"/>
      <c r="I468" s="230"/>
      <c r="J468" s="230"/>
      <c r="K468" s="38"/>
      <c r="L468" s="38"/>
      <c r="M468" s="42"/>
      <c r="N468" s="231"/>
      <c r="O468" s="232"/>
      <c r="P468" s="89"/>
      <c r="Q468" s="89"/>
      <c r="R468" s="89"/>
      <c r="S468" s="89"/>
      <c r="T468" s="89"/>
      <c r="U468" s="89"/>
      <c r="V468" s="89"/>
      <c r="W468" s="89"/>
      <c r="X468" s="90"/>
      <c r="Y468" s="36"/>
      <c r="Z468" s="36"/>
      <c r="AA468" s="36"/>
      <c r="AB468" s="36"/>
      <c r="AC468" s="36"/>
      <c r="AD468" s="36"/>
      <c r="AE468" s="36"/>
      <c r="AT468" s="15" t="s">
        <v>141</v>
      </c>
      <c r="AU468" s="15" t="s">
        <v>86</v>
      </c>
    </row>
    <row r="469" s="2" customFormat="1">
      <c r="A469" s="36"/>
      <c r="B469" s="37"/>
      <c r="C469" s="38"/>
      <c r="D469" s="233" t="s">
        <v>143</v>
      </c>
      <c r="E469" s="38"/>
      <c r="F469" s="234" t="s">
        <v>755</v>
      </c>
      <c r="G469" s="38"/>
      <c r="H469" s="38"/>
      <c r="I469" s="230"/>
      <c r="J469" s="230"/>
      <c r="K469" s="38"/>
      <c r="L469" s="38"/>
      <c r="M469" s="42"/>
      <c r="N469" s="231"/>
      <c r="O469" s="232"/>
      <c r="P469" s="89"/>
      <c r="Q469" s="89"/>
      <c r="R469" s="89"/>
      <c r="S469" s="89"/>
      <c r="T469" s="89"/>
      <c r="U469" s="89"/>
      <c r="V469" s="89"/>
      <c r="W469" s="89"/>
      <c r="X469" s="90"/>
      <c r="Y469" s="36"/>
      <c r="Z469" s="36"/>
      <c r="AA469" s="36"/>
      <c r="AB469" s="36"/>
      <c r="AC469" s="36"/>
      <c r="AD469" s="36"/>
      <c r="AE469" s="36"/>
      <c r="AT469" s="15" t="s">
        <v>143</v>
      </c>
      <c r="AU469" s="15" t="s">
        <v>86</v>
      </c>
    </row>
    <row r="470" s="2" customFormat="1" ht="33" customHeight="1">
      <c r="A470" s="36"/>
      <c r="B470" s="37"/>
      <c r="C470" s="213" t="s">
        <v>756</v>
      </c>
      <c r="D470" s="213" t="s">
        <v>135</v>
      </c>
      <c r="E470" s="214" t="s">
        <v>757</v>
      </c>
      <c r="F470" s="215" t="s">
        <v>758</v>
      </c>
      <c r="G470" s="216" t="s">
        <v>138</v>
      </c>
      <c r="H470" s="217">
        <v>191.61000000000001</v>
      </c>
      <c r="I470" s="218"/>
      <c r="J470" s="218"/>
      <c r="K470" s="219">
        <f>ROUND(P470*H470,2)</f>
        <v>0</v>
      </c>
      <c r="L470" s="220"/>
      <c r="M470" s="42"/>
      <c r="N470" s="221" t="s">
        <v>1</v>
      </c>
      <c r="O470" s="222" t="s">
        <v>42</v>
      </c>
      <c r="P470" s="223">
        <f>I470+J470</f>
        <v>0</v>
      </c>
      <c r="Q470" s="223">
        <f>ROUND(I470*H470,2)</f>
        <v>0</v>
      </c>
      <c r="R470" s="223">
        <f>ROUND(J470*H470,2)</f>
        <v>0</v>
      </c>
      <c r="S470" s="89"/>
      <c r="T470" s="224">
        <f>S470*H470</f>
        <v>0</v>
      </c>
      <c r="U470" s="224">
        <v>0.00029999999999999997</v>
      </c>
      <c r="V470" s="224">
        <f>U470*H470</f>
        <v>0.057482999999999999</v>
      </c>
      <c r="W470" s="224">
        <v>0</v>
      </c>
      <c r="X470" s="225">
        <f>W470*H470</f>
        <v>0</v>
      </c>
      <c r="Y470" s="36"/>
      <c r="Z470" s="36"/>
      <c r="AA470" s="36"/>
      <c r="AB470" s="36"/>
      <c r="AC470" s="36"/>
      <c r="AD470" s="36"/>
      <c r="AE470" s="36"/>
      <c r="AR470" s="226" t="s">
        <v>223</v>
      </c>
      <c r="AT470" s="226" t="s">
        <v>135</v>
      </c>
      <c r="AU470" s="226" t="s">
        <v>86</v>
      </c>
      <c r="AY470" s="15" t="s">
        <v>132</v>
      </c>
      <c r="BE470" s="227">
        <f>IF(O470="základní",K470,0)</f>
        <v>0</v>
      </c>
      <c r="BF470" s="227">
        <f>IF(O470="snížená",K470,0)</f>
        <v>0</v>
      </c>
      <c r="BG470" s="227">
        <f>IF(O470="zákl. přenesená",K470,0)</f>
        <v>0</v>
      </c>
      <c r="BH470" s="227">
        <f>IF(O470="sníž. přenesená",K470,0)</f>
        <v>0</v>
      </c>
      <c r="BI470" s="227">
        <f>IF(O470="nulová",K470,0)</f>
        <v>0</v>
      </c>
      <c r="BJ470" s="15" t="s">
        <v>84</v>
      </c>
      <c r="BK470" s="227">
        <f>ROUND(P470*H470,2)</f>
        <v>0</v>
      </c>
      <c r="BL470" s="15" t="s">
        <v>223</v>
      </c>
      <c r="BM470" s="226" t="s">
        <v>759</v>
      </c>
    </row>
    <row r="471" s="2" customFormat="1">
      <c r="A471" s="36"/>
      <c r="B471" s="37"/>
      <c r="C471" s="38"/>
      <c r="D471" s="228" t="s">
        <v>141</v>
      </c>
      <c r="E471" s="38"/>
      <c r="F471" s="229" t="s">
        <v>760</v>
      </c>
      <c r="G471" s="38"/>
      <c r="H471" s="38"/>
      <c r="I471" s="230"/>
      <c r="J471" s="230"/>
      <c r="K471" s="38"/>
      <c r="L471" s="38"/>
      <c r="M471" s="42"/>
      <c r="N471" s="231"/>
      <c r="O471" s="232"/>
      <c r="P471" s="89"/>
      <c r="Q471" s="89"/>
      <c r="R471" s="89"/>
      <c r="S471" s="89"/>
      <c r="T471" s="89"/>
      <c r="U471" s="89"/>
      <c r="V471" s="89"/>
      <c r="W471" s="89"/>
      <c r="X471" s="90"/>
      <c r="Y471" s="36"/>
      <c r="Z471" s="36"/>
      <c r="AA471" s="36"/>
      <c r="AB471" s="36"/>
      <c r="AC471" s="36"/>
      <c r="AD471" s="36"/>
      <c r="AE471" s="36"/>
      <c r="AT471" s="15" t="s">
        <v>141</v>
      </c>
      <c r="AU471" s="15" t="s">
        <v>86</v>
      </c>
    </row>
    <row r="472" s="2" customFormat="1">
      <c r="A472" s="36"/>
      <c r="B472" s="37"/>
      <c r="C472" s="38"/>
      <c r="D472" s="233" t="s">
        <v>143</v>
      </c>
      <c r="E472" s="38"/>
      <c r="F472" s="234" t="s">
        <v>761</v>
      </c>
      <c r="G472" s="38"/>
      <c r="H472" s="38"/>
      <c r="I472" s="230"/>
      <c r="J472" s="230"/>
      <c r="K472" s="38"/>
      <c r="L472" s="38"/>
      <c r="M472" s="42"/>
      <c r="N472" s="231"/>
      <c r="O472" s="232"/>
      <c r="P472" s="89"/>
      <c r="Q472" s="89"/>
      <c r="R472" s="89"/>
      <c r="S472" s="89"/>
      <c r="T472" s="89"/>
      <c r="U472" s="89"/>
      <c r="V472" s="89"/>
      <c r="W472" s="89"/>
      <c r="X472" s="90"/>
      <c r="Y472" s="36"/>
      <c r="Z472" s="36"/>
      <c r="AA472" s="36"/>
      <c r="AB472" s="36"/>
      <c r="AC472" s="36"/>
      <c r="AD472" s="36"/>
      <c r="AE472" s="36"/>
      <c r="AT472" s="15" t="s">
        <v>143</v>
      </c>
      <c r="AU472" s="15" t="s">
        <v>86</v>
      </c>
    </row>
    <row r="473" s="2" customFormat="1">
      <c r="A473" s="36"/>
      <c r="B473" s="37"/>
      <c r="C473" s="38"/>
      <c r="D473" s="228" t="s">
        <v>145</v>
      </c>
      <c r="E473" s="38"/>
      <c r="F473" s="235" t="s">
        <v>762</v>
      </c>
      <c r="G473" s="38"/>
      <c r="H473" s="38"/>
      <c r="I473" s="230"/>
      <c r="J473" s="230"/>
      <c r="K473" s="38"/>
      <c r="L473" s="38"/>
      <c r="M473" s="42"/>
      <c r="N473" s="231"/>
      <c r="O473" s="232"/>
      <c r="P473" s="89"/>
      <c r="Q473" s="89"/>
      <c r="R473" s="89"/>
      <c r="S473" s="89"/>
      <c r="T473" s="89"/>
      <c r="U473" s="89"/>
      <c r="V473" s="89"/>
      <c r="W473" s="89"/>
      <c r="X473" s="90"/>
      <c r="Y473" s="36"/>
      <c r="Z473" s="36"/>
      <c r="AA473" s="36"/>
      <c r="AB473" s="36"/>
      <c r="AC473" s="36"/>
      <c r="AD473" s="36"/>
      <c r="AE473" s="36"/>
      <c r="AT473" s="15" t="s">
        <v>145</v>
      </c>
      <c r="AU473" s="15" t="s">
        <v>86</v>
      </c>
    </row>
    <row r="474" s="13" customFormat="1">
      <c r="A474" s="13"/>
      <c r="B474" s="236"/>
      <c r="C474" s="237"/>
      <c r="D474" s="228" t="s">
        <v>154</v>
      </c>
      <c r="E474" s="238" t="s">
        <v>1</v>
      </c>
      <c r="F474" s="239" t="s">
        <v>763</v>
      </c>
      <c r="G474" s="237"/>
      <c r="H474" s="240">
        <v>191.61000000000001</v>
      </c>
      <c r="I474" s="241"/>
      <c r="J474" s="241"/>
      <c r="K474" s="237"/>
      <c r="L474" s="237"/>
      <c r="M474" s="242"/>
      <c r="N474" s="243"/>
      <c r="O474" s="244"/>
      <c r="P474" s="244"/>
      <c r="Q474" s="244"/>
      <c r="R474" s="244"/>
      <c r="S474" s="244"/>
      <c r="T474" s="244"/>
      <c r="U474" s="244"/>
      <c r="V474" s="244"/>
      <c r="W474" s="244"/>
      <c r="X474" s="245"/>
      <c r="Y474" s="13"/>
      <c r="Z474" s="13"/>
      <c r="AA474" s="13"/>
      <c r="AB474" s="13"/>
      <c r="AC474" s="13"/>
      <c r="AD474" s="13"/>
      <c r="AE474" s="13"/>
      <c r="AT474" s="246" t="s">
        <v>154</v>
      </c>
      <c r="AU474" s="246" t="s">
        <v>86</v>
      </c>
      <c r="AV474" s="13" t="s">
        <v>86</v>
      </c>
      <c r="AW474" s="13" t="s">
        <v>5</v>
      </c>
      <c r="AX474" s="13" t="s">
        <v>84</v>
      </c>
      <c r="AY474" s="246" t="s">
        <v>132</v>
      </c>
    </row>
    <row r="475" s="2" customFormat="1" ht="24.15" customHeight="1">
      <c r="A475" s="36"/>
      <c r="B475" s="37"/>
      <c r="C475" s="213" t="s">
        <v>764</v>
      </c>
      <c r="D475" s="213" t="s">
        <v>135</v>
      </c>
      <c r="E475" s="214" t="s">
        <v>765</v>
      </c>
      <c r="F475" s="215" t="s">
        <v>766</v>
      </c>
      <c r="G475" s="216" t="s">
        <v>273</v>
      </c>
      <c r="H475" s="217">
        <v>1</v>
      </c>
      <c r="I475" s="218"/>
      <c r="J475" s="218"/>
      <c r="K475" s="219">
        <f>ROUND(P475*H475,2)</f>
        <v>0</v>
      </c>
      <c r="L475" s="220"/>
      <c r="M475" s="42"/>
      <c r="N475" s="221" t="s">
        <v>1</v>
      </c>
      <c r="O475" s="222" t="s">
        <v>42</v>
      </c>
      <c r="P475" s="223">
        <f>I475+J475</f>
        <v>0</v>
      </c>
      <c r="Q475" s="223">
        <f>ROUND(I475*H475,2)</f>
        <v>0</v>
      </c>
      <c r="R475" s="223">
        <f>ROUND(J475*H475,2)</f>
        <v>0</v>
      </c>
      <c r="S475" s="89"/>
      <c r="T475" s="224">
        <f>S475*H475</f>
        <v>0</v>
      </c>
      <c r="U475" s="224">
        <v>1.0000000000000001E-05</v>
      </c>
      <c r="V475" s="224">
        <f>U475*H475</f>
        <v>1.0000000000000001E-05</v>
      </c>
      <c r="W475" s="224">
        <v>0</v>
      </c>
      <c r="X475" s="225">
        <f>W475*H475</f>
        <v>0</v>
      </c>
      <c r="Y475" s="36"/>
      <c r="Z475" s="36"/>
      <c r="AA475" s="36"/>
      <c r="AB475" s="36"/>
      <c r="AC475" s="36"/>
      <c r="AD475" s="36"/>
      <c r="AE475" s="36"/>
      <c r="AR475" s="226" t="s">
        <v>139</v>
      </c>
      <c r="AT475" s="226" t="s">
        <v>135</v>
      </c>
      <c r="AU475" s="226" t="s">
        <v>86</v>
      </c>
      <c r="AY475" s="15" t="s">
        <v>132</v>
      </c>
      <c r="BE475" s="227">
        <f>IF(O475="základní",K475,0)</f>
        <v>0</v>
      </c>
      <c r="BF475" s="227">
        <f>IF(O475="snížená",K475,0)</f>
        <v>0</v>
      </c>
      <c r="BG475" s="227">
        <f>IF(O475="zákl. přenesená",K475,0)</f>
        <v>0</v>
      </c>
      <c r="BH475" s="227">
        <f>IF(O475="sníž. přenesená",K475,0)</f>
        <v>0</v>
      </c>
      <c r="BI475" s="227">
        <f>IF(O475="nulová",K475,0)</f>
        <v>0</v>
      </c>
      <c r="BJ475" s="15" t="s">
        <v>84</v>
      </c>
      <c r="BK475" s="227">
        <f>ROUND(P475*H475,2)</f>
        <v>0</v>
      </c>
      <c r="BL475" s="15" t="s">
        <v>139</v>
      </c>
      <c r="BM475" s="226" t="s">
        <v>767</v>
      </c>
    </row>
    <row r="476" s="2" customFormat="1">
      <c r="A476" s="36"/>
      <c r="B476" s="37"/>
      <c r="C476" s="38"/>
      <c r="D476" s="228" t="s">
        <v>141</v>
      </c>
      <c r="E476" s="38"/>
      <c r="F476" s="229" t="s">
        <v>768</v>
      </c>
      <c r="G476" s="38"/>
      <c r="H476" s="38"/>
      <c r="I476" s="230"/>
      <c r="J476" s="230"/>
      <c r="K476" s="38"/>
      <c r="L476" s="38"/>
      <c r="M476" s="42"/>
      <c r="N476" s="257"/>
      <c r="O476" s="258"/>
      <c r="P476" s="259"/>
      <c r="Q476" s="259"/>
      <c r="R476" s="259"/>
      <c r="S476" s="259"/>
      <c r="T476" s="259"/>
      <c r="U476" s="259"/>
      <c r="V476" s="259"/>
      <c r="W476" s="259"/>
      <c r="X476" s="260"/>
      <c r="Y476" s="36"/>
      <c r="Z476" s="36"/>
      <c r="AA476" s="36"/>
      <c r="AB476" s="36"/>
      <c r="AC476" s="36"/>
      <c r="AD476" s="36"/>
      <c r="AE476" s="36"/>
      <c r="AT476" s="15" t="s">
        <v>141</v>
      </c>
      <c r="AU476" s="15" t="s">
        <v>86</v>
      </c>
    </row>
    <row r="477" s="2" customFormat="1" ht="6.96" customHeight="1">
      <c r="A477" s="36"/>
      <c r="B477" s="64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42"/>
      <c r="N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</row>
  </sheetData>
  <sheetProtection sheet="1" autoFilter="0" formatColumns="0" formatRows="0" objects="1" scenarios="1" spinCount="100000" saltValue="btcv6Lkrtgs4elzRXXfou80Up7xxoKyL1V8IZkDN9Go8xMh0tVpdsZq48NoiHl7Aa0Ybc4k3t93f4br8oMs0tw==" hashValue="KHxqOPEkUGKv6kkaPPcDUfSeMoiOgGp6D1BoOf71fHy9NSq1MYj9k/w9dlXIwwh1hWzKUSz5+SC47xXCTC2b9A==" algorithmName="SHA-512" password="CC35"/>
  <autoFilter ref="C127:L476"/>
  <mergeCells count="6">
    <mergeCell ref="E7:H7"/>
    <mergeCell ref="E16:H16"/>
    <mergeCell ref="E25:H25"/>
    <mergeCell ref="E85:H85"/>
    <mergeCell ref="E120:H120"/>
    <mergeCell ref="M2:Z2"/>
  </mergeCells>
  <hyperlinks>
    <hyperlink ref="F133" r:id="rId1" display="https://podminky.urs.cz/item/CS_URS_2024_02/612326121"/>
    <hyperlink ref="F138" r:id="rId2" display="https://podminky.urs.cz/item/CS_URS_2024_02/941211111"/>
    <hyperlink ref="F142" r:id="rId3" display="https://podminky.urs.cz/item/CS_URS_2024_02/941211211"/>
    <hyperlink ref="F147" r:id="rId4" display="https://podminky.urs.cz/item/CS_URS_2024_02/941211811"/>
    <hyperlink ref="F151" r:id="rId5" display="https://podminky.urs.cz/item/CS_URS_2024_02/997013212"/>
    <hyperlink ref="F155" r:id="rId6" display="https://podminky.urs.cz/item/CS_URS_2024_02/997013501"/>
    <hyperlink ref="F159" r:id="rId7" display="https://podminky.urs.cz/item/CS_URS_2024_02/997013509"/>
    <hyperlink ref="F163" r:id="rId8" display="https://podminky.urs.cz/item/CS_URS_2024_02/997013645"/>
    <hyperlink ref="F166" r:id="rId9" display="https://podminky.urs.cz/item/CS_URS_2024_02/997013811"/>
    <hyperlink ref="F169" r:id="rId10" display="https://podminky.urs.cz/item/CS_URS_2024_02/997013814"/>
    <hyperlink ref="F173" r:id="rId11" display="https://podminky.urs.cz/item/CS_URS_2024_02/998011002"/>
    <hyperlink ref="F179" r:id="rId12" display="https://podminky.urs.cz/item/CS_URS_2024_02/713110813"/>
    <hyperlink ref="F184" r:id="rId13" display="https://podminky.urs.cz/item/CS_URS_2024_02/713151111"/>
    <hyperlink ref="F189" r:id="rId14" display="https://podminky.urs.cz/item/CS_URS_2024_02/713151121"/>
    <hyperlink ref="F222" r:id="rId15" display="https://podminky.urs.cz/item/CS_URS_2024_02/762341811"/>
    <hyperlink ref="F229" r:id="rId16" display="https://podminky.urs.cz/item/CS_URS_2024_02/762341210"/>
    <hyperlink ref="F232" r:id="rId17" display="https://podminky.urs.cz/item/CS_URS_2024_02/762342511"/>
    <hyperlink ref="F237" r:id="rId18" display="https://podminky.urs.cz/item/CS_URS_2024_02/R7623425"/>
    <hyperlink ref="F241" r:id="rId19" display="https://podminky.urs.cz/item/CS_URS_2024_02/762341610"/>
    <hyperlink ref="F248" r:id="rId20" display="https://podminky.urs.cz/item/CS_URS_2024_02/762083122"/>
    <hyperlink ref="F262" r:id="rId21" display="https://podminky.urs.cz/item/CS_URS_2024_02/763131751"/>
    <hyperlink ref="F268" r:id="rId22" display="https://podminky.urs.cz/item/CS_URS_2024_02/763161520"/>
    <hyperlink ref="F273" r:id="rId23" display="https://podminky.urs.cz/item/CS_URS_2024_02/763161519"/>
    <hyperlink ref="F277" r:id="rId24" display="https://podminky.urs.cz/item/CS_URS_2024_02/763131762"/>
    <hyperlink ref="F282" r:id="rId25" display="https://podminky.urs.cz/item/CS_URS_2024_02/764001821"/>
    <hyperlink ref="F286" r:id="rId26" display="https://podminky.urs.cz/item/CS_URS_2024_02/764002851"/>
    <hyperlink ref="F289" r:id="rId27" display="https://podminky.urs.cz/item/CS_URS_2024_02/764004821"/>
    <hyperlink ref="F292" r:id="rId28" display="https://podminky.urs.cz/item/CS_URS_2024_02/764004861"/>
    <hyperlink ref="F295" r:id="rId29" display="https://podminky.urs.cz/item/CS_URS_2024_02/764121401"/>
    <hyperlink ref="F300" r:id="rId30" display="https://podminky.urs.cz/item/CS_URS_2024_02/764121405"/>
    <hyperlink ref="F305" r:id="rId31" display="https://podminky.urs.cz/item/CS_URS_2024_02/764221441"/>
    <hyperlink ref="F309" r:id="rId32" display="https://podminky.urs.cz/item/CS_URS_2024_02/764221476"/>
    <hyperlink ref="F315" r:id="rId33" display="https://podminky.urs.cz/item/CS_URS_2024_02/764222405"/>
    <hyperlink ref="F320" r:id="rId34" display="https://podminky.urs.cz/item/CS_URS_2024_02/764222434"/>
    <hyperlink ref="F335" r:id="rId35" display="https://podminky.urs.cz/item/CS_URS_2024_02/764226406"/>
    <hyperlink ref="F344" r:id="rId36" display="https://podminky.urs.cz/item/CS_URS_2024_02/764223452"/>
    <hyperlink ref="F364" r:id="rId37" display="https://podminky.urs.cz/item/CS_URS_2024_02/765115352"/>
    <hyperlink ref="F367" r:id="rId38" display="https://podminky.urs.cz/item/CS_URS_2024_02/764223455"/>
    <hyperlink ref="F370" r:id="rId39" display="https://podminky.urs.cz/item/CS_URS_2024_02/764523407"/>
    <hyperlink ref="F374" r:id="rId40" display="https://podminky.urs.cz/item/CS_URS_2024_02/764523427"/>
    <hyperlink ref="F377" r:id="rId41" display="https://podminky.urs.cz/item/CS_URS_2024_02/764527507"/>
    <hyperlink ref="F380" r:id="rId42" display="https://podminky.urs.cz/item/CS_URS_2024_02/764528423"/>
    <hyperlink ref="F390" r:id="rId43" display="https://podminky.urs.cz/item/CS_URS_2024_02/765151801"/>
    <hyperlink ref="F394" r:id="rId44" display="https://podminky.urs.cz/item/CS_URS_2024_02/765151805"/>
    <hyperlink ref="F398" r:id="rId45" display="https://podminky.urs.cz/item/CS_URS_2024_02/765151811"/>
    <hyperlink ref="F401" r:id="rId46" display="https://podminky.urs.cz/item/CS_URS_2024_02/765151815"/>
    <hyperlink ref="F405" r:id="rId47" display="https://podminky.urs.cz/item/CS_URS_2024_02/765192811"/>
    <hyperlink ref="F408" r:id="rId48" display="https://podminky.urs.cz/item/CS_URS_2024_02/765191023"/>
    <hyperlink ref="F420" r:id="rId49" display="https://podminky.urs.cz/item/CS_URS_2024_02/765192001"/>
    <hyperlink ref="F430" r:id="rId50" display="https://podminky.urs.cz/item/CS_URS_2024_02/766421821"/>
    <hyperlink ref="F435" r:id="rId51" display="https://podminky.urs.cz/item/CS_URS_2024_02/766431821"/>
    <hyperlink ref="F440" r:id="rId52" display="https://podminky.urs.cz/item/CS_URS_2024_02/767851803"/>
    <hyperlink ref="F443" r:id="rId53" display="https://podminky.urs.cz/item/CS_URS_2024_02/767851104"/>
    <hyperlink ref="F450" r:id="rId54" display="https://podminky.urs.cz/item/CS_URS_2024_02/783201201"/>
    <hyperlink ref="F454" r:id="rId55" display="https://podminky.urs.cz/item/CS_URS_2024_02/783203120"/>
    <hyperlink ref="F462" r:id="rId56" display="https://podminky.urs.cz/item/CS_URS_2024_02/783206100"/>
    <hyperlink ref="F469" r:id="rId57" display="https://podminky.urs.cz/item/CS_URS_2024_02/784181102"/>
    <hyperlink ref="F472" r:id="rId58" display="https://podminky.urs.cz/item/CS_URS_2024_02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Daniel Benda</dc:creator>
  <cp:lastModifiedBy>Ing. Daniel Benda</cp:lastModifiedBy>
  <dcterms:created xsi:type="dcterms:W3CDTF">2025-03-05T06:56:26Z</dcterms:created>
  <dcterms:modified xsi:type="dcterms:W3CDTF">2025-03-05T06:56:30Z</dcterms:modified>
</cp:coreProperties>
</file>