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Samkova\Documents\_Projekty\Vidnávka\10-25 VT Vidnávka, Velká Kraš, km 3,607 - 4,040, PŠ 09_2024, 8780\rozpočet\VT Vidnávka, Velká Kraš, km 3,607- 4,040, PŠ 0924\"/>
    </mc:Choice>
  </mc:AlternateContent>
  <bookViews>
    <workbookView xWindow="0" yWindow="0" windowWidth="0" windowHeight="0"/>
  </bookViews>
  <sheets>
    <sheet name="Rekapitulace stavby" sheetId="1" r:id="rId1"/>
    <sheet name="SO-01 - Obnova podélného ..." sheetId="2" r:id="rId2"/>
    <sheet name="SO-02 - Obnova příčných o..." sheetId="3" r:id="rId3"/>
    <sheet name="VON - Vedlejší a ostatní ..." sheetId="4" r:id="rId4"/>
    <sheet name="Pokyny pro vyplnění" sheetId="5" r:id="rId5"/>
  </sheets>
  <definedNames>
    <definedName name="_xlnm.Print_Area" localSheetId="0">'Rekapitulace stavby'!$D$4:$AO$36,'Rekapitulace stavby'!$C$42:$AQ$58</definedName>
    <definedName name="_xlnm.Print_Titles" localSheetId="0">'Rekapitulace stavby'!$52:$52</definedName>
    <definedName name="_xlnm._FilterDatabase" localSheetId="1" hidden="1">'SO-01 - Obnova podélného ...'!$C$82:$K$224</definedName>
    <definedName name="_xlnm.Print_Area" localSheetId="1">'SO-01 - Obnova podélného ...'!$C$4:$J$39,'SO-01 - Obnova podélného ...'!$C$45:$J$64,'SO-01 - Obnova podélného ...'!$C$70:$K$224</definedName>
    <definedName name="_xlnm.Print_Titles" localSheetId="1">'SO-01 - Obnova podélného ...'!$82:$82</definedName>
    <definedName name="_xlnm._FilterDatabase" localSheetId="2" hidden="1">'SO-02 - Obnova příčných o...'!$C$82:$K$151</definedName>
    <definedName name="_xlnm.Print_Area" localSheetId="2">'SO-02 - Obnova příčných o...'!$C$4:$J$39,'SO-02 - Obnova příčných o...'!$C$45:$J$64,'SO-02 - Obnova příčných o...'!$C$70:$K$151</definedName>
    <definedName name="_xlnm.Print_Titles" localSheetId="2">'SO-02 - Obnova příčných o...'!$82:$82</definedName>
    <definedName name="_xlnm._FilterDatabase" localSheetId="3" hidden="1">'VON - Vedlejší a ostatní ...'!$C$83:$K$103</definedName>
    <definedName name="_xlnm.Print_Area" localSheetId="3">'VON - Vedlejší a ostatní ...'!$C$4:$J$39,'VON - Vedlejší a ostatní ...'!$C$45:$J$65,'VON - Vedlejší a ostatní ...'!$C$71:$K$103</definedName>
    <definedName name="_xlnm.Print_Titles" localSheetId="3">'VON - Vedlejší a ostatní ...'!$83:$83</definedName>
    <definedName name="_xlnm.Print_Area" localSheetId="4">'Pokyny pro vyplnění'!$B$2:$K$71,'Pokyny pro vyplnění'!$B$74:$K$118,'Pokyny pro vyplnění'!$B$121:$K$161,'Pokyny pro vyplnění'!$B$164:$K$219</definedName>
  </definedNames>
  <calcPr/>
</workbook>
</file>

<file path=xl/calcChain.xml><?xml version="1.0" encoding="utf-8"?>
<calcChain xmlns="http://schemas.openxmlformats.org/spreadsheetml/2006/main">
  <c i="4" l="1" r="J37"/>
  <c r="J36"/>
  <c i="1" r="AY57"/>
  <c i="4" r="J35"/>
  <c i="1" r="AX57"/>
  <c i="4" r="BI101"/>
  <c r="BH101"/>
  <c r="BG101"/>
  <c r="BF101"/>
  <c r="T101"/>
  <c r="T100"/>
  <c r="R101"/>
  <c r="R100"/>
  <c r="P101"/>
  <c r="P100"/>
  <c r="BI98"/>
  <c r="BH98"/>
  <c r="BG98"/>
  <c r="BF98"/>
  <c r="T98"/>
  <c r="T97"/>
  <c r="R98"/>
  <c r="R97"/>
  <c r="P98"/>
  <c r="P97"/>
  <c r="BI94"/>
  <c r="BH94"/>
  <c r="BG94"/>
  <c r="BF94"/>
  <c r="T94"/>
  <c r="T93"/>
  <c r="R94"/>
  <c r="R93"/>
  <c r="P94"/>
  <c r="P93"/>
  <c r="BI91"/>
  <c r="BH91"/>
  <c r="BG91"/>
  <c r="BF91"/>
  <c r="T91"/>
  <c r="R91"/>
  <c r="P91"/>
  <c r="BI89"/>
  <c r="BH89"/>
  <c r="BG89"/>
  <c r="BF89"/>
  <c r="T89"/>
  <c r="R89"/>
  <c r="P89"/>
  <c r="BI87"/>
  <c r="BH87"/>
  <c r="BG87"/>
  <c r="BF87"/>
  <c r="T87"/>
  <c r="R87"/>
  <c r="P87"/>
  <c r="J81"/>
  <c r="J80"/>
  <c r="F78"/>
  <c r="E76"/>
  <c r="J55"/>
  <c r="J54"/>
  <c r="F52"/>
  <c r="E50"/>
  <c r="J18"/>
  <c r="E18"/>
  <c r="F81"/>
  <c r="J17"/>
  <c r="J15"/>
  <c r="E15"/>
  <c r="F80"/>
  <c r="J14"/>
  <c r="J12"/>
  <c r="J52"/>
  <c r="E7"/>
  <c r="E74"/>
  <c i="3" r="J37"/>
  <c r="J36"/>
  <c i="1" r="AY56"/>
  <c i="3" r="J35"/>
  <c i="1" r="AX56"/>
  <c i="3" r="BI150"/>
  <c r="BH150"/>
  <c r="BG150"/>
  <c r="BF150"/>
  <c r="T150"/>
  <c r="T149"/>
  <c r="R150"/>
  <c r="R149"/>
  <c r="P150"/>
  <c r="P149"/>
  <c r="BI136"/>
  <c r="BH136"/>
  <c r="BG136"/>
  <c r="BF136"/>
  <c r="T136"/>
  <c r="T135"/>
  <c r="R136"/>
  <c r="R135"/>
  <c r="P136"/>
  <c r="P135"/>
  <c r="BI121"/>
  <c r="BH121"/>
  <c r="BG121"/>
  <c r="BF121"/>
  <c r="T121"/>
  <c r="R121"/>
  <c r="P121"/>
  <c r="BI116"/>
  <c r="BH116"/>
  <c r="BG116"/>
  <c r="BF116"/>
  <c r="T116"/>
  <c r="R116"/>
  <c r="P116"/>
  <c r="BI102"/>
  <c r="BH102"/>
  <c r="BG102"/>
  <c r="BF102"/>
  <c r="T102"/>
  <c r="R102"/>
  <c r="P102"/>
  <c r="BI98"/>
  <c r="BH98"/>
  <c r="BG98"/>
  <c r="BF98"/>
  <c r="T98"/>
  <c r="R98"/>
  <c r="P98"/>
  <c r="BI86"/>
  <c r="BH86"/>
  <c r="BG86"/>
  <c r="BF86"/>
  <c r="T86"/>
  <c r="R86"/>
  <c r="P86"/>
  <c r="J80"/>
  <c r="J79"/>
  <c r="F77"/>
  <c r="E75"/>
  <c r="J55"/>
  <c r="J54"/>
  <c r="F52"/>
  <c r="E50"/>
  <c r="J18"/>
  <c r="E18"/>
  <c r="F55"/>
  <c r="J17"/>
  <c r="J15"/>
  <c r="E15"/>
  <c r="F79"/>
  <c r="J14"/>
  <c r="J12"/>
  <c r="J77"/>
  <c r="E7"/>
  <c r="E73"/>
  <c i="2" r="J37"/>
  <c r="J36"/>
  <c i="1" r="AY55"/>
  <c i="2" r="J35"/>
  <c i="1" r="AX55"/>
  <c i="2" r="BI223"/>
  <c r="BH223"/>
  <c r="BG223"/>
  <c r="BF223"/>
  <c r="T223"/>
  <c r="T222"/>
  <c r="R223"/>
  <c r="R222"/>
  <c r="P223"/>
  <c r="P222"/>
  <c r="BI217"/>
  <c r="BH217"/>
  <c r="BG217"/>
  <c r="BF217"/>
  <c r="T217"/>
  <c r="R217"/>
  <c r="P217"/>
  <c r="BI212"/>
  <c r="BH212"/>
  <c r="BG212"/>
  <c r="BF212"/>
  <c r="T212"/>
  <c r="R212"/>
  <c r="P212"/>
  <c r="BI207"/>
  <c r="BH207"/>
  <c r="BG207"/>
  <c r="BF207"/>
  <c r="T207"/>
  <c r="R207"/>
  <c r="P207"/>
  <c r="BI202"/>
  <c r="BH202"/>
  <c r="BG202"/>
  <c r="BF202"/>
  <c r="T202"/>
  <c r="R202"/>
  <c r="P202"/>
  <c r="BI197"/>
  <c r="BH197"/>
  <c r="BG197"/>
  <c r="BF197"/>
  <c r="T197"/>
  <c r="R197"/>
  <c r="P197"/>
  <c r="BI191"/>
  <c r="BH191"/>
  <c r="BG191"/>
  <c r="BF191"/>
  <c r="T191"/>
  <c r="R191"/>
  <c r="P191"/>
  <c r="BI184"/>
  <c r="BH184"/>
  <c r="BG184"/>
  <c r="BF184"/>
  <c r="T184"/>
  <c r="R184"/>
  <c r="P184"/>
  <c r="BI178"/>
  <c r="BH178"/>
  <c r="BG178"/>
  <c r="BF178"/>
  <c r="T178"/>
  <c r="R178"/>
  <c r="P178"/>
  <c r="BI171"/>
  <c r="BH171"/>
  <c r="BG171"/>
  <c r="BF171"/>
  <c r="T171"/>
  <c r="R171"/>
  <c r="P171"/>
  <c r="BI166"/>
  <c r="BH166"/>
  <c r="BG166"/>
  <c r="BF166"/>
  <c r="T166"/>
  <c r="R166"/>
  <c r="P166"/>
  <c r="BI164"/>
  <c r="BH164"/>
  <c r="BG164"/>
  <c r="BF164"/>
  <c r="T164"/>
  <c r="R164"/>
  <c r="P164"/>
  <c r="BI160"/>
  <c r="BH160"/>
  <c r="BG160"/>
  <c r="BF160"/>
  <c r="T160"/>
  <c r="R160"/>
  <c r="P160"/>
  <c r="BI158"/>
  <c r="BH158"/>
  <c r="BG158"/>
  <c r="BF158"/>
  <c r="T158"/>
  <c r="R158"/>
  <c r="P158"/>
  <c r="BI154"/>
  <c r="BH154"/>
  <c r="BG154"/>
  <c r="BF154"/>
  <c r="T154"/>
  <c r="R154"/>
  <c r="P154"/>
  <c r="BI150"/>
  <c r="BH150"/>
  <c r="BG150"/>
  <c r="BF150"/>
  <c r="T150"/>
  <c r="R150"/>
  <c r="P150"/>
  <c r="BI146"/>
  <c r="BH146"/>
  <c r="BG146"/>
  <c r="BF146"/>
  <c r="T146"/>
  <c r="R146"/>
  <c r="P146"/>
  <c r="BI140"/>
  <c r="BH140"/>
  <c r="BG140"/>
  <c r="BF140"/>
  <c r="T140"/>
  <c r="R140"/>
  <c r="P140"/>
  <c r="BI135"/>
  <c r="BH135"/>
  <c r="BG135"/>
  <c r="BF135"/>
  <c r="T135"/>
  <c r="R135"/>
  <c r="P135"/>
  <c r="BI130"/>
  <c r="BH130"/>
  <c r="BG130"/>
  <c r="BF130"/>
  <c r="T130"/>
  <c r="R130"/>
  <c r="P130"/>
  <c r="BI123"/>
  <c r="BH123"/>
  <c r="BG123"/>
  <c r="BF123"/>
  <c r="T123"/>
  <c r="R123"/>
  <c r="P123"/>
  <c r="BI116"/>
  <c r="BH116"/>
  <c r="BG116"/>
  <c r="BF116"/>
  <c r="T116"/>
  <c r="R116"/>
  <c r="P116"/>
  <c r="BI113"/>
  <c r="BH113"/>
  <c r="BG113"/>
  <c r="BF113"/>
  <c r="T113"/>
  <c r="R113"/>
  <c r="P113"/>
  <c r="BI108"/>
  <c r="BH108"/>
  <c r="BG108"/>
  <c r="BF108"/>
  <c r="T108"/>
  <c r="R108"/>
  <c r="P108"/>
  <c r="BI103"/>
  <c r="BH103"/>
  <c r="BG103"/>
  <c r="BF103"/>
  <c r="T103"/>
  <c r="R103"/>
  <c r="P103"/>
  <c r="BI98"/>
  <c r="BH98"/>
  <c r="BG98"/>
  <c r="BF98"/>
  <c r="T98"/>
  <c r="R98"/>
  <c r="P98"/>
  <c r="BI92"/>
  <c r="BH92"/>
  <c r="BG92"/>
  <c r="BF92"/>
  <c r="T92"/>
  <c r="R92"/>
  <c r="P92"/>
  <c r="BI86"/>
  <c r="BH86"/>
  <c r="BG86"/>
  <c r="BF86"/>
  <c r="T86"/>
  <c r="R86"/>
  <c r="P86"/>
  <c r="J80"/>
  <c r="J79"/>
  <c r="F77"/>
  <c r="E75"/>
  <c r="J55"/>
  <c r="J54"/>
  <c r="F52"/>
  <c r="E50"/>
  <c r="J18"/>
  <c r="E18"/>
  <c r="F80"/>
  <c r="J17"/>
  <c r="J15"/>
  <c r="E15"/>
  <c r="F79"/>
  <c r="J14"/>
  <c r="J12"/>
  <c r="J77"/>
  <c r="E7"/>
  <c r="E73"/>
  <c i="1" r="L50"/>
  <c r="AM50"/>
  <c r="AM49"/>
  <c r="L49"/>
  <c r="AM47"/>
  <c r="L47"/>
  <c r="L45"/>
  <c r="L44"/>
  <c i="2" r="J150"/>
  <c r="J103"/>
  <c r="J34"/>
  <c r="BK202"/>
  <c r="J164"/>
  <c i="3" r="BK150"/>
  <c i="2" r="J160"/>
  <c r="J123"/>
  <c i="4" r="BK101"/>
  <c i="2" r="BK178"/>
  <c r="J140"/>
  <c i="3" r="J121"/>
  <c i="2" r="F37"/>
  <c r="J202"/>
  <c r="BK150"/>
  <c i="4" r="J101"/>
  <c i="3" r="J86"/>
  <c i="2" r="BK166"/>
  <c r="J98"/>
  <c i="4" r="BK98"/>
  <c i="2" r="J154"/>
  <c r="J92"/>
  <c i="4" r="J94"/>
  <c i="2" r="F34"/>
  <c r="BK207"/>
  <c r="BK191"/>
  <c i="3" r="BK98"/>
  <c i="2" r="F36"/>
  <c r="J217"/>
  <c r="BK197"/>
  <c r="BK140"/>
  <c r="BK171"/>
  <c r="J86"/>
  <c i="4" r="J91"/>
  <c i="2" r="BK146"/>
  <c i="3" r="J136"/>
  <c i="2" r="J171"/>
  <c r="BK116"/>
  <c i="1" r="AS54"/>
  <c i="2" r="BK130"/>
  <c i="3" r="BK102"/>
  <c i="4" r="J87"/>
  <c i="2" r="J158"/>
  <c r="BK98"/>
  <c i="3" r="BK121"/>
  <c i="2" r="J223"/>
  <c r="BK212"/>
  <c r="J197"/>
  <c r="J116"/>
  <c i="4" r="J89"/>
  <c i="2" r="BK154"/>
  <c i="3" r="J150"/>
  <c i="2" r="F35"/>
  <c r="J135"/>
  <c i="3" r="BK136"/>
  <c i="4" r="BK91"/>
  <c i="2" r="BK158"/>
  <c r="BK113"/>
  <c i="3" r="BK86"/>
  <c i="2" r="J191"/>
  <c r="BK160"/>
  <c r="J113"/>
  <c i="3" r="BK116"/>
  <c i="4" r="J98"/>
  <c i="2" r="BK108"/>
  <c i="4" r="BK94"/>
  <c i="2" r="J166"/>
  <c r="J146"/>
  <c i="3" r="J116"/>
  <c i="2" r="BK223"/>
  <c r="J212"/>
  <c r="J178"/>
  <c r="J108"/>
  <c r="BK123"/>
  <c r="J184"/>
  <c r="BK135"/>
  <c r="BK103"/>
  <c i="3" r="J102"/>
  <c i="2" r="BK164"/>
  <c r="BK92"/>
  <c i="4" r="BK87"/>
  <c i="2" r="J130"/>
  <c r="BK86"/>
  <c i="4" r="BK89"/>
  <c i="2" r="BK217"/>
  <c r="J207"/>
  <c r="BK184"/>
  <c i="3" r="J98"/>
  <c i="2" l="1" r="P85"/>
  <c r="BK170"/>
  <c r="J170"/>
  <c r="J62"/>
  <c i="3" r="T85"/>
  <c r="T84"/>
  <c r="T83"/>
  <c i="4" r="BK86"/>
  <c r="J86"/>
  <c r="J61"/>
  <c i="2" r="T85"/>
  <c i="3" r="P85"/>
  <c r="P84"/>
  <c r="P83"/>
  <c i="1" r="AU56"/>
  <c i="2" r="R85"/>
  <c i="3" r="BK85"/>
  <c i="4" r="T86"/>
  <c r="T85"/>
  <c r="T84"/>
  <c i="2" r="R170"/>
  <c i="4" r="P86"/>
  <c r="P85"/>
  <c r="P84"/>
  <c i="1" r="AU57"/>
  <c i="2" r="P170"/>
  <c r="BK85"/>
  <c r="J85"/>
  <c r="J61"/>
  <c r="T170"/>
  <c i="3" r="R85"/>
  <c r="R84"/>
  <c r="R83"/>
  <c i="4" r="R86"/>
  <c r="R85"/>
  <c r="R84"/>
  <c i="2" r="BK222"/>
  <c r="J222"/>
  <c r="J63"/>
  <c i="3" r="BK135"/>
  <c r="J135"/>
  <c r="J62"/>
  <c i="4" r="BK97"/>
  <c r="J97"/>
  <c r="J63"/>
  <c r="BK93"/>
  <c r="J93"/>
  <c r="J62"/>
  <c i="3" r="BK149"/>
  <c r="J149"/>
  <c r="J63"/>
  <c i="4" r="BK100"/>
  <c r="J100"/>
  <c r="J64"/>
  <c i="3" r="J85"/>
  <c r="J61"/>
  <c i="4" r="E48"/>
  <c r="BE89"/>
  <c r="F55"/>
  <c r="J78"/>
  <c r="BE87"/>
  <c r="BE91"/>
  <c r="F54"/>
  <c r="BE94"/>
  <c r="BE98"/>
  <c r="BE101"/>
  <c i="3" r="J52"/>
  <c r="F80"/>
  <c i="2" r="BK84"/>
  <c r="J84"/>
  <c r="J60"/>
  <c i="3" r="E48"/>
  <c r="BE102"/>
  <c r="F54"/>
  <c r="BE98"/>
  <c r="BE116"/>
  <c r="BE136"/>
  <c r="BE86"/>
  <c r="BE121"/>
  <c r="BE150"/>
  <c i="2" r="E48"/>
  <c r="J52"/>
  <c r="F54"/>
  <c r="F55"/>
  <c r="BE86"/>
  <c r="BE92"/>
  <c r="BE98"/>
  <c r="BE103"/>
  <c r="BE108"/>
  <c r="BE113"/>
  <c r="BE116"/>
  <c r="BE123"/>
  <c r="BE130"/>
  <c r="BE135"/>
  <c r="BE140"/>
  <c r="BE146"/>
  <c r="BE150"/>
  <c r="BE154"/>
  <c r="BE158"/>
  <c r="BE160"/>
  <c r="BE164"/>
  <c r="BE166"/>
  <c r="BE171"/>
  <c r="BE178"/>
  <c r="BE184"/>
  <c r="BE191"/>
  <c r="BE197"/>
  <c r="BE202"/>
  <c r="BE207"/>
  <c r="BE212"/>
  <c r="BE217"/>
  <c r="BE223"/>
  <c i="1" r="AW55"/>
  <c r="BA55"/>
  <c r="BB55"/>
  <c r="BC55"/>
  <c r="BD55"/>
  <c i="4" r="F36"/>
  <c i="1" r="BC57"/>
  <c i="4" r="F37"/>
  <c i="1" r="BD57"/>
  <c i="4" r="J34"/>
  <c i="1" r="AW57"/>
  <c i="3" r="J34"/>
  <c i="1" r="AW56"/>
  <c i="4" r="F35"/>
  <c i="1" r="BB57"/>
  <c i="3" r="F37"/>
  <c i="1" r="BD56"/>
  <c i="3" r="F36"/>
  <c i="1" r="BC56"/>
  <c i="4" r="F34"/>
  <c i="1" r="BA57"/>
  <c i="3" r="F34"/>
  <c i="1" r="BA56"/>
  <c i="3" r="F35"/>
  <c i="1" r="BB56"/>
  <c i="2" l="1" r="R84"/>
  <c r="R83"/>
  <c i="3" r="BK84"/>
  <c r="J84"/>
  <c r="J60"/>
  <c i="2" r="T84"/>
  <c r="T83"/>
  <c r="P84"/>
  <c r="P83"/>
  <c i="1" r="AU55"/>
  <c i="4" r="BK85"/>
  <c r="J85"/>
  <c r="J60"/>
  <c i="2" r="BK83"/>
  <c r="J83"/>
  <c i="3" r="J33"/>
  <c i="1" r="AV56"/>
  <c r="AT56"/>
  <c r="AU54"/>
  <c r="BC54"/>
  <c r="AY54"/>
  <c i="4" r="F33"/>
  <c i="1" r="AZ57"/>
  <c r="BD54"/>
  <c r="W33"/>
  <c i="4" r="J33"/>
  <c i="1" r="AV57"/>
  <c r="AT57"/>
  <c i="2" r="J30"/>
  <c i="1" r="AG55"/>
  <c r="BB54"/>
  <c r="AX54"/>
  <c i="3" r="F33"/>
  <c i="1" r="AZ56"/>
  <c r="BA54"/>
  <c r="W30"/>
  <c i="2" r="J33"/>
  <c i="1" r="AV55"/>
  <c r="AT55"/>
  <c i="2" r="F33"/>
  <c i="1" r="AZ55"/>
  <c i="4" l="1" r="BK84"/>
  <c r="J84"/>
  <c r="J59"/>
  <c i="3" r="BK83"/>
  <c r="J83"/>
  <c i="1" r="AN55"/>
  <c i="2" r="J59"/>
  <c r="J39"/>
  <c i="3" r="J30"/>
  <c i="1" r="AG56"/>
  <c r="W31"/>
  <c r="AW54"/>
  <c r="AK30"/>
  <c r="AZ54"/>
  <c r="AV54"/>
  <c r="AK29"/>
  <c r="W32"/>
  <c i="3" l="1" r="J39"/>
  <c r="J59"/>
  <c i="1" r="AN56"/>
  <c r="W29"/>
  <c r="AT54"/>
  <c i="4" r="J30"/>
  <c i="1" r="AG57"/>
  <c r="AG54"/>
  <c r="AK26"/>
  <c i="4" l="1" r="J39"/>
  <c i="1" r="AN54"/>
  <c r="AN57"/>
  <c r="AK35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<sst xmlns="http://schemas.openxmlformats.org/spreadsheetml/2006/main">
  <si>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</si>
  <si>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</si>
  <si>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</si>
  <si>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</si>
  <si>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</si>
  <si>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{ac0e695a-73c7-4c8c-8c3a-60a9883c50b5}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</si>
  <si>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</si>
  <si>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</si>
  <si>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</si>
  <si>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</si>
  <si>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</si>
  <si>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</si>
  <si>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</si>
  <si>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</si>
  <si>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10/25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</si>
  <si>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</si>
  <si>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</si>
  <si>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VT Vidnávka, Velká Kraš, km 3,623 - 4,000, PŠ 09/2024</t>
  </si>
  <si>
    <t>KSO:</t>
  </si>
  <si>
    <t/>
  </si>
  <si>
    <t>CC-CZ:</t>
  </si>
  <si>
    <t>Místo:</t>
  </si>
  <si>
    <t>Velká Kraš</t>
  </si>
  <si>
    <t>Datum:</t>
  </si>
  <si>
    <t>29. 7. 2025</t>
  </si>
  <si>
    <t>Zadavatel:</t>
  </si>
  <si>
    <t>IČ:</t>
  </si>
  <si>
    <t xml:space="preserve"> </t>
  </si>
  <si>
    <t>DIČ:</t>
  </si>
  <si>
    <t>Účastník:</t>
  </si>
  <si>
    <t>Vyplň údaj</t>
  </si>
  <si>
    <t>Projektant:</t>
  </si>
  <si>
    <t>Ing. Samková</t>
  </si>
  <si>
    <t>True</t>
  </si>
  <si>
    <t>Zpracovatel: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</si>
  <si>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</si>
  <si>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</si>
  <si>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</si>
  <si>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</si>
  <si>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</si>
  <si>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</si>
  <si>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</si>
  <si>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</si>
  <si>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</si>
  <si>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</si>
  <si>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</si>
  <si>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</si>
  <si>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</si>
  <si>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</si>
  <si>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</si>
  <si>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</si>
  <si>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</si>
  <si>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</si>
  <si>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</si>
  <si>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</si>
  <si>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</si>
  <si>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</si>
  <si>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</si>
  <si>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</si>
  <si>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</si>
  <si>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</si>
  <si>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</si>
  <si>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</si>
  <si>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</si>
  <si>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</si>
  <si>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</si>
  <si>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</si>
  <si>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</si>
  <si>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</si>
  <si>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</si>
  <si>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</si>
  <si>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</si>
  <si>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</si>
  <si>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</si>
  <si>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</si>
  <si>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</si>
  <si>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SO-01</t>
  </si>
  <si>
    <t>Obnova podélného opevnění</t>
  </si>
  <si>
    <t>STA</t>
  </si>
  <si>
    <t>1</t>
  </si>
  <si>
    <t>{87e7f897-423f-4cbc-8d96-6ad3e4e21694}</t>
  </si>
  <si>
    <t>2</t>
  </si>
  <si>
    <t>SO-02</t>
  </si>
  <si>
    <t>Obnova příčných objektů</t>
  </si>
  <si>
    <t>{28dc7710-80e0-4dda-8052-317b639a7b49}</t>
  </si>
  <si>
    <t>VON</t>
  </si>
  <si>
    <t>Vedlejší a ostatní náklady</t>
  </si>
  <si>
    <t>{5e6ceab6-1dd0-46e2-9068-f91657c0a1e7}</t>
  </si>
  <si>
    <t>KRYCÍ LIST SOUPISU PRACÍ</t>
  </si>
  <si>
    <t>Objekt:</t>
  </si>
  <si>
    <t>SO-01 - Obnova podélného opevnění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</si>
  <si>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</si>
  <si>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</si>
  <si>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</si>
  <si>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</si>
  <si>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</si>
  <si>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1 - Zemní práce</t>
  </si>
  <si>
    <t xml:space="preserve">    4 - Vodorovné konstrukce</t>
  </si>
  <si>
    <t xml:space="preserve">    998 - Přesun hmot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</si>
  <si>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</si>
  <si>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</si>
  <si>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</si>
  <si>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</si>
  <si>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</si>
  <si>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</si>
  <si>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</si>
  <si>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</si>
  <si>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</si>
  <si>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</si>
  <si>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</si>
  <si>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</si>
  <si>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</si>
  <si>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</si>
  <si>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</si>
  <si>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</si>
  <si>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</si>
  <si>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</si>
  <si>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114203104</t>
  </si>
  <si>
    <t>Rozebrání dlažeb nebo záhozů s naložením na dopravní prostředek záhozů, rovnanin a soustřeďovacích staveb provedených na sucho</t>
  </si>
  <si>
    <t>m3</t>
  </si>
  <si>
    <t>CS ÚRS 2025 02</t>
  </si>
  <si>
    <t>4</t>
  </si>
  <si>
    <t>1927076249</t>
  </si>
  <si>
    <t>Online PSC</t>
  </si>
  <si>
    <t>https://podminky.urs.cz/item/CS_URS_2025_02/114203104</t>
  </si>
  <si>
    <t>P</t>
  </si>
  <si>
    <t>Poznámka k položce:_x000d_
nevznikne suť, kámen bude znovu použit</t>
  </si>
  <si>
    <t>VV</t>
  </si>
  <si>
    <t>"VZ1"58*(2+1,1)</t>
  </si>
  <si>
    <t>"VZ3"123*(0,6+1,1)</t>
  </si>
  <si>
    <t>Součet</t>
  </si>
  <si>
    <t>114253301</t>
  </si>
  <si>
    <t>Třídění lomového kamene nebo betonových tvárnic strojně získaných při rozebrání dlažeb, záhozů, rovnanin a soustřeďovacích staveb podle druhu, velikosti nebo tvaru</t>
  </si>
  <si>
    <t>1991594181</t>
  </si>
  <si>
    <t>https://podminky.urs.cz/item/CS_URS_2025_02/114253301</t>
  </si>
  <si>
    <t>Poznámka k položce:_x000d_
Kámen pro provedení rovnanin z kamene původního opevnění</t>
  </si>
  <si>
    <t>3</t>
  </si>
  <si>
    <t>115101201</t>
  </si>
  <si>
    <t>Čerpání vody na dopravní výšku do 10 m s uvažovaným průměrným přítokem do 500 l/min</t>
  </si>
  <si>
    <t>hod</t>
  </si>
  <si>
    <t>-1358619443</t>
  </si>
  <si>
    <t>https://podminky.urs.cz/item/CS_URS_2025_02/115101201</t>
  </si>
  <si>
    <t>Poznámka k položce:_x000d_
čerpání u objektů VZ6</t>
  </si>
  <si>
    <t>50</t>
  </si>
  <si>
    <t>115101301</t>
  </si>
  <si>
    <t>Pohotovost záložní čerpací soupravy pro dopravní výšku do 10 m s uvažovaným průměrným přítokem do 500 l/min</t>
  </si>
  <si>
    <t>den</t>
  </si>
  <si>
    <t>1754838937</t>
  </si>
  <si>
    <t>https://podminky.urs.cz/item/CS_URS_2025_02/115101301</t>
  </si>
  <si>
    <t>Poznámka k položce:_x000d_
pro objekty VZ6</t>
  </si>
  <si>
    <t>5</t>
  </si>
  <si>
    <t>122151404</t>
  </si>
  <si>
    <t>Vykopávky v zemnících na suchu strojně zapažených i nezapažených v hornině třídy těžitelnosti I skupiny 1 a 2 přes 100 do 500 m3</t>
  </si>
  <si>
    <t>85333373</t>
  </si>
  <si>
    <t>https://podminky.urs.cz/item/CS_URS_2025_02/122151404</t>
  </si>
  <si>
    <t>Poznámka k položce:_x000d_
zemina pro ohumusování</t>
  </si>
  <si>
    <t>105</t>
  </si>
  <si>
    <t>6</t>
  </si>
  <si>
    <t>M</t>
  </si>
  <si>
    <t>10364101</t>
  </si>
  <si>
    <t>zemina pro terénní úpravy - ornice</t>
  </si>
  <si>
    <t>t</t>
  </si>
  <si>
    <t>8</t>
  </si>
  <si>
    <t>-1021009565</t>
  </si>
  <si>
    <t>105*1,5</t>
  </si>
  <si>
    <t>7</t>
  </si>
  <si>
    <t>124153101</t>
  </si>
  <si>
    <t>Vykopávky pro koryta vodotečí strojně v hornině třídy těžitelnosti I skupiny 1 a 2 přes 100 do 1 000 m3</t>
  </si>
  <si>
    <t>911482001</t>
  </si>
  <si>
    <t>https://podminky.urs.cz/item/CS_URS_2025_02/124153101</t>
  </si>
  <si>
    <t>Poznámka k položce:_x000d_
VZ4- dl.* plocha nánosu na svahu_x000d_
VZ5-dl*plocha materiálu na svahu_x000d_
VZ6-odtěžení nánosu+dlažba, dl*plocha _x000d_
cca 56 m3 odtěžené zeminy bude použito pro vytvoření čerpacích jímek pro stavbu kam. patek VZ6_x000d_
zemina bude následně použita pro zásyp nátrže u VZ6</t>
  </si>
  <si>
    <t>"VZ4"19*1</t>
  </si>
  <si>
    <t>"VZ5"6*0,5</t>
  </si>
  <si>
    <t>"VZ6"25*4+45*0,9</t>
  </si>
  <si>
    <t>132151401</t>
  </si>
  <si>
    <t>Hloubení rýh pod vodou strojně v hloubce do 5 m pod projektem stanovenou pracovní hladinou vody, pro nábřežní zdi, patky, záhozy, prahy, podélné a příčné zpevnění atd. pod obrysem výkopu množství do 1 000 m3 v hornině třídy těžitelnosti I skupiny 1 a 2</t>
  </si>
  <si>
    <t>195882207</t>
  </si>
  <si>
    <t>https://podminky.urs.cz/item/CS_URS_2025_02/132151401</t>
  </si>
  <si>
    <t xml:space="preserve">Poznámka k položce:_x000d_
patka(dl.* plocha)_x000d_
odtěžený materiál bude použit pro zásyp nátrží v řešeném úseku_x000d_
</t>
  </si>
  <si>
    <t>"VZ1 patka"58*1,1</t>
  </si>
  <si>
    <t>"VZ3 patka"123*1,1</t>
  </si>
  <si>
    <t>"VZ6 patka"45*0,75</t>
  </si>
  <si>
    <t>9</t>
  </si>
  <si>
    <t>162251101</t>
  </si>
  <si>
    <t>Vodorovné přemístění výkopku nebo sypaniny po suchu na obvyklém dopravním prostředku, bez naložení výkopku, avšak se složením bez rozhrnutí z horniny třídy těžitelnosti I skupiny 1 až 3 na vzdálenost do 20 m</t>
  </si>
  <si>
    <t>-490217504</t>
  </si>
  <si>
    <t>https://podminky.urs.cz/item/CS_URS_2025_02/162251101</t>
  </si>
  <si>
    <t>Poznámka k položce:_x000d_
zásyp nátrže odtěženým materiálem</t>
  </si>
  <si>
    <t>"VZ6"150</t>
  </si>
  <si>
    <t>10</t>
  </si>
  <si>
    <t>162351103</t>
  </si>
  <si>
    <t>Vodorovné přemístění výkopku nebo sypaniny po suchu na obvyklém dopravním prostředku, bez naložení výkopku, avšak se složením bez rozhrnutí z horniny třídy těžitelnosti I skupiny 1 až 3 na vzdálenost přes 50 do 500 m</t>
  </si>
  <si>
    <t>344795708</t>
  </si>
  <si>
    <t>https://podminky.urs.cz/item/CS_URS_2025_02/162351103</t>
  </si>
  <si>
    <t>Poznámka k položce:_x000d_
zásyp nátrží odtěženým materiálem</t>
  </si>
  <si>
    <t>"zásyp PB nátrže na soutoku s Černým potokem"5,9</t>
  </si>
  <si>
    <t>11</t>
  </si>
  <si>
    <t>162751117</t>
  </si>
  <si>
    <t>Vodorovné přemístění výkopku nebo sypaniny po suchu na obvyklém dopravním prostředku, bez naložení výkopku, avšak se složením bez rozhrnutí z horniny třídy těžitelnosti I skupiny 1 až 3 na vzdálenost přes 9 000 do 10 000 m</t>
  </si>
  <si>
    <t>-897982323</t>
  </si>
  <si>
    <t>https://podminky.urs.cz/item/CS_URS_2025_02/162751117</t>
  </si>
  <si>
    <t>Poznámka k položce:_x000d_
odvoz materiálu na pozemek p.č 1/3 v k.ú. Kobylá nad Vidnávkou ve vlastnictví Povodí Odry, státní podnik.</t>
  </si>
  <si>
    <t>"dovoz zeminy pro ohumusování"105</t>
  </si>
  <si>
    <t>"odvoz přebytečného materiálu na mezideponii"162,5</t>
  </si>
  <si>
    <t>171151103</t>
  </si>
  <si>
    <t>Uložení sypanin do násypů strojně s rozprostřením sypaniny ve vrstvách a s hrubým urovnáním zhutněných z hornin soudržných jakékoliv třídy těžitelnosti</t>
  </si>
  <si>
    <t>-1172251740</t>
  </si>
  <si>
    <t>https://podminky.urs.cz/item/CS_URS_2025_02/171151103</t>
  </si>
  <si>
    <t>"hrázka čerpací jímky pro VZ6"56</t>
  </si>
  <si>
    <t>13</t>
  </si>
  <si>
    <t>181351003</t>
  </si>
  <si>
    <t>Rozprostření a urovnání ornice v rovině nebo ve svahu sklonu do 1:5 strojně při souvislé ploše do 100 m2, tl. vrstvy do 200 mm</t>
  </si>
  <si>
    <t>m2</t>
  </si>
  <si>
    <t>1023427979</t>
  </si>
  <si>
    <t>https://podminky.urs.cz/item/CS_URS_2025_02/181351003</t>
  </si>
  <si>
    <t>450</t>
  </si>
  <si>
    <t>14</t>
  </si>
  <si>
    <t>181411123</t>
  </si>
  <si>
    <t>Založení trávníku na půdě předem připravené plochy do 1000 m2 výsevem včetně utažení lučního na svahu přes 1:2 do 1:1</t>
  </si>
  <si>
    <t>-1710292715</t>
  </si>
  <si>
    <t>https://podminky.urs.cz/item/CS_URS_2025_02/181411123</t>
  </si>
  <si>
    <t>250</t>
  </si>
  <si>
    <t>15</t>
  </si>
  <si>
    <t>00572474</t>
  </si>
  <si>
    <t>osivo směs travní krajinná-svahová</t>
  </si>
  <si>
    <t>kg</t>
  </si>
  <si>
    <t>1551178046</t>
  </si>
  <si>
    <t>700*0,02 'Přepočtené koeficientem množství</t>
  </si>
  <si>
    <t>16</t>
  </si>
  <si>
    <t>181451121</t>
  </si>
  <si>
    <t>Založení trávníku na půdě předem připravené plochy přes 1000 m2 výsevem včetně utažení lučního v rovině nebo na svahu do 1:5</t>
  </si>
  <si>
    <t>1188214215</t>
  </si>
  <si>
    <t>https://podminky.urs.cz/item/CS_URS_2025_02/181451121</t>
  </si>
  <si>
    <t>17</t>
  </si>
  <si>
    <t>00572472</t>
  </si>
  <si>
    <t>osivo směs travní krajinná-rovinná</t>
  </si>
  <si>
    <t>-1685822595</t>
  </si>
  <si>
    <t>450*0,02 'Přepočtené koeficientem množství</t>
  </si>
  <si>
    <t>18</t>
  </si>
  <si>
    <t>182351023</t>
  </si>
  <si>
    <t>Rozprostření a urovnání ornice ve svahu sklonu přes 1:5 strojně při souvislé ploše do 100 m2, tl. vrstvy do 200 mm</t>
  </si>
  <si>
    <t>1794852778</t>
  </si>
  <si>
    <t>https://podminky.urs.cz/item/CS_URS_2025_02/182351023</t>
  </si>
  <si>
    <t>Vodorovné konstrukce</t>
  </si>
  <si>
    <t>19</t>
  </si>
  <si>
    <t>451311111</t>
  </si>
  <si>
    <t>Podklad pod dlažbu z betonu prostého bez zvýšených nároků na prostředí tř. C 20/25 tl. do 100 mm</t>
  </si>
  <si>
    <t>-812783864</t>
  </si>
  <si>
    <t>https://podminky.urs.cz/item/CS_URS_2025_02/451311111</t>
  </si>
  <si>
    <t>Poznámka k položce:_x000d_
tl. vrstvy betonu 100 mm</t>
  </si>
  <si>
    <t>"VZ4"0,8*19</t>
  </si>
  <si>
    <t>"VZ5"0,8*6</t>
  </si>
  <si>
    <t>"VZ6"2,35*45</t>
  </si>
  <si>
    <t>20</t>
  </si>
  <si>
    <t>451312111</t>
  </si>
  <si>
    <t>Podklad pod dlažbu z betonu prostého bez zvýšených nároků na prostředí tř. C 20/25 tl. přes 100 do 150 mm</t>
  </si>
  <si>
    <t>-2051878646</t>
  </si>
  <si>
    <t>https://podminky.urs.cz/item/CS_URS_2025_02/451312111</t>
  </si>
  <si>
    <t>Poznámka k položce:_x000d_
š*dl_x000d_
+dobetonování patky</t>
  </si>
  <si>
    <t>"VZ6"0,8*45</t>
  </si>
  <si>
    <t>"dobetonování"30</t>
  </si>
  <si>
    <t>451571411</t>
  </si>
  <si>
    <t>Podklad pod dlažbu z kameniva tl. do 100 mm</t>
  </si>
  <si>
    <t>-958379294</t>
  </si>
  <si>
    <t>https://podminky.urs.cz/item/CS_URS_2025_02/451571411</t>
  </si>
  <si>
    <t>Poznámka k položce:_x000d_
tl. vrstvy kameniva 100 mm</t>
  </si>
  <si>
    <t>"VZ6"2,35*45+0,5*45</t>
  </si>
  <si>
    <t>22</t>
  </si>
  <si>
    <t>463212111</t>
  </si>
  <si>
    <t>Rovnanina z lomového kamene upraveného, tříděného jakékoliv tloušťky rovnaniny s vyklínováním spár a dutin úlomky kamene</t>
  </si>
  <si>
    <t>988403264</t>
  </si>
  <si>
    <t>https://podminky.urs.cz/item/CS_URS_2025_02/463212111</t>
  </si>
  <si>
    <t>Poznámka k položce:_x000d_
plocha v řezu*délka úseku</t>
  </si>
  <si>
    <t>"VZ1"58*(2+1,1)*0,4</t>
  </si>
  <si>
    <t>"VZ3"123*(0,6+1,1)*0,4</t>
  </si>
  <si>
    <t>23</t>
  </si>
  <si>
    <t>463212111_R</t>
  </si>
  <si>
    <t>Rovnanina z lomového kamene upraveného, tříděného jakékoliv tloušťky rovnaniny s vyklínováním spár a dutin úlomky kamene-s použitím původního kamene</t>
  </si>
  <si>
    <t>2032078644</t>
  </si>
  <si>
    <t>Poznámka k položce:_x000d_
plocha v řezu*délka úseku*60% původního kamene</t>
  </si>
  <si>
    <t>"VZ1"58*(2+1,1)*0,6</t>
  </si>
  <si>
    <t>"VZ3"123*(0,6+1,1)*0,6</t>
  </si>
  <si>
    <t>24</t>
  </si>
  <si>
    <t>463212191</t>
  </si>
  <si>
    <t>Rovnanina z lomového kamene upraveného, tříděného Příplatek k cenám za vypracování líce</t>
  </si>
  <si>
    <t>-2069538319</t>
  </si>
  <si>
    <t>https://podminky.urs.cz/item/CS_URS_2025_02/463212191</t>
  </si>
  <si>
    <t>"VZ1"58*5,0</t>
  </si>
  <si>
    <t>"VZ3"123*1,8</t>
  </si>
  <si>
    <t>25</t>
  </si>
  <si>
    <t>465511115</t>
  </si>
  <si>
    <t>Dlažba z lomového kamene upraveného vodorovná nebo plocha ve sklonu do 1:2 s dodáním hmot na sucho, bez výplně spár v ploše do 20 m2, tl. 500 mm</t>
  </si>
  <si>
    <t>257528082</t>
  </si>
  <si>
    <t>https://podminky.urs.cz/item/CS_URS_2025_02/465511115</t>
  </si>
  <si>
    <t>Poznámka k položce:_x000d_
kamenná patka-š*dl</t>
  </si>
  <si>
    <t>"VZ6"0,5*45</t>
  </si>
  <si>
    <t>26</t>
  </si>
  <si>
    <t>465511317</t>
  </si>
  <si>
    <t>Oprava dlažeb z lomového kamene lomařsky upraveného pro dlažbu o ploše opravovaných míst do 20 m2 jednotlivě včetně dodání kamene na sucho s vyklínováním kamenem, s vyplněním spár těženým kamenivem, drnem nebo ornicí s osetím, tl. kamene 300 mm</t>
  </si>
  <si>
    <t>1220663929</t>
  </si>
  <si>
    <t>https://podminky.urs.cz/item/CS_URS_2025_02/465511317</t>
  </si>
  <si>
    <t>27</t>
  </si>
  <si>
    <t>465511327</t>
  </si>
  <si>
    <t>Dlažba z lomového kamene lomařsky upraveného na sucho s vyklínováním kamenem, s vyplněním spár těženým kamenivem, drnem nebo ornicí s osetím, tl. kamene 300 mm</t>
  </si>
  <si>
    <t>663334215</t>
  </si>
  <si>
    <t>https://podminky.urs.cz/item/CS_URS_2025_02/465511327</t>
  </si>
  <si>
    <t>Poznámka k položce:_x000d_
dl.*š.</t>
  </si>
  <si>
    <t>"VZ6"45*2,35</t>
  </si>
  <si>
    <t>998</t>
  </si>
  <si>
    <t>Přesun hmot</t>
  </si>
  <si>
    <t>28</t>
  </si>
  <si>
    <t>998332011</t>
  </si>
  <si>
    <t>Přesun hmot pro úpravy vodních toků a kanály, hráze rybníků apod. dopravní vzdálenost do 500 m</t>
  </si>
  <si>
    <t>840671849</t>
  </si>
  <si>
    <t>https://podminky.urs.cz/item/CS_URS_2025_02/998332011</t>
  </si>
  <si>
    <t>SO-02 - Obnova příčných objektů</t>
  </si>
  <si>
    <t>127751111</t>
  </si>
  <si>
    <t>Vykopávky pod vodou strojně na hloubku do 5 m pod projektem stanovenou hladinou vody v horninách třídy těžitelnosti I a II skupiny 1 až 4, průměrné tloušťky projektované vrstvy přes 0,50 m do 1 000 m3</t>
  </si>
  <si>
    <t>2006974431</t>
  </si>
  <si>
    <t>https://podminky.urs.cz/item/CS_URS_2025_02/127751111</t>
  </si>
  <si>
    <t>"brod"0,8*3*17</t>
  </si>
  <si>
    <t>"bal.pás km 3,644"(0,8*1+0,65*1,5+0,65*5)*14,6</t>
  </si>
  <si>
    <t>"bal.pás km 3,674"(0,8*1+0,65*1,5+0,65*5)*14,6</t>
  </si>
  <si>
    <t>"bal.pás km 3,829"(0,8*1+0,65*1,5+0,65*4)*13,7</t>
  </si>
  <si>
    <t>"bal.pás km 3,900"(0,8*1+0,65*1,5+0,65*4)*14,0</t>
  </si>
  <si>
    <t>"stab. stupeň km 3,709"0,8*3*14,8</t>
  </si>
  <si>
    <t>"stab. práh km 3,935"1*3,5*6</t>
  </si>
  <si>
    <t>"stab. práh km 3,975"0,8*11,7*(3+3+2)</t>
  </si>
  <si>
    <t>"stab. práh km 3,994"0,8*3*10,0</t>
  </si>
  <si>
    <t>1785919209</t>
  </si>
  <si>
    <t>"zásypy nátrží SO-01"46*3</t>
  </si>
  <si>
    <t>-1485623733</t>
  </si>
  <si>
    <t>Poznámka k položce:_x000d_
odvoz materiálu na pozemek p.č 1/3 v k.ú. Kobylá nad Vidnávkou ve vlastnictví Povodí Odry, státní podnik._x000d_
(část materiálu použita pro zásyp nátrže v místě stavby)</t>
  </si>
  <si>
    <t>"SO-01-VZ2 LB zásyp nátrže km 3,766 - 3,812"-46*3</t>
  </si>
  <si>
    <t>1145397063</t>
  </si>
  <si>
    <t>Poznámka k položce:_x000d_
uloženo v místě stavby SO-01-VZ2 LB zásyp nátrže km 3,766 - 3,812</t>
  </si>
  <si>
    <t>"SO-01-VZ2 LB zásyp nátrže km 3,766 - 3,812"46*3</t>
  </si>
  <si>
    <t>171251201</t>
  </si>
  <si>
    <t>Uložení sypaniny na skládky nebo meziskládky bez hutnění s upravením uložené sypaniny do předepsaného tvaru</t>
  </si>
  <si>
    <t>894754098</t>
  </si>
  <si>
    <t>https://podminky.urs.cz/item/CS_URS_2025_02/171251201</t>
  </si>
  <si>
    <t>Poznámka k položce:_x000d_
138 m3 uloženo v místě stavby SO-01-VZ2 LB zásyp nátrže km 3,766 - 3,812</t>
  </si>
  <si>
    <t>-1603336738</t>
  </si>
  <si>
    <t>Poznámka k položce:_x000d_
plocha*tl. rovnaniny</t>
  </si>
  <si>
    <t>-1870654469</t>
  </si>
  <si>
    <t>VON - Vedlejší a ostatní náklady</t>
  </si>
  <si>
    <t>VRN - Vedlejší rozpočtové náklady</t>
  </si>
  <si>
    <t xml:space="preserve">    VRN1 - Průzkumné, zeměměřičské a projektové práce</t>
  </si>
  <si>
    <t xml:space="preserve">    VRN2 - Příprava staveniště</t>
  </si>
  <si>
    <t xml:space="preserve">    VRN3 - Zařízení staveniště</t>
  </si>
  <si>
    <t xml:space="preserve">    VRN9 - Ostatní náklady</t>
  </si>
  <si>
    <t>VRN</t>
  </si>
  <si>
    <t>Vedlejší rozpočtové náklady</t>
  </si>
  <si>
    <t>VRN1</t>
  </si>
  <si>
    <t>Průzkumné, zeměměřičské a projektové práce</t>
  </si>
  <si>
    <t>012344000</t>
  </si>
  <si>
    <t>Vytyčovací práce</t>
  </si>
  <si>
    <t>kpl</t>
  </si>
  <si>
    <t>1024</t>
  </si>
  <si>
    <t>31379791</t>
  </si>
  <si>
    <t>https://podminky.urs.cz/item/CS_URS_2025_02/012344000</t>
  </si>
  <si>
    <t>012444000</t>
  </si>
  <si>
    <t>Geodetické měření skutečného provedení stavby</t>
  </si>
  <si>
    <t>1601149331</t>
  </si>
  <si>
    <t>https://podminky.urs.cz/item/CS_URS_2025_02/012444000</t>
  </si>
  <si>
    <t>013254000</t>
  </si>
  <si>
    <t>Dokumentace skutečného provedení stavby</t>
  </si>
  <si>
    <t>2142884013</t>
  </si>
  <si>
    <t>https://podminky.urs.cz/item/CS_URS_2025_02/013254000</t>
  </si>
  <si>
    <t>VRN2</t>
  </si>
  <si>
    <t>Příprava staveniště</t>
  </si>
  <si>
    <t>021203000</t>
  </si>
  <si>
    <t>Stěhování přírodních hodnot</t>
  </si>
  <si>
    <t>993907397</t>
  </si>
  <si>
    <t>https://podminky.urs.cz/item/CS_URS_2025_02/021203000</t>
  </si>
  <si>
    <t>Poznámka k položce:_x000d_
slovení rybí osádky</t>
  </si>
  <si>
    <t>VRN3</t>
  </si>
  <si>
    <t>Zařízení staveniště</t>
  </si>
  <si>
    <t>032803000</t>
  </si>
  <si>
    <t>Ostatní vybavení staveniště</t>
  </si>
  <si>
    <t>-1013354798</t>
  </si>
  <si>
    <t>https://podminky.urs.cz/item/CS_URS_2025_02/032803000</t>
  </si>
  <si>
    <t>VRN9</t>
  </si>
  <si>
    <t>Ostatní náklady</t>
  </si>
  <si>
    <t>094002000</t>
  </si>
  <si>
    <t>Ostatní náklady související s výstavbou</t>
  </si>
  <si>
    <t>-1119105854</t>
  </si>
  <si>
    <t>https://podminky.urs.cz/item/CS_URS_2025_02/094002000</t>
  </si>
  <si>
    <t>Poznámka k položce:_x000d_
čištění komunikací, projednání a zajištění dopravního značení, pasport komunikací a okolních objektů před zahájením prací a po skončení prací, pronájmy ploch, havarijní a povodňový plán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</si>
  <si>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</si>
  <si>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</si>
  <si>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</si>
  <si>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</si>
  <si>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stavby </t>
    </r>
    <r>
      <rPr>
        <rFont val="Arial CE"/>
        <charset val="238"/>
        <color auto="1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</si>
  <si>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stavby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</si>
  <si>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</si>
  <si>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</si>
  <si>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stavby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</si>
  <si>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</si>
  <si>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</si>
  <si>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</si>
  <si>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</si>
  <si>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</si>
  <si>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</si>
  <si>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</si>
  <si>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OST</t>
  </si>
  <si>
    <t>Ostatní</t>
  </si>
  <si>
    <t>Soupis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</si>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</sst>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52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i/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family val="0"/>
      <charset val="238"/>
    </font>
    <font>
      <sz val="8"/>
      <name val="Arial CE"/>
      <family val="0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50" fillId="0" borderId="0" applyNumberFormat="0" applyFill="0" applyBorder="0" applyAlignment="0" applyProtection="0"/>
  </cellStyleXfs>
  <cellXfs count="352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6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7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4" fontId="17" fillId="0" borderId="6" xfId="0" applyNumberFormat="1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8" fillId="0" borderId="0" xfId="0" applyNumberFormat="1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4" xfId="0" applyFont="1" applyBorder="1" applyAlignment="1">
      <alignment vertical="center"/>
    </xf>
    <xf numFmtId="0" fontId="17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19" fillId="0" borderId="12" xfId="0" applyFont="1" applyBorder="1" applyAlignment="1">
      <alignment horizontal="center" vertical="center"/>
    </xf>
    <xf numFmtId="0" fontId="19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0" fillId="0" borderId="15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20" fillId="0" borderId="15" xfId="0" applyFont="1" applyBorder="1" applyAlignment="1" applyProtection="1">
      <alignment horizontal="left" vertical="center"/>
    </xf>
    <xf numFmtId="0" fontId="20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21" fillId="4" borderId="7" xfId="0" applyFont="1" applyFill="1" applyBorder="1" applyAlignment="1" applyProtection="1">
      <alignment horizontal="center" vertical="center"/>
    </xf>
    <xf numFmtId="0" fontId="21" fillId="4" borderId="8" xfId="0" applyFont="1" applyFill="1" applyBorder="1" applyAlignment="1" applyProtection="1">
      <alignment horizontal="left" vertical="center"/>
    </xf>
    <xf numFmtId="0" fontId="0" fillId="4" borderId="8" xfId="0" applyFont="1" applyFill="1" applyBorder="1" applyAlignment="1" applyProtection="1">
      <alignment vertical="center"/>
    </xf>
    <xf numFmtId="0" fontId="21" fillId="4" borderId="8" xfId="0" applyFont="1" applyFill="1" applyBorder="1" applyAlignment="1" applyProtection="1">
      <alignment horizontal="center" vertical="center"/>
    </xf>
    <xf numFmtId="0" fontId="21" fillId="4" borderId="8" xfId="0" applyFont="1" applyFill="1" applyBorder="1" applyAlignment="1" applyProtection="1">
      <alignment horizontal="right" vertical="center"/>
    </xf>
    <xf numFmtId="0" fontId="21" fillId="4" borderId="9" xfId="0" applyFont="1" applyFill="1" applyBorder="1" applyAlignment="1" applyProtection="1">
      <alignment horizontal="center" vertical="center"/>
    </xf>
    <xf numFmtId="0" fontId="22" fillId="0" borderId="17" xfId="0" applyFont="1" applyBorder="1" applyAlignment="1" applyProtection="1">
      <alignment horizontal="center" vertical="center" wrapText="1"/>
    </xf>
    <xf numFmtId="0" fontId="22" fillId="0" borderId="18" xfId="0" applyFont="1" applyBorder="1" applyAlignment="1" applyProtection="1">
      <alignment horizontal="center" vertical="center" wrapText="1"/>
    </xf>
    <xf numFmtId="0" fontId="22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3" fillId="0" borderId="0" xfId="0" applyFont="1" applyAlignment="1" applyProtection="1">
      <alignment horizontal="left" vertical="center"/>
    </xf>
    <xf numFmtId="0" fontId="23" fillId="0" borderId="0" xfId="0" applyFont="1" applyAlignment="1" applyProtection="1">
      <alignment vertical="center"/>
    </xf>
    <xf numFmtId="4" fontId="23" fillId="0" borderId="0" xfId="0" applyNumberFormat="1" applyFont="1" applyAlignment="1" applyProtection="1">
      <alignment horizontal="right" vertical="center"/>
    </xf>
    <xf numFmtId="4" fontId="23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19" fillId="0" borderId="15" xfId="0" applyNumberFormat="1" applyFont="1" applyBorder="1" applyAlignment="1" applyProtection="1">
      <alignment vertical="center"/>
    </xf>
    <xf numFmtId="4" fontId="19" fillId="0" borderId="0" xfId="0" applyNumberFormat="1" applyFont="1" applyBorder="1" applyAlignment="1" applyProtection="1">
      <alignment vertical="center"/>
    </xf>
    <xf numFmtId="166" fontId="19" fillId="0" borderId="0" xfId="0" applyNumberFormat="1" applyFont="1" applyBorder="1" applyAlignment="1" applyProtection="1">
      <alignment vertical="center"/>
    </xf>
    <xf numFmtId="4" fontId="19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26" fillId="0" borderId="0" xfId="0" applyFont="1" applyAlignment="1" applyProtection="1">
      <alignment horizontal="left" vertical="center" wrapText="1"/>
    </xf>
    <xf numFmtId="0" fontId="27" fillId="0" borderId="0" xfId="0" applyFont="1" applyAlignment="1" applyProtection="1">
      <alignment vertical="center"/>
    </xf>
    <xf numFmtId="4" fontId="27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8" fillId="0" borderId="15" xfId="0" applyNumberFormat="1" applyFont="1" applyBorder="1" applyAlignment="1" applyProtection="1">
      <alignment vertical="center"/>
    </xf>
    <xf numFmtId="4" fontId="28" fillId="0" borderId="0" xfId="0" applyNumberFormat="1" applyFont="1" applyBorder="1" applyAlignment="1" applyProtection="1">
      <alignment vertical="center"/>
    </xf>
    <xf numFmtId="166" fontId="28" fillId="0" borderId="0" xfId="0" applyNumberFormat="1" applyFont="1" applyBorder="1" applyAlignment="1" applyProtection="1">
      <alignment vertical="center"/>
    </xf>
    <xf numFmtId="4" fontId="28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8" fillId="0" borderId="20" xfId="0" applyNumberFormat="1" applyFont="1" applyBorder="1" applyAlignment="1" applyProtection="1">
      <alignment vertical="center"/>
    </xf>
    <xf numFmtId="4" fontId="28" fillId="0" borderId="21" xfId="0" applyNumberFormat="1" applyFont="1" applyBorder="1" applyAlignment="1" applyProtection="1">
      <alignment vertical="center"/>
    </xf>
    <xf numFmtId="166" fontId="28" fillId="0" borderId="21" xfId="0" applyNumberFormat="1" applyFont="1" applyBorder="1" applyAlignment="1" applyProtection="1">
      <alignment vertical="center"/>
    </xf>
    <xf numFmtId="4" fontId="28" fillId="0" borderId="22" xfId="0" applyNumberFormat="1" applyFont="1" applyBorder="1" applyAlignment="1" applyProtection="1">
      <alignment vertical="center"/>
    </xf>
    <xf numFmtId="0" fontId="0" fillId="0" borderId="2" xfId="0" applyBorder="1"/>
    <xf numFmtId="0" fontId="0" fillId="0" borderId="3" xfId="0" applyBorder="1"/>
    <xf numFmtId="0" fontId="13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23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0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1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1" fillId="4" borderId="0" xfId="0" applyFont="1" applyFill="1" applyAlignment="1" applyProtection="1">
      <alignment horizontal="right" vertical="center"/>
    </xf>
    <xf numFmtId="0" fontId="30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1" fillId="4" borderId="17" xfId="0" applyFont="1" applyFill="1" applyBorder="1" applyAlignment="1" applyProtection="1">
      <alignment horizontal="center" vertical="center" wrapText="1"/>
    </xf>
    <xf numFmtId="0" fontId="21" fillId="4" borderId="18" xfId="0" applyFont="1" applyFill="1" applyBorder="1" applyAlignment="1" applyProtection="1">
      <alignment horizontal="center" vertical="center" wrapText="1"/>
    </xf>
    <xf numFmtId="0" fontId="21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3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1" fillId="0" borderId="13" xfId="0" applyNumberFormat="1" applyFont="1" applyBorder="1" applyAlignment="1" applyProtection="1"/>
    <xf numFmtId="166" fontId="31" fillId="0" borderId="14" xfId="0" applyNumberFormat="1" applyFont="1" applyBorder="1" applyAlignment="1" applyProtection="1"/>
    <xf numFmtId="4" fontId="32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1" fillId="0" borderId="23" xfId="0" applyFont="1" applyBorder="1" applyAlignment="1" applyProtection="1">
      <alignment horizontal="center" vertical="center"/>
    </xf>
    <xf numFmtId="49" fontId="21" fillId="0" borderId="23" xfId="0" applyNumberFormat="1" applyFont="1" applyBorder="1" applyAlignment="1" applyProtection="1">
      <alignment horizontal="left" vertical="center" wrapText="1"/>
    </xf>
    <xf numFmtId="0" fontId="21" fillId="0" borderId="23" xfId="0" applyFont="1" applyBorder="1" applyAlignment="1" applyProtection="1">
      <alignment horizontal="left" vertical="center" wrapText="1"/>
    </xf>
    <xf numFmtId="0" fontId="21" fillId="0" borderId="23" xfId="0" applyFont="1" applyBorder="1" applyAlignment="1" applyProtection="1">
      <alignment horizontal="center" vertical="center" wrapText="1"/>
    </xf>
    <xf numFmtId="167" fontId="21" fillId="0" borderId="23" xfId="0" applyNumberFormat="1" applyFont="1" applyBorder="1" applyAlignment="1" applyProtection="1">
      <alignment vertical="center"/>
    </xf>
    <xf numFmtId="4" fontId="21" fillId="2" borderId="23" xfId="0" applyNumberFormat="1" applyFont="1" applyFill="1" applyBorder="1" applyAlignment="1" applyProtection="1">
      <alignment vertical="center"/>
      <protection locked="0"/>
    </xf>
    <xf numFmtId="4" fontId="21" fillId="0" borderId="23" xfId="0" applyNumberFormat="1" applyFont="1" applyBorder="1" applyAlignment="1" applyProtection="1">
      <alignment vertical="center"/>
    </xf>
    <xf numFmtId="0" fontId="22" fillId="2" borderId="15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 applyProtection="1">
      <alignment horizontal="center" vertical="center"/>
    </xf>
    <xf numFmtId="166" fontId="22" fillId="0" borderId="0" xfId="0" applyNumberFormat="1" applyFont="1" applyBorder="1" applyAlignment="1" applyProtection="1">
      <alignment vertical="center"/>
    </xf>
    <xf numFmtId="166" fontId="22" fillId="0" borderId="16" xfId="0" applyNumberFormat="1" applyFont="1" applyBorder="1" applyAlignment="1" applyProtection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3" fillId="0" borderId="0" xfId="0" applyFont="1" applyAlignment="1" applyProtection="1">
      <alignment horizontal="left" vertical="center"/>
    </xf>
    <xf numFmtId="0" fontId="34" fillId="0" borderId="0" xfId="1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35" fillId="0" borderId="0" xfId="0" applyFont="1" applyAlignment="1" applyProtection="1">
      <alignment horizontal="left" vertical="center"/>
    </xf>
    <xf numFmtId="0" fontId="36" fillId="0" borderId="0" xfId="0" applyFont="1" applyAlignment="1" applyProtection="1">
      <alignment vertical="center" wrapText="1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37" fillId="0" borderId="23" xfId="0" applyFont="1" applyBorder="1" applyAlignment="1" applyProtection="1">
      <alignment horizontal="center" vertical="center"/>
    </xf>
    <xf numFmtId="49" fontId="37" fillId="0" borderId="23" xfId="0" applyNumberFormat="1" applyFont="1" applyBorder="1" applyAlignment="1" applyProtection="1">
      <alignment horizontal="left" vertical="center" wrapText="1"/>
    </xf>
    <xf numFmtId="0" fontId="37" fillId="0" borderId="23" xfId="0" applyFont="1" applyBorder="1" applyAlignment="1" applyProtection="1">
      <alignment horizontal="left" vertical="center" wrapText="1"/>
    </xf>
    <xf numFmtId="0" fontId="37" fillId="0" borderId="23" xfId="0" applyFont="1" applyBorder="1" applyAlignment="1" applyProtection="1">
      <alignment horizontal="center" vertical="center" wrapText="1"/>
    </xf>
    <xf numFmtId="167" fontId="37" fillId="0" borderId="23" xfId="0" applyNumberFormat="1" applyFont="1" applyBorder="1" applyAlignment="1" applyProtection="1">
      <alignment vertical="center"/>
    </xf>
    <xf numFmtId="4" fontId="37" fillId="2" borderId="23" xfId="0" applyNumberFormat="1" applyFont="1" applyFill="1" applyBorder="1" applyAlignment="1" applyProtection="1">
      <alignment vertical="center"/>
      <protection locked="0"/>
    </xf>
    <xf numFmtId="4" fontId="37" fillId="0" borderId="23" xfId="0" applyNumberFormat="1" applyFont="1" applyBorder="1" applyAlignment="1" applyProtection="1">
      <alignment vertical="center"/>
    </xf>
    <xf numFmtId="0" fontId="38" fillId="0" borderId="4" xfId="0" applyFont="1" applyBorder="1" applyAlignment="1">
      <alignment vertical="center"/>
    </xf>
    <xf numFmtId="0" fontId="37" fillId="2" borderId="15" xfId="0" applyFont="1" applyFill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0" fillId="0" borderId="0" xfId="0" applyAlignment="1">
      <alignment vertical="top"/>
    </xf>
    <xf numFmtId="0" fontId="39" fillId="0" borderId="24" xfId="0" applyFont="1" applyBorder="1" applyAlignment="1">
      <alignment vertical="center" wrapText="1"/>
    </xf>
    <xf numFmtId="0" fontId="39" fillId="0" borderId="25" xfId="0" applyFont="1" applyBorder="1" applyAlignment="1">
      <alignment vertical="center" wrapText="1"/>
    </xf>
    <xf numFmtId="0" fontId="39" fillId="0" borderId="26" xfId="0" applyFont="1" applyBorder="1" applyAlignment="1">
      <alignment vertical="center" wrapText="1"/>
    </xf>
    <xf numFmtId="0" fontId="39" fillId="0" borderId="27" xfId="0" applyFont="1" applyBorder="1" applyAlignment="1">
      <alignment horizontal="center" vertical="center" wrapText="1"/>
    </xf>
    <xf numFmtId="0" fontId="40" fillId="0" borderId="1" xfId="0" applyFont="1" applyBorder="1" applyAlignment="1">
      <alignment horizontal="center" vertical="center" wrapText="1"/>
    </xf>
    <xf numFmtId="0" fontId="39" fillId="0" borderId="28" xfId="0" applyFont="1" applyBorder="1" applyAlignment="1">
      <alignment horizontal="center" vertical="center" wrapText="1"/>
    </xf>
    <xf numFmtId="0" fontId="39" fillId="0" borderId="27" xfId="0" applyFont="1" applyBorder="1" applyAlignment="1">
      <alignment vertical="center" wrapText="1"/>
    </xf>
    <xf numFmtId="0" fontId="41" fillId="0" borderId="29" xfId="0" applyFont="1" applyBorder="1" applyAlignment="1">
      <alignment horizontal="left" wrapText="1"/>
    </xf>
    <xf numFmtId="0" fontId="39" fillId="0" borderId="28" xfId="0" applyFont="1" applyBorder="1" applyAlignment="1">
      <alignment vertical="center" wrapText="1"/>
    </xf>
    <xf numFmtId="0" fontId="41" fillId="0" borderId="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center" wrapText="1"/>
    </xf>
    <xf numFmtId="0" fontId="43" fillId="0" borderId="27" xfId="0" applyFont="1" applyBorder="1" applyAlignment="1">
      <alignment vertical="center" wrapText="1"/>
    </xf>
    <xf numFmtId="0" fontId="42" fillId="0" borderId="1" xfId="0" applyFont="1" applyBorder="1" applyAlignment="1">
      <alignment vertical="center" wrapText="1"/>
    </xf>
    <xf numFmtId="0" fontId="42" fillId="0" borderId="1" xfId="0" applyFont="1" applyBorder="1" applyAlignment="1">
      <alignment horizontal="left" vertical="center"/>
    </xf>
    <xf numFmtId="0" fontId="42" fillId="0" borderId="1" xfId="0" applyFont="1" applyBorder="1" applyAlignment="1">
      <alignment vertical="center"/>
    </xf>
    <xf numFmtId="49" fontId="42" fillId="0" borderId="1" xfId="0" applyNumberFormat="1" applyFont="1" applyBorder="1" applyAlignment="1">
      <alignment horizontal="left" vertical="center" wrapText="1"/>
    </xf>
    <xf numFmtId="49" fontId="42" fillId="0" borderId="1" xfId="0" applyNumberFormat="1" applyFont="1" applyBorder="1" applyAlignment="1">
      <alignment vertical="center" wrapText="1"/>
    </xf>
    <xf numFmtId="0" fontId="39" fillId="0" borderId="30" xfId="0" applyFont="1" applyBorder="1" applyAlignment="1">
      <alignment vertical="center" wrapText="1"/>
    </xf>
    <xf numFmtId="0" fontId="44" fillId="0" borderId="29" xfId="0" applyFont="1" applyBorder="1" applyAlignment="1">
      <alignment vertical="center" wrapText="1"/>
    </xf>
    <xf numFmtId="0" fontId="39" fillId="0" borderId="31" xfId="0" applyFont="1" applyBorder="1" applyAlignment="1">
      <alignment vertical="center" wrapText="1"/>
    </xf>
    <xf numFmtId="0" fontId="39" fillId="0" borderId="1" xfId="0" applyFont="1" applyBorder="1" applyAlignment="1">
      <alignment vertical="top"/>
    </xf>
    <xf numFmtId="0" fontId="39" fillId="0" borderId="0" xfId="0" applyFont="1" applyAlignment="1">
      <alignment vertical="top"/>
    </xf>
    <xf numFmtId="0" fontId="39" fillId="0" borderId="24" xfId="0" applyFont="1" applyBorder="1" applyAlignment="1">
      <alignment horizontal="left" vertical="center"/>
    </xf>
    <xf numFmtId="0" fontId="39" fillId="0" borderId="25" xfId="0" applyFont="1" applyBorder="1" applyAlignment="1">
      <alignment horizontal="left" vertical="center"/>
    </xf>
    <xf numFmtId="0" fontId="39" fillId="0" borderId="26" xfId="0" applyFont="1" applyBorder="1" applyAlignment="1">
      <alignment horizontal="left" vertical="center"/>
    </xf>
    <xf numFmtId="0" fontId="39" fillId="0" borderId="27" xfId="0" applyFont="1" applyBorder="1" applyAlignment="1">
      <alignment horizontal="left" vertical="center"/>
    </xf>
    <xf numFmtId="0" fontId="40" fillId="0" borderId="1" xfId="0" applyFont="1" applyBorder="1" applyAlignment="1">
      <alignment horizontal="center" vertical="center"/>
    </xf>
    <xf numFmtId="0" fontId="39" fillId="0" borderId="28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/>
    </xf>
    <xf numFmtId="0" fontId="45" fillId="0" borderId="0" xfId="0" applyFont="1" applyAlignment="1">
      <alignment horizontal="left" vertical="center"/>
    </xf>
    <xf numFmtId="0" fontId="41" fillId="0" borderId="29" xfId="0" applyFont="1" applyBorder="1" applyAlignment="1">
      <alignment horizontal="left" vertical="center"/>
    </xf>
    <xf numFmtId="0" fontId="41" fillId="0" borderId="29" xfId="0" applyFont="1" applyBorder="1" applyAlignment="1">
      <alignment horizontal="center" vertical="center"/>
    </xf>
    <xf numFmtId="0" fontId="45" fillId="0" borderId="29" xfId="0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3" fillId="0" borderId="0" xfId="0" applyFont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2" fillId="0" borderId="1" xfId="0" applyFont="1" applyBorder="1" applyAlignment="1">
      <alignment horizontal="center" vertical="center"/>
    </xf>
    <xf numFmtId="0" fontId="42" fillId="0" borderId="0" xfId="0" applyFont="1" applyAlignment="1">
      <alignment horizontal="left" vertical="center"/>
    </xf>
    <xf numFmtId="0" fontId="43" fillId="0" borderId="27" xfId="0" applyFont="1" applyBorder="1" applyAlignment="1">
      <alignment horizontal="left" vertical="center"/>
    </xf>
    <xf numFmtId="0" fontId="42" fillId="0" borderId="1" xfId="0" applyFont="1" applyFill="1" applyBorder="1" applyAlignment="1">
      <alignment horizontal="left" vertical="center"/>
    </xf>
    <xf numFmtId="0" fontId="42" fillId="0" borderId="1" xfId="0" applyFont="1" applyFill="1" applyBorder="1" applyAlignment="1">
      <alignment horizontal="center" vertical="center"/>
    </xf>
    <xf numFmtId="0" fontId="39" fillId="0" borderId="30" xfId="0" applyFont="1" applyBorder="1" applyAlignment="1">
      <alignment horizontal="left" vertical="center"/>
    </xf>
    <xf numFmtId="0" fontId="44" fillId="0" borderId="29" xfId="0" applyFont="1" applyBorder="1" applyAlignment="1">
      <alignment horizontal="left" vertical="center"/>
    </xf>
    <xf numFmtId="0" fontId="39" fillId="0" borderId="31" xfId="0" applyFont="1" applyBorder="1" applyAlignment="1">
      <alignment horizontal="left" vertical="center"/>
    </xf>
    <xf numFmtId="0" fontId="39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3" fillId="0" borderId="29" xfId="0" applyFont="1" applyBorder="1" applyAlignment="1">
      <alignment horizontal="left" vertical="center"/>
    </xf>
    <xf numFmtId="0" fontId="39" fillId="0" borderId="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center" vertical="center" wrapText="1"/>
    </xf>
    <xf numFmtId="0" fontId="39" fillId="0" borderId="24" xfId="0" applyFont="1" applyBorder="1" applyAlignment="1">
      <alignment horizontal="left" vertical="center" wrapText="1"/>
    </xf>
    <xf numFmtId="0" fontId="39" fillId="0" borderId="25" xfId="0" applyFont="1" applyBorder="1" applyAlignment="1">
      <alignment horizontal="left" vertical="center" wrapText="1"/>
    </xf>
    <xf numFmtId="0" fontId="39" fillId="0" borderId="26" xfId="0" applyFont="1" applyBorder="1" applyAlignment="1">
      <alignment horizontal="left" vertical="center" wrapText="1"/>
    </xf>
    <xf numFmtId="0" fontId="39" fillId="0" borderId="27" xfId="0" applyFont="1" applyBorder="1" applyAlignment="1">
      <alignment horizontal="left" vertical="center" wrapText="1"/>
    </xf>
    <xf numFmtId="0" fontId="39" fillId="0" borderId="28" xfId="0" applyFont="1" applyBorder="1" applyAlignment="1">
      <alignment horizontal="left" vertical="center" wrapText="1"/>
    </xf>
    <xf numFmtId="0" fontId="45" fillId="0" borderId="27" xfId="0" applyFont="1" applyBorder="1" applyAlignment="1">
      <alignment horizontal="left" vertical="center" wrapText="1"/>
    </xf>
    <xf numFmtId="0" fontId="45" fillId="0" borderId="28" xfId="0" applyFont="1" applyBorder="1" applyAlignment="1">
      <alignment horizontal="left" vertical="center" wrapText="1"/>
    </xf>
    <xf numFmtId="0" fontId="43" fillId="0" borderId="27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/>
    </xf>
    <xf numFmtId="0" fontId="43" fillId="0" borderId="28" xfId="0" applyFont="1" applyBorder="1" applyAlignment="1">
      <alignment horizontal="left" vertical="center" wrapText="1"/>
    </xf>
    <xf numFmtId="0" fontId="43" fillId="0" borderId="28" xfId="0" applyFont="1" applyBorder="1" applyAlignment="1">
      <alignment horizontal="left" vertical="center"/>
    </xf>
    <xf numFmtId="0" fontId="43" fillId="0" borderId="30" xfId="0" applyFont="1" applyBorder="1" applyAlignment="1">
      <alignment horizontal="left" vertical="center" wrapText="1"/>
    </xf>
    <xf numFmtId="0" fontId="43" fillId="0" borderId="29" xfId="0" applyFont="1" applyBorder="1" applyAlignment="1">
      <alignment horizontal="left" vertical="center" wrapText="1"/>
    </xf>
    <xf numFmtId="0" fontId="43" fillId="0" borderId="3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top"/>
    </xf>
    <xf numFmtId="0" fontId="42" fillId="0" borderId="1" xfId="0" applyFont="1" applyBorder="1" applyAlignment="1">
      <alignment horizontal="center" vertical="top"/>
    </xf>
    <xf numFmtId="0" fontId="43" fillId="0" borderId="30" xfId="0" applyFont="1" applyBorder="1" applyAlignment="1">
      <alignment horizontal="left" vertical="center"/>
    </xf>
    <xf numFmtId="0" fontId="43" fillId="0" borderId="31" xfId="0" applyFont="1" applyBorder="1" applyAlignment="1">
      <alignment horizontal="left" vertical="center"/>
    </xf>
    <xf numFmtId="0" fontId="43" fillId="0" borderId="1" xfId="0" applyFont="1" applyBorder="1" applyAlignment="1">
      <alignment horizontal="center" vertical="center"/>
    </xf>
    <xf numFmtId="0" fontId="45" fillId="0" borderId="0" xfId="0" applyFont="1" applyAlignment="1">
      <alignment vertical="center"/>
    </xf>
    <xf numFmtId="0" fontId="41" fillId="0" borderId="1" xfId="0" applyFont="1" applyBorder="1" applyAlignment="1">
      <alignment vertical="center"/>
    </xf>
    <xf numFmtId="0" fontId="45" fillId="0" borderId="29" xfId="0" applyFont="1" applyBorder="1" applyAlignment="1">
      <alignment vertical="center"/>
    </xf>
    <xf numFmtId="0" fontId="41" fillId="0" borderId="29" xfId="0" applyFont="1" applyBorder="1" applyAlignment="1">
      <alignment vertical="center"/>
    </xf>
    <xf numFmtId="0" fontId="42" fillId="0" borderId="1" xfId="0" applyFont="1" applyBorder="1" applyAlignment="1">
      <alignment vertical="top"/>
    </xf>
    <xf numFmtId="49" fontId="42" fillId="0" borderId="1" xfId="0" applyNumberFormat="1" applyFont="1" applyBorder="1" applyAlignment="1">
      <alignment horizontal="left" vertical="center"/>
    </xf>
    <xf numFmtId="0" fontId="48" fillId="0" borderId="27" xfId="0" applyFont="1" applyBorder="1" applyAlignment="1" applyProtection="1">
      <alignment horizontal="left" vertical="center"/>
    </xf>
    <xf numFmtId="0" fontId="49" fillId="0" borderId="1" xfId="0" applyFont="1" applyBorder="1" applyAlignment="1" applyProtection="1">
      <alignment vertical="top"/>
    </xf>
    <xf numFmtId="0" fontId="49" fillId="0" borderId="1" xfId="0" applyFont="1" applyBorder="1" applyAlignment="1" applyProtection="1">
      <alignment horizontal="left" vertical="center"/>
    </xf>
    <xf numFmtId="0" fontId="49" fillId="0" borderId="1" xfId="0" applyFont="1" applyBorder="1" applyAlignment="1" applyProtection="1">
      <alignment horizontal="center" vertical="center"/>
    </xf>
    <xf numFmtId="49" fontId="49" fillId="0" borderId="1" xfId="0" applyNumberFormat="1" applyFont="1" applyBorder="1" applyAlignment="1" applyProtection="1">
      <alignment horizontal="left" vertical="center"/>
    </xf>
    <xf numFmtId="0" fontId="48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41" fillId="0" borderId="29" xfId="0" applyFont="1" applyBorder="1" applyAlignment="1">
      <alignment horizontal="left"/>
    </xf>
    <xf numFmtId="0" fontId="45" fillId="0" borderId="29" xfId="0" applyFont="1" applyBorder="1" applyAlignment="1"/>
    <xf numFmtId="0" fontId="39" fillId="0" borderId="27" xfId="0" applyFont="1" applyBorder="1" applyAlignment="1">
      <alignment vertical="top"/>
    </xf>
    <xf numFmtId="0" fontId="39" fillId="0" borderId="28" xfId="0" applyFont="1" applyBorder="1" applyAlignment="1">
      <alignment vertical="top"/>
    </xf>
    <xf numFmtId="0" fontId="39" fillId="0" borderId="30" xfId="0" applyFont="1" applyBorder="1" applyAlignment="1">
      <alignment vertical="top"/>
    </xf>
    <xf numFmtId="0" fontId="39" fillId="0" borderId="29" xfId="0" applyFont="1" applyBorder="1" applyAlignment="1">
      <alignment vertical="top"/>
    </xf>
    <xf numFmtId="0" fontId="39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theme" Target="theme/theme1.xml" /><Relationship Id="rId8" Type="http://schemas.openxmlformats.org/officeDocument/2006/relationships/calcChain" Target="calcChain.xml" /><Relationship Id="rId9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2/114203104" TargetMode="External" /><Relationship Id="rId2" Type="http://schemas.openxmlformats.org/officeDocument/2006/relationships/hyperlink" Target="https://podminky.urs.cz/item/CS_URS_2025_02/114253301" TargetMode="External" /><Relationship Id="rId3" Type="http://schemas.openxmlformats.org/officeDocument/2006/relationships/hyperlink" Target="https://podminky.urs.cz/item/CS_URS_2025_02/115101201" TargetMode="External" /><Relationship Id="rId4" Type="http://schemas.openxmlformats.org/officeDocument/2006/relationships/hyperlink" Target="https://podminky.urs.cz/item/CS_URS_2025_02/115101301" TargetMode="External" /><Relationship Id="rId5" Type="http://schemas.openxmlformats.org/officeDocument/2006/relationships/hyperlink" Target="https://podminky.urs.cz/item/CS_URS_2025_02/122151404" TargetMode="External" /><Relationship Id="rId6" Type="http://schemas.openxmlformats.org/officeDocument/2006/relationships/hyperlink" Target="https://podminky.urs.cz/item/CS_URS_2025_02/124153101" TargetMode="External" /><Relationship Id="rId7" Type="http://schemas.openxmlformats.org/officeDocument/2006/relationships/hyperlink" Target="https://podminky.urs.cz/item/CS_URS_2025_02/132151401" TargetMode="External" /><Relationship Id="rId8" Type="http://schemas.openxmlformats.org/officeDocument/2006/relationships/hyperlink" Target="https://podminky.urs.cz/item/CS_URS_2025_02/162251101" TargetMode="External" /><Relationship Id="rId9" Type="http://schemas.openxmlformats.org/officeDocument/2006/relationships/hyperlink" Target="https://podminky.urs.cz/item/CS_URS_2025_02/162351103" TargetMode="External" /><Relationship Id="rId10" Type="http://schemas.openxmlformats.org/officeDocument/2006/relationships/hyperlink" Target="https://podminky.urs.cz/item/CS_URS_2025_02/162751117" TargetMode="External" /><Relationship Id="rId11" Type="http://schemas.openxmlformats.org/officeDocument/2006/relationships/hyperlink" Target="https://podminky.urs.cz/item/CS_URS_2025_02/171151103" TargetMode="External" /><Relationship Id="rId12" Type="http://schemas.openxmlformats.org/officeDocument/2006/relationships/hyperlink" Target="https://podminky.urs.cz/item/CS_URS_2025_02/181351003" TargetMode="External" /><Relationship Id="rId13" Type="http://schemas.openxmlformats.org/officeDocument/2006/relationships/hyperlink" Target="https://podminky.urs.cz/item/CS_URS_2025_02/181411123" TargetMode="External" /><Relationship Id="rId14" Type="http://schemas.openxmlformats.org/officeDocument/2006/relationships/hyperlink" Target="https://podminky.urs.cz/item/CS_URS_2025_02/181451121" TargetMode="External" /><Relationship Id="rId15" Type="http://schemas.openxmlformats.org/officeDocument/2006/relationships/hyperlink" Target="https://podminky.urs.cz/item/CS_URS_2025_02/182351023" TargetMode="External" /><Relationship Id="rId16" Type="http://schemas.openxmlformats.org/officeDocument/2006/relationships/hyperlink" Target="https://podminky.urs.cz/item/CS_URS_2025_02/451311111" TargetMode="External" /><Relationship Id="rId17" Type="http://schemas.openxmlformats.org/officeDocument/2006/relationships/hyperlink" Target="https://podminky.urs.cz/item/CS_URS_2025_02/451312111" TargetMode="External" /><Relationship Id="rId18" Type="http://schemas.openxmlformats.org/officeDocument/2006/relationships/hyperlink" Target="https://podminky.urs.cz/item/CS_URS_2025_02/451571411" TargetMode="External" /><Relationship Id="rId19" Type="http://schemas.openxmlformats.org/officeDocument/2006/relationships/hyperlink" Target="https://podminky.urs.cz/item/CS_URS_2025_02/463212111" TargetMode="External" /><Relationship Id="rId20" Type="http://schemas.openxmlformats.org/officeDocument/2006/relationships/hyperlink" Target="https://podminky.urs.cz/item/CS_URS_2025_02/463212191" TargetMode="External" /><Relationship Id="rId21" Type="http://schemas.openxmlformats.org/officeDocument/2006/relationships/hyperlink" Target="https://podminky.urs.cz/item/CS_URS_2025_02/465511115" TargetMode="External" /><Relationship Id="rId22" Type="http://schemas.openxmlformats.org/officeDocument/2006/relationships/hyperlink" Target="https://podminky.urs.cz/item/CS_URS_2025_02/465511317" TargetMode="External" /><Relationship Id="rId23" Type="http://schemas.openxmlformats.org/officeDocument/2006/relationships/hyperlink" Target="https://podminky.urs.cz/item/CS_URS_2025_02/465511327" TargetMode="External" /><Relationship Id="rId24" Type="http://schemas.openxmlformats.org/officeDocument/2006/relationships/hyperlink" Target="https://podminky.urs.cz/item/CS_URS_2025_02/998332011" TargetMode="External" /><Relationship Id="rId25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2/127751111" TargetMode="External" /><Relationship Id="rId2" Type="http://schemas.openxmlformats.org/officeDocument/2006/relationships/hyperlink" Target="https://podminky.urs.cz/item/CS_URS_2025_02/162351103" TargetMode="External" /><Relationship Id="rId3" Type="http://schemas.openxmlformats.org/officeDocument/2006/relationships/hyperlink" Target="https://podminky.urs.cz/item/CS_URS_2025_02/162751117" TargetMode="External" /><Relationship Id="rId4" Type="http://schemas.openxmlformats.org/officeDocument/2006/relationships/hyperlink" Target="https://podminky.urs.cz/item/CS_URS_2025_02/171151103" TargetMode="External" /><Relationship Id="rId5" Type="http://schemas.openxmlformats.org/officeDocument/2006/relationships/hyperlink" Target="https://podminky.urs.cz/item/CS_URS_2025_02/171251201" TargetMode="External" /><Relationship Id="rId6" Type="http://schemas.openxmlformats.org/officeDocument/2006/relationships/hyperlink" Target="https://podminky.urs.cz/item/CS_URS_2025_02/463212111" TargetMode="External" /><Relationship Id="rId7" Type="http://schemas.openxmlformats.org/officeDocument/2006/relationships/hyperlink" Target="https://podminky.urs.cz/item/CS_URS_2025_02/998332011" TargetMode="External" /><Relationship Id="rId8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2/012344000" TargetMode="External" /><Relationship Id="rId2" Type="http://schemas.openxmlformats.org/officeDocument/2006/relationships/hyperlink" Target="https://podminky.urs.cz/item/CS_URS_2025_02/012444000" TargetMode="External" /><Relationship Id="rId3" Type="http://schemas.openxmlformats.org/officeDocument/2006/relationships/hyperlink" Target="https://podminky.urs.cz/item/CS_URS_2025_02/013254000" TargetMode="External" /><Relationship Id="rId4" Type="http://schemas.openxmlformats.org/officeDocument/2006/relationships/hyperlink" Target="https://podminky.urs.cz/item/CS_URS_2025_02/021203000" TargetMode="External" /><Relationship Id="rId5" Type="http://schemas.openxmlformats.org/officeDocument/2006/relationships/hyperlink" Target="https://podminky.urs.cz/item/CS_URS_2025_02/032803000" TargetMode="External" /><Relationship Id="rId6" Type="http://schemas.openxmlformats.org/officeDocument/2006/relationships/hyperlink" Target="https://podminky.urs.cz/item/CS_URS_2025_02/094002000" TargetMode="External" /><Relationship Id="rId7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7" t="s">
        <v>0</v>
      </c>
      <c r="AZ1" s="17" t="s">
        <v>1</v>
      </c>
      <c r="BA1" s="17" t="s">
        <v>2</v>
      </c>
      <c r="BB1" s="17" t="s">
        <v>3</v>
      </c>
      <c r="BT1" s="17" t="s">
        <v>4</v>
      </c>
      <c r="BU1" s="17" t="s">
        <v>4</v>
      </c>
      <c r="BV1" s="17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8" t="s">
        <v>6</v>
      </c>
      <c r="BT2" s="18" t="s">
        <v>7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8</v>
      </c>
    </row>
    <row r="4" s="1" customFormat="1" ht="24.96" customHeight="1">
      <c r="B4" s="22"/>
      <c r="C4" s="23"/>
      <c r="D4" s="24" t="s">
        <v>9</v>
      </c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1"/>
      <c r="AS4" s="25" t="s">
        <v>10</v>
      </c>
      <c r="BE4" s="26" t="s">
        <v>11</v>
      </c>
      <c r="BS4" s="18" t="s">
        <v>12</v>
      </c>
    </row>
    <row r="5" s="1" customFormat="1" ht="12" customHeight="1">
      <c r="B5" s="22"/>
      <c r="C5" s="23"/>
      <c r="D5" s="27" t="s">
        <v>13</v>
      </c>
      <c r="E5" s="23"/>
      <c r="F5" s="23"/>
      <c r="G5" s="23"/>
      <c r="H5" s="23"/>
      <c r="I5" s="23"/>
      <c r="J5" s="23"/>
      <c r="K5" s="28" t="s">
        <v>14</v>
      </c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1"/>
      <c r="BE5" s="29" t="s">
        <v>15</v>
      </c>
      <c r="BS5" s="18" t="s">
        <v>6</v>
      </c>
    </row>
    <row r="6" s="1" customFormat="1" ht="36.96" customHeight="1">
      <c r="B6" s="22"/>
      <c r="C6" s="23"/>
      <c r="D6" s="30" t="s">
        <v>16</v>
      </c>
      <c r="E6" s="23"/>
      <c r="F6" s="23"/>
      <c r="G6" s="23"/>
      <c r="H6" s="23"/>
      <c r="I6" s="23"/>
      <c r="J6" s="23"/>
      <c r="K6" s="31" t="s">
        <v>17</v>
      </c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1"/>
      <c r="BE6" s="32"/>
      <c r="BS6" s="18" t="s">
        <v>6</v>
      </c>
    </row>
    <row r="7" s="1" customFormat="1" ht="12" customHeight="1">
      <c r="B7" s="22"/>
      <c r="C7" s="23"/>
      <c r="D7" s="33" t="s">
        <v>18</v>
      </c>
      <c r="E7" s="23"/>
      <c r="F7" s="23"/>
      <c r="G7" s="23"/>
      <c r="H7" s="23"/>
      <c r="I7" s="23"/>
      <c r="J7" s="23"/>
      <c r="K7" s="28" t="s">
        <v>19</v>
      </c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33" t="s">
        <v>20</v>
      </c>
      <c r="AL7" s="23"/>
      <c r="AM7" s="23"/>
      <c r="AN7" s="28" t="s">
        <v>19</v>
      </c>
      <c r="AO7" s="23"/>
      <c r="AP7" s="23"/>
      <c r="AQ7" s="23"/>
      <c r="AR7" s="21"/>
      <c r="BE7" s="32"/>
      <c r="BS7" s="18" t="s">
        <v>6</v>
      </c>
    </row>
    <row r="8" s="1" customFormat="1" ht="12" customHeight="1">
      <c r="B8" s="22"/>
      <c r="C8" s="23"/>
      <c r="D8" s="33" t="s">
        <v>21</v>
      </c>
      <c r="E8" s="23"/>
      <c r="F8" s="23"/>
      <c r="G8" s="23"/>
      <c r="H8" s="23"/>
      <c r="I8" s="23"/>
      <c r="J8" s="23"/>
      <c r="K8" s="28" t="s">
        <v>22</v>
      </c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33" t="s">
        <v>23</v>
      </c>
      <c r="AL8" s="23"/>
      <c r="AM8" s="23"/>
      <c r="AN8" s="34" t="s">
        <v>24</v>
      </c>
      <c r="AO8" s="23"/>
      <c r="AP8" s="23"/>
      <c r="AQ8" s="23"/>
      <c r="AR8" s="21"/>
      <c r="BE8" s="32"/>
      <c r="BS8" s="18" t="s">
        <v>6</v>
      </c>
    </row>
    <row r="9" s="1" customFormat="1" ht="14.4" customHeight="1">
      <c r="B9" s="22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1"/>
      <c r="BE9" s="32"/>
      <c r="BS9" s="18" t="s">
        <v>6</v>
      </c>
    </row>
    <row r="10" s="1" customFormat="1" ht="12" customHeight="1">
      <c r="B10" s="22"/>
      <c r="C10" s="23"/>
      <c r="D10" s="33" t="s">
        <v>25</v>
      </c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33" t="s">
        <v>26</v>
      </c>
      <c r="AL10" s="23"/>
      <c r="AM10" s="23"/>
      <c r="AN10" s="28" t="s">
        <v>19</v>
      </c>
      <c r="AO10" s="23"/>
      <c r="AP10" s="23"/>
      <c r="AQ10" s="23"/>
      <c r="AR10" s="21"/>
      <c r="BE10" s="32"/>
      <c r="BS10" s="18" t="s">
        <v>6</v>
      </c>
    </row>
    <row r="11" s="1" customFormat="1" ht="18.48" customHeight="1">
      <c r="B11" s="22"/>
      <c r="C11" s="23"/>
      <c r="D11" s="23"/>
      <c r="E11" s="28" t="s">
        <v>27</v>
      </c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33" t="s">
        <v>28</v>
      </c>
      <c r="AL11" s="23"/>
      <c r="AM11" s="23"/>
      <c r="AN11" s="28" t="s">
        <v>19</v>
      </c>
      <c r="AO11" s="23"/>
      <c r="AP11" s="23"/>
      <c r="AQ11" s="23"/>
      <c r="AR11" s="21"/>
      <c r="BE11" s="32"/>
      <c r="BS11" s="18" t="s">
        <v>6</v>
      </c>
    </row>
    <row r="12" s="1" customFormat="1" ht="6.96" customHeight="1">
      <c r="B12" s="22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1"/>
      <c r="BE12" s="32"/>
      <c r="BS12" s="18" t="s">
        <v>6</v>
      </c>
    </row>
    <row r="13" s="1" customFormat="1" ht="12" customHeight="1">
      <c r="B13" s="22"/>
      <c r="C13" s="23"/>
      <c r="D13" s="33" t="s">
        <v>29</v>
      </c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33" t="s">
        <v>26</v>
      </c>
      <c r="AL13" s="23"/>
      <c r="AM13" s="23"/>
      <c r="AN13" s="35" t="s">
        <v>30</v>
      </c>
      <c r="AO13" s="23"/>
      <c r="AP13" s="23"/>
      <c r="AQ13" s="23"/>
      <c r="AR13" s="21"/>
      <c r="BE13" s="32"/>
      <c r="BS13" s="18" t="s">
        <v>6</v>
      </c>
    </row>
    <row r="14">
      <c r="B14" s="22"/>
      <c r="C14" s="23"/>
      <c r="D14" s="23"/>
      <c r="E14" s="35" t="s">
        <v>30</v>
      </c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3" t="s">
        <v>28</v>
      </c>
      <c r="AL14" s="23"/>
      <c r="AM14" s="23"/>
      <c r="AN14" s="35" t="s">
        <v>30</v>
      </c>
      <c r="AO14" s="23"/>
      <c r="AP14" s="23"/>
      <c r="AQ14" s="23"/>
      <c r="AR14" s="21"/>
      <c r="BE14" s="32"/>
      <c r="BS14" s="18" t="s">
        <v>6</v>
      </c>
    </row>
    <row r="15" s="1" customFormat="1" ht="6.96" customHeight="1">
      <c r="B15" s="22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1"/>
      <c r="BE15" s="32"/>
      <c r="BS15" s="18" t="s">
        <v>4</v>
      </c>
    </row>
    <row r="16" s="1" customFormat="1" ht="12" customHeight="1">
      <c r="B16" s="22"/>
      <c r="C16" s="23"/>
      <c r="D16" s="33" t="s">
        <v>31</v>
      </c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33" t="s">
        <v>26</v>
      </c>
      <c r="AL16" s="23"/>
      <c r="AM16" s="23"/>
      <c r="AN16" s="28" t="s">
        <v>19</v>
      </c>
      <c r="AO16" s="23"/>
      <c r="AP16" s="23"/>
      <c r="AQ16" s="23"/>
      <c r="AR16" s="21"/>
      <c r="BE16" s="32"/>
      <c r="BS16" s="18" t="s">
        <v>4</v>
      </c>
    </row>
    <row r="17" s="1" customFormat="1" ht="18.48" customHeight="1">
      <c r="B17" s="22"/>
      <c r="C17" s="23"/>
      <c r="D17" s="23"/>
      <c r="E17" s="28" t="s">
        <v>32</v>
      </c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33" t="s">
        <v>28</v>
      </c>
      <c r="AL17" s="23"/>
      <c r="AM17" s="23"/>
      <c r="AN17" s="28" t="s">
        <v>19</v>
      </c>
      <c r="AO17" s="23"/>
      <c r="AP17" s="23"/>
      <c r="AQ17" s="23"/>
      <c r="AR17" s="21"/>
      <c r="BE17" s="32"/>
      <c r="BS17" s="18" t="s">
        <v>33</v>
      </c>
    </row>
    <row r="18" s="1" customFormat="1" ht="6.96" customHeight="1">
      <c r="B18" s="22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1"/>
      <c r="BE18" s="32"/>
      <c r="BS18" s="18" t="s">
        <v>6</v>
      </c>
    </row>
    <row r="19" s="1" customFormat="1" ht="12" customHeight="1">
      <c r="B19" s="22"/>
      <c r="C19" s="23"/>
      <c r="D19" s="33" t="s">
        <v>34</v>
      </c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33" t="s">
        <v>26</v>
      </c>
      <c r="AL19" s="23"/>
      <c r="AM19" s="23"/>
      <c r="AN19" s="28" t="s">
        <v>19</v>
      </c>
      <c r="AO19" s="23"/>
      <c r="AP19" s="23"/>
      <c r="AQ19" s="23"/>
      <c r="AR19" s="21"/>
      <c r="BE19" s="32"/>
      <c r="BS19" s="18" t="s">
        <v>6</v>
      </c>
    </row>
    <row r="20" s="1" customFormat="1" ht="18.48" customHeight="1">
      <c r="B20" s="22"/>
      <c r="C20" s="23"/>
      <c r="D20" s="23"/>
      <c r="E20" s="28" t="s">
        <v>32</v>
      </c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33" t="s">
        <v>28</v>
      </c>
      <c r="AL20" s="23"/>
      <c r="AM20" s="23"/>
      <c r="AN20" s="28" t="s">
        <v>19</v>
      </c>
      <c r="AO20" s="23"/>
      <c r="AP20" s="23"/>
      <c r="AQ20" s="23"/>
      <c r="AR20" s="21"/>
      <c r="BE20" s="32"/>
      <c r="BS20" s="18" t="s">
        <v>4</v>
      </c>
    </row>
    <row r="21" s="1" customFormat="1" ht="6.96" customHeight="1">
      <c r="B21" s="22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1"/>
      <c r="BE21" s="32"/>
    </row>
    <row r="22" s="1" customFormat="1" ht="12" customHeight="1">
      <c r="B22" s="22"/>
      <c r="C22" s="23"/>
      <c r="D22" s="33" t="s">
        <v>35</v>
      </c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1"/>
      <c r="BE22" s="32"/>
    </row>
    <row r="23" s="1" customFormat="1" ht="47.25" customHeight="1">
      <c r="B23" s="22"/>
      <c r="C23" s="23"/>
      <c r="D23" s="23"/>
      <c r="E23" s="37" t="s">
        <v>36</v>
      </c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23"/>
      <c r="AP23" s="23"/>
      <c r="AQ23" s="23"/>
      <c r="AR23" s="21"/>
      <c r="BE23" s="32"/>
    </row>
    <row r="24" s="1" customFormat="1" ht="6.96" customHeight="1">
      <c r="B24" s="22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1"/>
      <c r="BE24" s="32"/>
    </row>
    <row r="25" s="1" customFormat="1" ht="6.96" customHeight="1">
      <c r="B25" s="22"/>
      <c r="C25" s="23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23"/>
      <c r="AQ25" s="23"/>
      <c r="AR25" s="21"/>
      <c r="BE25" s="32"/>
    </row>
    <row r="26" s="2" customFormat="1" ht="25.92" customHeight="1">
      <c r="A26" s="39"/>
      <c r="B26" s="40"/>
      <c r="C26" s="41"/>
      <c r="D26" s="42" t="s">
        <v>37</v>
      </c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4">
        <f>ROUND(AG54,2)</f>
        <v>0</v>
      </c>
      <c r="AL26" s="43"/>
      <c r="AM26" s="43"/>
      <c r="AN26" s="43"/>
      <c r="AO26" s="43"/>
      <c r="AP26" s="41"/>
      <c r="AQ26" s="41"/>
      <c r="AR26" s="45"/>
      <c r="BE26" s="32"/>
    </row>
    <row r="27" s="2" customFormat="1" ht="6.96" customHeight="1">
      <c r="A27" s="39"/>
      <c r="B27" s="40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5"/>
      <c r="BE27" s="32"/>
    </row>
    <row r="28" s="2" customFormat="1">
      <c r="A28" s="39"/>
      <c r="B28" s="40"/>
      <c r="C28" s="41"/>
      <c r="D28" s="41"/>
      <c r="E28" s="41"/>
      <c r="F28" s="41"/>
      <c r="G28" s="41"/>
      <c r="H28" s="41"/>
      <c r="I28" s="41"/>
      <c r="J28" s="41"/>
      <c r="K28" s="41"/>
      <c r="L28" s="46" t="s">
        <v>38</v>
      </c>
      <c r="M28" s="46"/>
      <c r="N28" s="46"/>
      <c r="O28" s="46"/>
      <c r="P28" s="46"/>
      <c r="Q28" s="41"/>
      <c r="R28" s="41"/>
      <c r="S28" s="41"/>
      <c r="T28" s="41"/>
      <c r="U28" s="41"/>
      <c r="V28" s="41"/>
      <c r="W28" s="46" t="s">
        <v>39</v>
      </c>
      <c r="X28" s="46"/>
      <c r="Y28" s="46"/>
      <c r="Z28" s="46"/>
      <c r="AA28" s="46"/>
      <c r="AB28" s="46"/>
      <c r="AC28" s="46"/>
      <c r="AD28" s="46"/>
      <c r="AE28" s="46"/>
      <c r="AF28" s="41"/>
      <c r="AG28" s="41"/>
      <c r="AH28" s="41"/>
      <c r="AI28" s="41"/>
      <c r="AJ28" s="41"/>
      <c r="AK28" s="46" t="s">
        <v>40</v>
      </c>
      <c r="AL28" s="46"/>
      <c r="AM28" s="46"/>
      <c r="AN28" s="46"/>
      <c r="AO28" s="46"/>
      <c r="AP28" s="41"/>
      <c r="AQ28" s="41"/>
      <c r="AR28" s="45"/>
      <c r="BE28" s="32"/>
    </row>
    <row r="29" s="3" customFormat="1" ht="14.4" customHeight="1">
      <c r="A29" s="3"/>
      <c r="B29" s="47"/>
      <c r="C29" s="48"/>
      <c r="D29" s="33" t="s">
        <v>41</v>
      </c>
      <c r="E29" s="48"/>
      <c r="F29" s="33" t="s">
        <v>42</v>
      </c>
      <c r="G29" s="48"/>
      <c r="H29" s="48"/>
      <c r="I29" s="48"/>
      <c r="J29" s="48"/>
      <c r="K29" s="48"/>
      <c r="L29" s="49">
        <v>0.20999999999999999</v>
      </c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50">
        <f>ROUND(AZ54, 2)</f>
        <v>0</v>
      </c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50">
        <f>ROUND(AV54, 2)</f>
        <v>0</v>
      </c>
      <c r="AL29" s="48"/>
      <c r="AM29" s="48"/>
      <c r="AN29" s="48"/>
      <c r="AO29" s="48"/>
      <c r="AP29" s="48"/>
      <c r="AQ29" s="48"/>
      <c r="AR29" s="51"/>
      <c r="BE29" s="52"/>
    </row>
    <row r="30" s="3" customFormat="1" ht="14.4" customHeight="1">
      <c r="A30" s="3"/>
      <c r="B30" s="47"/>
      <c r="C30" s="48"/>
      <c r="D30" s="48"/>
      <c r="E30" s="48"/>
      <c r="F30" s="33" t="s">
        <v>43</v>
      </c>
      <c r="G30" s="48"/>
      <c r="H30" s="48"/>
      <c r="I30" s="48"/>
      <c r="J30" s="48"/>
      <c r="K30" s="48"/>
      <c r="L30" s="49">
        <v>0.12</v>
      </c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50">
        <f>ROUND(BA54, 2)</f>
        <v>0</v>
      </c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50">
        <f>ROUND(AW54, 2)</f>
        <v>0</v>
      </c>
      <c r="AL30" s="48"/>
      <c r="AM30" s="48"/>
      <c r="AN30" s="48"/>
      <c r="AO30" s="48"/>
      <c r="AP30" s="48"/>
      <c r="AQ30" s="48"/>
      <c r="AR30" s="51"/>
      <c r="BE30" s="52"/>
    </row>
    <row r="31" hidden="1" s="3" customFormat="1" ht="14.4" customHeight="1">
      <c r="A31" s="3"/>
      <c r="B31" s="47"/>
      <c r="C31" s="48"/>
      <c r="D31" s="48"/>
      <c r="E31" s="48"/>
      <c r="F31" s="33" t="s">
        <v>44</v>
      </c>
      <c r="G31" s="48"/>
      <c r="H31" s="48"/>
      <c r="I31" s="48"/>
      <c r="J31" s="48"/>
      <c r="K31" s="48"/>
      <c r="L31" s="49">
        <v>0.20999999999999999</v>
      </c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50">
        <f>ROUND(BB54, 2)</f>
        <v>0</v>
      </c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50">
        <v>0</v>
      </c>
      <c r="AL31" s="48"/>
      <c r="AM31" s="48"/>
      <c r="AN31" s="48"/>
      <c r="AO31" s="48"/>
      <c r="AP31" s="48"/>
      <c r="AQ31" s="48"/>
      <c r="AR31" s="51"/>
      <c r="BE31" s="52"/>
    </row>
    <row r="32" hidden="1" s="3" customFormat="1" ht="14.4" customHeight="1">
      <c r="A32" s="3"/>
      <c r="B32" s="47"/>
      <c r="C32" s="48"/>
      <c r="D32" s="48"/>
      <c r="E32" s="48"/>
      <c r="F32" s="33" t="s">
        <v>45</v>
      </c>
      <c r="G32" s="48"/>
      <c r="H32" s="48"/>
      <c r="I32" s="48"/>
      <c r="J32" s="48"/>
      <c r="K32" s="48"/>
      <c r="L32" s="49">
        <v>0.12</v>
      </c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50">
        <f>ROUND(BC54, 2)</f>
        <v>0</v>
      </c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50">
        <v>0</v>
      </c>
      <c r="AL32" s="48"/>
      <c r="AM32" s="48"/>
      <c r="AN32" s="48"/>
      <c r="AO32" s="48"/>
      <c r="AP32" s="48"/>
      <c r="AQ32" s="48"/>
      <c r="AR32" s="51"/>
      <c r="BE32" s="52"/>
    </row>
    <row r="33" hidden="1" s="3" customFormat="1" ht="14.4" customHeight="1">
      <c r="A33" s="3"/>
      <c r="B33" s="47"/>
      <c r="C33" s="48"/>
      <c r="D33" s="48"/>
      <c r="E33" s="48"/>
      <c r="F33" s="33" t="s">
        <v>46</v>
      </c>
      <c r="G33" s="48"/>
      <c r="H33" s="48"/>
      <c r="I33" s="48"/>
      <c r="J33" s="48"/>
      <c r="K33" s="48"/>
      <c r="L33" s="49">
        <v>0</v>
      </c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50">
        <f>ROUND(BD54, 2)</f>
        <v>0</v>
      </c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48"/>
      <c r="AK33" s="50">
        <v>0</v>
      </c>
      <c r="AL33" s="48"/>
      <c r="AM33" s="48"/>
      <c r="AN33" s="48"/>
      <c r="AO33" s="48"/>
      <c r="AP33" s="48"/>
      <c r="AQ33" s="48"/>
      <c r="AR33" s="51"/>
      <c r="BE33" s="3"/>
    </row>
    <row r="34" s="2" customFormat="1" ht="6.96" customHeight="1">
      <c r="A34" s="39"/>
      <c r="B34" s="40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5"/>
      <c r="BE34" s="39"/>
    </row>
    <row r="35" s="2" customFormat="1" ht="25.92" customHeight="1">
      <c r="A35" s="39"/>
      <c r="B35" s="40"/>
      <c r="C35" s="53"/>
      <c r="D35" s="54" t="s">
        <v>47</v>
      </c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6" t="s">
        <v>48</v>
      </c>
      <c r="U35" s="55"/>
      <c r="V35" s="55"/>
      <c r="W35" s="55"/>
      <c r="X35" s="57" t="s">
        <v>49</v>
      </c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55"/>
      <c r="AJ35" s="55"/>
      <c r="AK35" s="58">
        <f>SUM(AK26:AK33)</f>
        <v>0</v>
      </c>
      <c r="AL35" s="55"/>
      <c r="AM35" s="55"/>
      <c r="AN35" s="55"/>
      <c r="AO35" s="59"/>
      <c r="AP35" s="53"/>
      <c r="AQ35" s="53"/>
      <c r="AR35" s="45"/>
      <c r="BE35" s="39"/>
    </row>
    <row r="36" s="2" customFormat="1" ht="6.96" customHeight="1">
      <c r="A36" s="39"/>
      <c r="B36" s="40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5"/>
      <c r="BE36" s="39"/>
    </row>
    <row r="37" s="2" customFormat="1" ht="6.96" customHeight="1">
      <c r="A37" s="39"/>
      <c r="B37" s="60"/>
      <c r="C37" s="61"/>
      <c r="D37" s="61"/>
      <c r="E37" s="61"/>
      <c r="F37" s="61"/>
      <c r="G37" s="61"/>
      <c r="H37" s="61"/>
      <c r="I37" s="61"/>
      <c r="J37" s="61"/>
      <c r="K37" s="61"/>
      <c r="L37" s="61"/>
      <c r="M37" s="61"/>
      <c r="N37" s="61"/>
      <c r="O37" s="61"/>
      <c r="P37" s="61"/>
      <c r="Q37" s="61"/>
      <c r="R37" s="61"/>
      <c r="S37" s="61"/>
      <c r="T37" s="61"/>
      <c r="U37" s="61"/>
      <c r="V37" s="61"/>
      <c r="W37" s="61"/>
      <c r="X37" s="61"/>
      <c r="Y37" s="61"/>
      <c r="Z37" s="61"/>
      <c r="AA37" s="61"/>
      <c r="AB37" s="61"/>
      <c r="AC37" s="61"/>
      <c r="AD37" s="61"/>
      <c r="AE37" s="61"/>
      <c r="AF37" s="61"/>
      <c r="AG37" s="61"/>
      <c r="AH37" s="61"/>
      <c r="AI37" s="61"/>
      <c r="AJ37" s="61"/>
      <c r="AK37" s="61"/>
      <c r="AL37" s="61"/>
      <c r="AM37" s="61"/>
      <c r="AN37" s="61"/>
      <c r="AO37" s="61"/>
      <c r="AP37" s="61"/>
      <c r="AQ37" s="61"/>
      <c r="AR37" s="45"/>
      <c r="BE37" s="39"/>
    </row>
    <row r="41" s="2" customFormat="1" ht="6.96" customHeight="1">
      <c r="A41" s="39"/>
      <c r="B41" s="62"/>
      <c r="C41" s="63"/>
      <c r="D41" s="63"/>
      <c r="E41" s="63"/>
      <c r="F41" s="63"/>
      <c r="G41" s="63"/>
      <c r="H41" s="63"/>
      <c r="I41" s="63"/>
      <c r="J41" s="63"/>
      <c r="K41" s="63"/>
      <c r="L41" s="63"/>
      <c r="M41" s="63"/>
      <c r="N41" s="63"/>
      <c r="O41" s="63"/>
      <c r="P41" s="63"/>
      <c r="Q41" s="63"/>
      <c r="R41" s="63"/>
      <c r="S41" s="63"/>
      <c r="T41" s="63"/>
      <c r="U41" s="63"/>
      <c r="V41" s="63"/>
      <c r="W41" s="63"/>
      <c r="X41" s="63"/>
      <c r="Y41" s="63"/>
      <c r="Z41" s="63"/>
      <c r="AA41" s="63"/>
      <c r="AB41" s="63"/>
      <c r="AC41" s="63"/>
      <c r="AD41" s="63"/>
      <c r="AE41" s="63"/>
      <c r="AF41" s="63"/>
      <c r="AG41" s="63"/>
      <c r="AH41" s="63"/>
      <c r="AI41" s="63"/>
      <c r="AJ41" s="63"/>
      <c r="AK41" s="63"/>
      <c r="AL41" s="63"/>
      <c r="AM41" s="63"/>
      <c r="AN41" s="63"/>
      <c r="AO41" s="63"/>
      <c r="AP41" s="63"/>
      <c r="AQ41" s="63"/>
      <c r="AR41" s="45"/>
      <c r="BE41" s="39"/>
    </row>
    <row r="42" s="2" customFormat="1" ht="24.96" customHeight="1">
      <c r="A42" s="39"/>
      <c r="B42" s="40"/>
      <c r="C42" s="24" t="s">
        <v>50</v>
      </c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1"/>
      <c r="AJ42" s="41"/>
      <c r="AK42" s="41"/>
      <c r="AL42" s="41"/>
      <c r="AM42" s="41"/>
      <c r="AN42" s="41"/>
      <c r="AO42" s="41"/>
      <c r="AP42" s="41"/>
      <c r="AQ42" s="41"/>
      <c r="AR42" s="45"/>
      <c r="BE42" s="39"/>
    </row>
    <row r="43" s="2" customFormat="1" ht="6.96" customHeight="1">
      <c r="A43" s="39"/>
      <c r="B43" s="40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J43" s="41"/>
      <c r="AK43" s="41"/>
      <c r="AL43" s="41"/>
      <c r="AM43" s="41"/>
      <c r="AN43" s="41"/>
      <c r="AO43" s="41"/>
      <c r="AP43" s="41"/>
      <c r="AQ43" s="41"/>
      <c r="AR43" s="45"/>
      <c r="BE43" s="39"/>
    </row>
    <row r="44" s="4" customFormat="1" ht="12" customHeight="1">
      <c r="A44" s="4"/>
      <c r="B44" s="64"/>
      <c r="C44" s="33" t="s">
        <v>13</v>
      </c>
      <c r="D44" s="65"/>
      <c r="E44" s="65"/>
      <c r="F44" s="65"/>
      <c r="G44" s="65"/>
      <c r="H44" s="65"/>
      <c r="I44" s="65"/>
      <c r="J44" s="65"/>
      <c r="K44" s="65"/>
      <c r="L44" s="65" t="str">
        <f>K5</f>
        <v>10/25</v>
      </c>
      <c r="M44" s="65"/>
      <c r="N44" s="65"/>
      <c r="O44" s="65"/>
      <c r="P44" s="65"/>
      <c r="Q44" s="65"/>
      <c r="R44" s="65"/>
      <c r="S44" s="65"/>
      <c r="T44" s="65"/>
      <c r="U44" s="65"/>
      <c r="V44" s="65"/>
      <c r="W44" s="65"/>
      <c r="X44" s="65"/>
      <c r="Y44" s="65"/>
      <c r="Z44" s="65"/>
      <c r="AA44" s="65"/>
      <c r="AB44" s="65"/>
      <c r="AC44" s="65"/>
      <c r="AD44" s="65"/>
      <c r="AE44" s="65"/>
      <c r="AF44" s="65"/>
      <c r="AG44" s="65"/>
      <c r="AH44" s="65"/>
      <c r="AI44" s="65"/>
      <c r="AJ44" s="65"/>
      <c r="AK44" s="65"/>
      <c r="AL44" s="65"/>
      <c r="AM44" s="65"/>
      <c r="AN44" s="65"/>
      <c r="AO44" s="65"/>
      <c r="AP44" s="65"/>
      <c r="AQ44" s="65"/>
      <c r="AR44" s="66"/>
      <c r="BE44" s="4"/>
    </row>
    <row r="45" s="5" customFormat="1" ht="36.96" customHeight="1">
      <c r="A45" s="5"/>
      <c r="B45" s="67"/>
      <c r="C45" s="68" t="s">
        <v>16</v>
      </c>
      <c r="D45" s="69"/>
      <c r="E45" s="69"/>
      <c r="F45" s="69"/>
      <c r="G45" s="69"/>
      <c r="H45" s="69"/>
      <c r="I45" s="69"/>
      <c r="J45" s="69"/>
      <c r="K45" s="69"/>
      <c r="L45" s="70" t="str">
        <f>K6</f>
        <v>VT Vidnávka, Velká Kraš, km 3,623 - 4,000, PŠ 09/2024</v>
      </c>
      <c r="M45" s="69"/>
      <c r="N45" s="69"/>
      <c r="O45" s="69"/>
      <c r="P45" s="69"/>
      <c r="Q45" s="69"/>
      <c r="R45" s="69"/>
      <c r="S45" s="69"/>
      <c r="T45" s="69"/>
      <c r="U45" s="69"/>
      <c r="V45" s="69"/>
      <c r="W45" s="69"/>
      <c r="X45" s="69"/>
      <c r="Y45" s="69"/>
      <c r="Z45" s="69"/>
      <c r="AA45" s="69"/>
      <c r="AB45" s="69"/>
      <c r="AC45" s="69"/>
      <c r="AD45" s="69"/>
      <c r="AE45" s="69"/>
      <c r="AF45" s="69"/>
      <c r="AG45" s="69"/>
      <c r="AH45" s="69"/>
      <c r="AI45" s="69"/>
      <c r="AJ45" s="69"/>
      <c r="AK45" s="69"/>
      <c r="AL45" s="69"/>
      <c r="AM45" s="69"/>
      <c r="AN45" s="69"/>
      <c r="AO45" s="69"/>
      <c r="AP45" s="69"/>
      <c r="AQ45" s="69"/>
      <c r="AR45" s="71"/>
      <c r="BE45" s="5"/>
    </row>
    <row r="46" s="2" customFormat="1" ht="6.96" customHeight="1">
      <c r="A46" s="39"/>
      <c r="B46" s="40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41"/>
      <c r="AL46" s="41"/>
      <c r="AM46" s="41"/>
      <c r="AN46" s="41"/>
      <c r="AO46" s="41"/>
      <c r="AP46" s="41"/>
      <c r="AQ46" s="41"/>
      <c r="AR46" s="45"/>
      <c r="BE46" s="39"/>
    </row>
    <row r="47" s="2" customFormat="1" ht="12" customHeight="1">
      <c r="A47" s="39"/>
      <c r="B47" s="40"/>
      <c r="C47" s="33" t="s">
        <v>21</v>
      </c>
      <c r="D47" s="41"/>
      <c r="E47" s="41"/>
      <c r="F47" s="41"/>
      <c r="G47" s="41"/>
      <c r="H47" s="41"/>
      <c r="I47" s="41"/>
      <c r="J47" s="41"/>
      <c r="K47" s="41"/>
      <c r="L47" s="72" t="str">
        <f>IF(K8="","",K8)</f>
        <v>Velká Kraš</v>
      </c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33" t="s">
        <v>23</v>
      </c>
      <c r="AJ47" s="41"/>
      <c r="AK47" s="41"/>
      <c r="AL47" s="41"/>
      <c r="AM47" s="73" t="str">
        <f>IF(AN8= "","",AN8)</f>
        <v>29. 7. 2025</v>
      </c>
      <c r="AN47" s="73"/>
      <c r="AO47" s="41"/>
      <c r="AP47" s="41"/>
      <c r="AQ47" s="41"/>
      <c r="AR47" s="45"/>
      <c r="BE47" s="39"/>
    </row>
    <row r="48" s="2" customFormat="1" ht="6.96" customHeight="1">
      <c r="A48" s="39"/>
      <c r="B48" s="40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41"/>
      <c r="AI48" s="41"/>
      <c r="AJ48" s="41"/>
      <c r="AK48" s="41"/>
      <c r="AL48" s="41"/>
      <c r="AM48" s="41"/>
      <c r="AN48" s="41"/>
      <c r="AO48" s="41"/>
      <c r="AP48" s="41"/>
      <c r="AQ48" s="41"/>
      <c r="AR48" s="45"/>
      <c r="BE48" s="39"/>
    </row>
    <row r="49" s="2" customFormat="1" ht="15.15" customHeight="1">
      <c r="A49" s="39"/>
      <c r="B49" s="40"/>
      <c r="C49" s="33" t="s">
        <v>25</v>
      </c>
      <c r="D49" s="41"/>
      <c r="E49" s="41"/>
      <c r="F49" s="41"/>
      <c r="G49" s="41"/>
      <c r="H49" s="41"/>
      <c r="I49" s="41"/>
      <c r="J49" s="41"/>
      <c r="K49" s="41"/>
      <c r="L49" s="65" t="str">
        <f>IF(E11= "","",E11)</f>
        <v xml:space="preserve"> </v>
      </c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1"/>
      <c r="AI49" s="33" t="s">
        <v>31</v>
      </c>
      <c r="AJ49" s="41"/>
      <c r="AK49" s="41"/>
      <c r="AL49" s="41"/>
      <c r="AM49" s="74" t="str">
        <f>IF(E17="","",E17)</f>
        <v>Ing. Samková</v>
      </c>
      <c r="AN49" s="65"/>
      <c r="AO49" s="65"/>
      <c r="AP49" s="65"/>
      <c r="AQ49" s="41"/>
      <c r="AR49" s="45"/>
      <c r="AS49" s="75" t="s">
        <v>51</v>
      </c>
      <c r="AT49" s="76"/>
      <c r="AU49" s="77"/>
      <c r="AV49" s="77"/>
      <c r="AW49" s="77"/>
      <c r="AX49" s="77"/>
      <c r="AY49" s="77"/>
      <c r="AZ49" s="77"/>
      <c r="BA49" s="77"/>
      <c r="BB49" s="77"/>
      <c r="BC49" s="77"/>
      <c r="BD49" s="78"/>
      <c r="BE49" s="39"/>
    </row>
    <row r="50" s="2" customFormat="1" ht="15.15" customHeight="1">
      <c r="A50" s="39"/>
      <c r="B50" s="40"/>
      <c r="C50" s="33" t="s">
        <v>29</v>
      </c>
      <c r="D50" s="41"/>
      <c r="E50" s="41"/>
      <c r="F50" s="41"/>
      <c r="G50" s="41"/>
      <c r="H50" s="41"/>
      <c r="I50" s="41"/>
      <c r="J50" s="41"/>
      <c r="K50" s="41"/>
      <c r="L50" s="65" t="str">
        <f>IF(E14= "Vyplň údaj","",E14)</f>
        <v/>
      </c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41"/>
      <c r="AI50" s="33" t="s">
        <v>34</v>
      </c>
      <c r="AJ50" s="41"/>
      <c r="AK50" s="41"/>
      <c r="AL50" s="41"/>
      <c r="AM50" s="74" t="str">
        <f>IF(E20="","",E20)</f>
        <v>Ing. Samková</v>
      </c>
      <c r="AN50" s="65"/>
      <c r="AO50" s="65"/>
      <c r="AP50" s="65"/>
      <c r="AQ50" s="41"/>
      <c r="AR50" s="45"/>
      <c r="AS50" s="79"/>
      <c r="AT50" s="80"/>
      <c r="AU50" s="81"/>
      <c r="AV50" s="81"/>
      <c r="AW50" s="81"/>
      <c r="AX50" s="81"/>
      <c r="AY50" s="81"/>
      <c r="AZ50" s="81"/>
      <c r="BA50" s="81"/>
      <c r="BB50" s="81"/>
      <c r="BC50" s="81"/>
      <c r="BD50" s="82"/>
      <c r="BE50" s="39"/>
    </row>
    <row r="51" s="2" customFormat="1" ht="10.8" customHeight="1">
      <c r="A51" s="39"/>
      <c r="B51" s="40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1"/>
      <c r="AK51" s="41"/>
      <c r="AL51" s="41"/>
      <c r="AM51" s="41"/>
      <c r="AN51" s="41"/>
      <c r="AO51" s="41"/>
      <c r="AP51" s="41"/>
      <c r="AQ51" s="41"/>
      <c r="AR51" s="45"/>
      <c r="AS51" s="83"/>
      <c r="AT51" s="84"/>
      <c r="AU51" s="85"/>
      <c r="AV51" s="85"/>
      <c r="AW51" s="85"/>
      <c r="AX51" s="85"/>
      <c r="AY51" s="85"/>
      <c r="AZ51" s="85"/>
      <c r="BA51" s="85"/>
      <c r="BB51" s="85"/>
      <c r="BC51" s="85"/>
      <c r="BD51" s="86"/>
      <c r="BE51" s="39"/>
    </row>
    <row r="52" s="2" customFormat="1" ht="29.28" customHeight="1">
      <c r="A52" s="39"/>
      <c r="B52" s="40"/>
      <c r="C52" s="87" t="s">
        <v>52</v>
      </c>
      <c r="D52" s="88"/>
      <c r="E52" s="88"/>
      <c r="F52" s="88"/>
      <c r="G52" s="88"/>
      <c r="H52" s="89"/>
      <c r="I52" s="90" t="s">
        <v>53</v>
      </c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8"/>
      <c r="U52" s="88"/>
      <c r="V52" s="88"/>
      <c r="W52" s="88"/>
      <c r="X52" s="88"/>
      <c r="Y52" s="88"/>
      <c r="Z52" s="88"/>
      <c r="AA52" s="88"/>
      <c r="AB52" s="88"/>
      <c r="AC52" s="88"/>
      <c r="AD52" s="88"/>
      <c r="AE52" s="88"/>
      <c r="AF52" s="88"/>
      <c r="AG52" s="91" t="s">
        <v>54</v>
      </c>
      <c r="AH52" s="88"/>
      <c r="AI52" s="88"/>
      <c r="AJ52" s="88"/>
      <c r="AK52" s="88"/>
      <c r="AL52" s="88"/>
      <c r="AM52" s="88"/>
      <c r="AN52" s="90" t="s">
        <v>55</v>
      </c>
      <c r="AO52" s="88"/>
      <c r="AP52" s="88"/>
      <c r="AQ52" s="92" t="s">
        <v>56</v>
      </c>
      <c r="AR52" s="45"/>
      <c r="AS52" s="93" t="s">
        <v>57</v>
      </c>
      <c r="AT52" s="94" t="s">
        <v>58</v>
      </c>
      <c r="AU52" s="94" t="s">
        <v>59</v>
      </c>
      <c r="AV52" s="94" t="s">
        <v>60</v>
      </c>
      <c r="AW52" s="94" t="s">
        <v>61</v>
      </c>
      <c r="AX52" s="94" t="s">
        <v>62</v>
      </c>
      <c r="AY52" s="94" t="s">
        <v>63</v>
      </c>
      <c r="AZ52" s="94" t="s">
        <v>64</v>
      </c>
      <c r="BA52" s="94" t="s">
        <v>65</v>
      </c>
      <c r="BB52" s="94" t="s">
        <v>66</v>
      </c>
      <c r="BC52" s="94" t="s">
        <v>67</v>
      </c>
      <c r="BD52" s="95" t="s">
        <v>68</v>
      </c>
      <c r="BE52" s="39"/>
    </row>
    <row r="53" s="2" customFormat="1" ht="10.8" customHeight="1">
      <c r="A53" s="39"/>
      <c r="B53" s="40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1"/>
      <c r="AH53" s="41"/>
      <c r="AI53" s="41"/>
      <c r="AJ53" s="41"/>
      <c r="AK53" s="41"/>
      <c r="AL53" s="41"/>
      <c r="AM53" s="41"/>
      <c r="AN53" s="41"/>
      <c r="AO53" s="41"/>
      <c r="AP53" s="41"/>
      <c r="AQ53" s="41"/>
      <c r="AR53" s="45"/>
      <c r="AS53" s="96"/>
      <c r="AT53" s="97"/>
      <c r="AU53" s="97"/>
      <c r="AV53" s="97"/>
      <c r="AW53" s="97"/>
      <c r="AX53" s="97"/>
      <c r="AY53" s="97"/>
      <c r="AZ53" s="97"/>
      <c r="BA53" s="97"/>
      <c r="BB53" s="97"/>
      <c r="BC53" s="97"/>
      <c r="BD53" s="98"/>
      <c r="BE53" s="39"/>
    </row>
    <row r="54" s="6" customFormat="1" ht="32.4" customHeight="1">
      <c r="A54" s="6"/>
      <c r="B54" s="99"/>
      <c r="C54" s="100" t="s">
        <v>69</v>
      </c>
      <c r="D54" s="101"/>
      <c r="E54" s="101"/>
      <c r="F54" s="101"/>
      <c r="G54" s="101"/>
      <c r="H54" s="101"/>
      <c r="I54" s="101"/>
      <c r="J54" s="101"/>
      <c r="K54" s="101"/>
      <c r="L54" s="101"/>
      <c r="M54" s="101"/>
      <c r="N54" s="101"/>
      <c r="O54" s="101"/>
      <c r="P54" s="101"/>
      <c r="Q54" s="101"/>
      <c r="R54" s="101"/>
      <c r="S54" s="101"/>
      <c r="T54" s="101"/>
      <c r="U54" s="101"/>
      <c r="V54" s="101"/>
      <c r="W54" s="101"/>
      <c r="X54" s="101"/>
      <c r="Y54" s="101"/>
      <c r="Z54" s="101"/>
      <c r="AA54" s="101"/>
      <c r="AB54" s="101"/>
      <c r="AC54" s="101"/>
      <c r="AD54" s="101"/>
      <c r="AE54" s="101"/>
      <c r="AF54" s="101"/>
      <c r="AG54" s="102">
        <f>ROUND(SUM(AG55:AG57),2)</f>
        <v>0</v>
      </c>
      <c r="AH54" s="102"/>
      <c r="AI54" s="102"/>
      <c r="AJ54" s="102"/>
      <c r="AK54" s="102"/>
      <c r="AL54" s="102"/>
      <c r="AM54" s="102"/>
      <c r="AN54" s="103">
        <f>SUM(AG54,AT54)</f>
        <v>0</v>
      </c>
      <c r="AO54" s="103"/>
      <c r="AP54" s="103"/>
      <c r="AQ54" s="104" t="s">
        <v>19</v>
      </c>
      <c r="AR54" s="105"/>
      <c r="AS54" s="106">
        <f>ROUND(SUM(AS55:AS57),2)</f>
        <v>0</v>
      </c>
      <c r="AT54" s="107">
        <f>ROUND(SUM(AV54:AW54),2)</f>
        <v>0</v>
      </c>
      <c r="AU54" s="108">
        <f>ROUND(SUM(AU55:AU57),5)</f>
        <v>0</v>
      </c>
      <c r="AV54" s="107">
        <f>ROUND(AZ54*L29,2)</f>
        <v>0</v>
      </c>
      <c r="AW54" s="107">
        <f>ROUND(BA54*L30,2)</f>
        <v>0</v>
      </c>
      <c r="AX54" s="107">
        <f>ROUND(BB54*L29,2)</f>
        <v>0</v>
      </c>
      <c r="AY54" s="107">
        <f>ROUND(BC54*L30,2)</f>
        <v>0</v>
      </c>
      <c r="AZ54" s="107">
        <f>ROUND(SUM(AZ55:AZ57),2)</f>
        <v>0</v>
      </c>
      <c r="BA54" s="107">
        <f>ROUND(SUM(BA55:BA57),2)</f>
        <v>0</v>
      </c>
      <c r="BB54" s="107">
        <f>ROUND(SUM(BB55:BB57),2)</f>
        <v>0</v>
      </c>
      <c r="BC54" s="107">
        <f>ROUND(SUM(BC55:BC57),2)</f>
        <v>0</v>
      </c>
      <c r="BD54" s="109">
        <f>ROUND(SUM(BD55:BD57),2)</f>
        <v>0</v>
      </c>
      <c r="BE54" s="6"/>
      <c r="BS54" s="110" t="s">
        <v>70</v>
      </c>
      <c r="BT54" s="110" t="s">
        <v>71</v>
      </c>
      <c r="BU54" s="111" t="s">
        <v>72</v>
      </c>
      <c r="BV54" s="110" t="s">
        <v>73</v>
      </c>
      <c r="BW54" s="110" t="s">
        <v>5</v>
      </c>
      <c r="BX54" s="110" t="s">
        <v>74</v>
      </c>
      <c r="CL54" s="110" t="s">
        <v>19</v>
      </c>
    </row>
    <row r="55" s="7" customFormat="1" ht="16.5" customHeight="1">
      <c r="A55" s="112" t="s">
        <v>75</v>
      </c>
      <c r="B55" s="113"/>
      <c r="C55" s="114"/>
      <c r="D55" s="115" t="s">
        <v>76</v>
      </c>
      <c r="E55" s="115"/>
      <c r="F55" s="115"/>
      <c r="G55" s="115"/>
      <c r="H55" s="115"/>
      <c r="I55" s="116"/>
      <c r="J55" s="115" t="s">
        <v>77</v>
      </c>
      <c r="K55" s="115"/>
      <c r="L55" s="115"/>
      <c r="M55" s="115"/>
      <c r="N55" s="115"/>
      <c r="O55" s="115"/>
      <c r="P55" s="115"/>
      <c r="Q55" s="115"/>
      <c r="R55" s="115"/>
      <c r="S55" s="115"/>
      <c r="T55" s="115"/>
      <c r="U55" s="115"/>
      <c r="V55" s="115"/>
      <c r="W55" s="115"/>
      <c r="X55" s="115"/>
      <c r="Y55" s="115"/>
      <c r="Z55" s="115"/>
      <c r="AA55" s="115"/>
      <c r="AB55" s="115"/>
      <c r="AC55" s="115"/>
      <c r="AD55" s="115"/>
      <c r="AE55" s="115"/>
      <c r="AF55" s="115"/>
      <c r="AG55" s="117">
        <f>'SO-01 - Obnova podélného ...'!J30</f>
        <v>0</v>
      </c>
      <c r="AH55" s="116"/>
      <c r="AI55" s="116"/>
      <c r="AJ55" s="116"/>
      <c r="AK55" s="116"/>
      <c r="AL55" s="116"/>
      <c r="AM55" s="116"/>
      <c r="AN55" s="117">
        <f>SUM(AG55,AT55)</f>
        <v>0</v>
      </c>
      <c r="AO55" s="116"/>
      <c r="AP55" s="116"/>
      <c r="AQ55" s="118" t="s">
        <v>78</v>
      </c>
      <c r="AR55" s="119"/>
      <c r="AS55" s="120">
        <v>0</v>
      </c>
      <c r="AT55" s="121">
        <f>ROUND(SUM(AV55:AW55),2)</f>
        <v>0</v>
      </c>
      <c r="AU55" s="122">
        <f>'SO-01 - Obnova podélného ...'!P83</f>
        <v>0</v>
      </c>
      <c r="AV55" s="121">
        <f>'SO-01 - Obnova podélného ...'!J33</f>
        <v>0</v>
      </c>
      <c r="AW55" s="121">
        <f>'SO-01 - Obnova podélného ...'!J34</f>
        <v>0</v>
      </c>
      <c r="AX55" s="121">
        <f>'SO-01 - Obnova podélného ...'!J35</f>
        <v>0</v>
      </c>
      <c r="AY55" s="121">
        <f>'SO-01 - Obnova podélného ...'!J36</f>
        <v>0</v>
      </c>
      <c r="AZ55" s="121">
        <f>'SO-01 - Obnova podélného ...'!F33</f>
        <v>0</v>
      </c>
      <c r="BA55" s="121">
        <f>'SO-01 - Obnova podélného ...'!F34</f>
        <v>0</v>
      </c>
      <c r="BB55" s="121">
        <f>'SO-01 - Obnova podélného ...'!F35</f>
        <v>0</v>
      </c>
      <c r="BC55" s="121">
        <f>'SO-01 - Obnova podélného ...'!F36</f>
        <v>0</v>
      </c>
      <c r="BD55" s="123">
        <f>'SO-01 - Obnova podélného ...'!F37</f>
        <v>0</v>
      </c>
      <c r="BE55" s="7"/>
      <c r="BT55" s="124" t="s">
        <v>79</v>
      </c>
      <c r="BV55" s="124" t="s">
        <v>73</v>
      </c>
      <c r="BW55" s="124" t="s">
        <v>80</v>
      </c>
      <c r="BX55" s="124" t="s">
        <v>5</v>
      </c>
      <c r="CL55" s="124" t="s">
        <v>19</v>
      </c>
      <c r="CM55" s="124" t="s">
        <v>81</v>
      </c>
    </row>
    <row r="56" s="7" customFormat="1" ht="16.5" customHeight="1">
      <c r="A56" s="112" t="s">
        <v>75</v>
      </c>
      <c r="B56" s="113"/>
      <c r="C56" s="114"/>
      <c r="D56" s="115" t="s">
        <v>82</v>
      </c>
      <c r="E56" s="115"/>
      <c r="F56" s="115"/>
      <c r="G56" s="115"/>
      <c r="H56" s="115"/>
      <c r="I56" s="116"/>
      <c r="J56" s="115" t="s">
        <v>83</v>
      </c>
      <c r="K56" s="115"/>
      <c r="L56" s="115"/>
      <c r="M56" s="115"/>
      <c r="N56" s="115"/>
      <c r="O56" s="115"/>
      <c r="P56" s="115"/>
      <c r="Q56" s="115"/>
      <c r="R56" s="115"/>
      <c r="S56" s="115"/>
      <c r="T56" s="115"/>
      <c r="U56" s="115"/>
      <c r="V56" s="115"/>
      <c r="W56" s="115"/>
      <c r="X56" s="115"/>
      <c r="Y56" s="115"/>
      <c r="Z56" s="115"/>
      <c r="AA56" s="115"/>
      <c r="AB56" s="115"/>
      <c r="AC56" s="115"/>
      <c r="AD56" s="115"/>
      <c r="AE56" s="115"/>
      <c r="AF56" s="115"/>
      <c r="AG56" s="117">
        <f>'SO-02 - Obnova příčných o...'!J30</f>
        <v>0</v>
      </c>
      <c r="AH56" s="116"/>
      <c r="AI56" s="116"/>
      <c r="AJ56" s="116"/>
      <c r="AK56" s="116"/>
      <c r="AL56" s="116"/>
      <c r="AM56" s="116"/>
      <c r="AN56" s="117">
        <f>SUM(AG56,AT56)</f>
        <v>0</v>
      </c>
      <c r="AO56" s="116"/>
      <c r="AP56" s="116"/>
      <c r="AQ56" s="118" t="s">
        <v>78</v>
      </c>
      <c r="AR56" s="119"/>
      <c r="AS56" s="120">
        <v>0</v>
      </c>
      <c r="AT56" s="121">
        <f>ROUND(SUM(AV56:AW56),2)</f>
        <v>0</v>
      </c>
      <c r="AU56" s="122">
        <f>'SO-02 - Obnova příčných o...'!P83</f>
        <v>0</v>
      </c>
      <c r="AV56" s="121">
        <f>'SO-02 - Obnova příčných o...'!J33</f>
        <v>0</v>
      </c>
      <c r="AW56" s="121">
        <f>'SO-02 - Obnova příčných o...'!J34</f>
        <v>0</v>
      </c>
      <c r="AX56" s="121">
        <f>'SO-02 - Obnova příčných o...'!J35</f>
        <v>0</v>
      </c>
      <c r="AY56" s="121">
        <f>'SO-02 - Obnova příčných o...'!J36</f>
        <v>0</v>
      </c>
      <c r="AZ56" s="121">
        <f>'SO-02 - Obnova příčných o...'!F33</f>
        <v>0</v>
      </c>
      <c r="BA56" s="121">
        <f>'SO-02 - Obnova příčných o...'!F34</f>
        <v>0</v>
      </c>
      <c r="BB56" s="121">
        <f>'SO-02 - Obnova příčných o...'!F35</f>
        <v>0</v>
      </c>
      <c r="BC56" s="121">
        <f>'SO-02 - Obnova příčných o...'!F36</f>
        <v>0</v>
      </c>
      <c r="BD56" s="123">
        <f>'SO-02 - Obnova příčných o...'!F37</f>
        <v>0</v>
      </c>
      <c r="BE56" s="7"/>
      <c r="BT56" s="124" t="s">
        <v>79</v>
      </c>
      <c r="BV56" s="124" t="s">
        <v>73</v>
      </c>
      <c r="BW56" s="124" t="s">
        <v>84</v>
      </c>
      <c r="BX56" s="124" t="s">
        <v>5</v>
      </c>
      <c r="CL56" s="124" t="s">
        <v>19</v>
      </c>
      <c r="CM56" s="124" t="s">
        <v>81</v>
      </c>
    </row>
    <row r="57" s="7" customFormat="1" ht="16.5" customHeight="1">
      <c r="A57" s="112" t="s">
        <v>75</v>
      </c>
      <c r="B57" s="113"/>
      <c r="C57" s="114"/>
      <c r="D57" s="115" t="s">
        <v>85</v>
      </c>
      <c r="E57" s="115"/>
      <c r="F57" s="115"/>
      <c r="G57" s="115"/>
      <c r="H57" s="115"/>
      <c r="I57" s="116"/>
      <c r="J57" s="115" t="s">
        <v>86</v>
      </c>
      <c r="K57" s="115"/>
      <c r="L57" s="115"/>
      <c r="M57" s="115"/>
      <c r="N57" s="115"/>
      <c r="O57" s="115"/>
      <c r="P57" s="115"/>
      <c r="Q57" s="115"/>
      <c r="R57" s="115"/>
      <c r="S57" s="115"/>
      <c r="T57" s="115"/>
      <c r="U57" s="115"/>
      <c r="V57" s="115"/>
      <c r="W57" s="115"/>
      <c r="X57" s="115"/>
      <c r="Y57" s="115"/>
      <c r="Z57" s="115"/>
      <c r="AA57" s="115"/>
      <c r="AB57" s="115"/>
      <c r="AC57" s="115"/>
      <c r="AD57" s="115"/>
      <c r="AE57" s="115"/>
      <c r="AF57" s="115"/>
      <c r="AG57" s="117">
        <f>'VON - Vedlejší a ostatní ...'!J30</f>
        <v>0</v>
      </c>
      <c r="AH57" s="116"/>
      <c r="AI57" s="116"/>
      <c r="AJ57" s="116"/>
      <c r="AK57" s="116"/>
      <c r="AL57" s="116"/>
      <c r="AM57" s="116"/>
      <c r="AN57" s="117">
        <f>SUM(AG57,AT57)</f>
        <v>0</v>
      </c>
      <c r="AO57" s="116"/>
      <c r="AP57" s="116"/>
      <c r="AQ57" s="118" t="s">
        <v>85</v>
      </c>
      <c r="AR57" s="119"/>
      <c r="AS57" s="125">
        <v>0</v>
      </c>
      <c r="AT57" s="126">
        <f>ROUND(SUM(AV57:AW57),2)</f>
        <v>0</v>
      </c>
      <c r="AU57" s="127">
        <f>'VON - Vedlejší a ostatní ...'!P84</f>
        <v>0</v>
      </c>
      <c r="AV57" s="126">
        <f>'VON - Vedlejší a ostatní ...'!J33</f>
        <v>0</v>
      </c>
      <c r="AW57" s="126">
        <f>'VON - Vedlejší a ostatní ...'!J34</f>
        <v>0</v>
      </c>
      <c r="AX57" s="126">
        <f>'VON - Vedlejší a ostatní ...'!J35</f>
        <v>0</v>
      </c>
      <c r="AY57" s="126">
        <f>'VON - Vedlejší a ostatní ...'!J36</f>
        <v>0</v>
      </c>
      <c r="AZ57" s="126">
        <f>'VON - Vedlejší a ostatní ...'!F33</f>
        <v>0</v>
      </c>
      <c r="BA57" s="126">
        <f>'VON - Vedlejší a ostatní ...'!F34</f>
        <v>0</v>
      </c>
      <c r="BB57" s="126">
        <f>'VON - Vedlejší a ostatní ...'!F35</f>
        <v>0</v>
      </c>
      <c r="BC57" s="126">
        <f>'VON - Vedlejší a ostatní ...'!F36</f>
        <v>0</v>
      </c>
      <c r="BD57" s="128">
        <f>'VON - Vedlejší a ostatní ...'!F37</f>
        <v>0</v>
      </c>
      <c r="BE57" s="7"/>
      <c r="BT57" s="124" t="s">
        <v>79</v>
      </c>
      <c r="BV57" s="124" t="s">
        <v>73</v>
      </c>
      <c r="BW57" s="124" t="s">
        <v>87</v>
      </c>
      <c r="BX57" s="124" t="s">
        <v>5</v>
      </c>
      <c r="CL57" s="124" t="s">
        <v>19</v>
      </c>
      <c r="CM57" s="124" t="s">
        <v>81</v>
      </c>
    </row>
    <row r="58" s="2" customFormat="1" ht="30" customHeight="1">
      <c r="A58" s="39"/>
      <c r="B58" s="40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1"/>
      <c r="AG58" s="41"/>
      <c r="AH58" s="41"/>
      <c r="AI58" s="41"/>
      <c r="AJ58" s="41"/>
      <c r="AK58" s="41"/>
      <c r="AL58" s="41"/>
      <c r="AM58" s="41"/>
      <c r="AN58" s="41"/>
      <c r="AO58" s="41"/>
      <c r="AP58" s="41"/>
      <c r="AQ58" s="41"/>
      <c r="AR58" s="45"/>
      <c r="AS58" s="39"/>
      <c r="AT58" s="39"/>
      <c r="AU58" s="39"/>
      <c r="AV58" s="39"/>
      <c r="AW58" s="39"/>
      <c r="AX58" s="39"/>
      <c r="AY58" s="39"/>
      <c r="AZ58" s="39"/>
      <c r="BA58" s="39"/>
      <c r="BB58" s="39"/>
      <c r="BC58" s="39"/>
      <c r="BD58" s="39"/>
      <c r="BE58" s="39"/>
    </row>
    <row r="59" s="2" customFormat="1" ht="6.96" customHeight="1">
      <c r="A59" s="39"/>
      <c r="B59" s="60"/>
      <c r="C59" s="61"/>
      <c r="D59" s="61"/>
      <c r="E59" s="61"/>
      <c r="F59" s="61"/>
      <c r="G59" s="61"/>
      <c r="H59" s="61"/>
      <c r="I59" s="61"/>
      <c r="J59" s="61"/>
      <c r="K59" s="61"/>
      <c r="L59" s="61"/>
      <c r="M59" s="61"/>
      <c r="N59" s="61"/>
      <c r="O59" s="61"/>
      <c r="P59" s="61"/>
      <c r="Q59" s="61"/>
      <c r="R59" s="61"/>
      <c r="S59" s="61"/>
      <c r="T59" s="61"/>
      <c r="U59" s="61"/>
      <c r="V59" s="61"/>
      <c r="W59" s="61"/>
      <c r="X59" s="61"/>
      <c r="Y59" s="61"/>
      <c r="Z59" s="61"/>
      <c r="AA59" s="61"/>
      <c r="AB59" s="61"/>
      <c r="AC59" s="61"/>
      <c r="AD59" s="61"/>
      <c r="AE59" s="61"/>
      <c r="AF59" s="61"/>
      <c r="AG59" s="61"/>
      <c r="AH59" s="61"/>
      <c r="AI59" s="61"/>
      <c r="AJ59" s="61"/>
      <c r="AK59" s="61"/>
      <c r="AL59" s="61"/>
      <c r="AM59" s="61"/>
      <c r="AN59" s="61"/>
      <c r="AO59" s="61"/>
      <c r="AP59" s="61"/>
      <c r="AQ59" s="61"/>
      <c r="AR59" s="45"/>
      <c r="AS59" s="39"/>
      <c r="AT59" s="39"/>
      <c r="AU59" s="39"/>
      <c r="AV59" s="39"/>
      <c r="AW59" s="39"/>
      <c r="AX59" s="39"/>
      <c r="AY59" s="39"/>
      <c r="AZ59" s="39"/>
      <c r="BA59" s="39"/>
      <c r="BB59" s="39"/>
      <c r="BC59" s="39"/>
      <c r="BD59" s="39"/>
      <c r="BE59" s="39"/>
    </row>
  </sheetData>
  <sheetProtection sheet="1" formatColumns="0" formatRows="0" objects="1" scenarios="1" spinCount="100000" saltValue="R3eP0/ISkiyWlUSazd/KiOxPTpikSBMzf/t3pura/LABpCn8OnGg1rmzzMRy/7xfhXvf0vkfwGo2FE4mZneHbQ==" hashValue="rD0rSQDJ1KoctvDq/kP5y/no18IdiHY1uYdP9kx+htO65qIIwqPlXxYJd+W+5xMvp/zX87HspWBlND8T4HGERQ==" algorithmName="SHA-512" password="CC35"/>
  <mergeCells count="50"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45:AO45"/>
    <mergeCell ref="AM47:AN47"/>
    <mergeCell ref="AM49:AP49"/>
    <mergeCell ref="AS49:AT51"/>
    <mergeCell ref="AM50:AP50"/>
    <mergeCell ref="C52:G52"/>
    <mergeCell ref="I52:AF52"/>
    <mergeCell ref="AG52:AM52"/>
    <mergeCell ref="AN52:AP52"/>
    <mergeCell ref="AN55:AP55"/>
    <mergeCell ref="AG55:AM55"/>
    <mergeCell ref="D55:H55"/>
    <mergeCell ref="J55:AF55"/>
    <mergeCell ref="AN56:AP56"/>
    <mergeCell ref="AG56:AM56"/>
    <mergeCell ref="D56:H56"/>
    <mergeCell ref="J56:AF56"/>
    <mergeCell ref="AN57:AP57"/>
    <mergeCell ref="AG57:AM57"/>
    <mergeCell ref="D57:H57"/>
    <mergeCell ref="J57:AF57"/>
    <mergeCell ref="AG54:AM54"/>
    <mergeCell ref="AN54:AP54"/>
    <mergeCell ref="AR2:BE2"/>
  </mergeCells>
  <hyperlinks>
    <hyperlink ref="A55" location="'SO-01 - Obnova podélného ...'!C2" display="/"/>
    <hyperlink ref="A56" location="'SO-02 - Obnova příčných o...'!C2" display="/"/>
    <hyperlink ref="A57" location="'VON - Vedlejší a ostatní ...'!C2" display="/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80</v>
      </c>
    </row>
    <row r="3" s="1" customFormat="1" ht="6.96" customHeight="1">
      <c r="B3" s="129"/>
      <c r="C3" s="130"/>
      <c r="D3" s="130"/>
      <c r="E3" s="130"/>
      <c r="F3" s="130"/>
      <c r="G3" s="130"/>
      <c r="H3" s="130"/>
      <c r="I3" s="130"/>
      <c r="J3" s="130"/>
      <c r="K3" s="130"/>
      <c r="L3" s="21"/>
      <c r="AT3" s="18" t="s">
        <v>81</v>
      </c>
    </row>
    <row r="4" s="1" customFormat="1" ht="24.96" customHeight="1">
      <c r="B4" s="21"/>
      <c r="D4" s="131" t="s">
        <v>88</v>
      </c>
      <c r="L4" s="21"/>
      <c r="M4" s="132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33" t="s">
        <v>16</v>
      </c>
      <c r="L6" s="21"/>
    </row>
    <row r="7" s="1" customFormat="1" ht="16.5" customHeight="1">
      <c r="B7" s="21"/>
      <c r="E7" s="134" t="str">
        <f>'Rekapitulace stavby'!K6</f>
        <v>VT Vidnávka, Velká Kraš, km 3,623 - 4,000, PŠ 09/2024</v>
      </c>
      <c r="F7" s="133"/>
      <c r="G7" s="133"/>
      <c r="H7" s="133"/>
      <c r="L7" s="21"/>
    </row>
    <row r="8" s="2" customFormat="1" ht="12" customHeight="1">
      <c r="A8" s="39"/>
      <c r="B8" s="45"/>
      <c r="C8" s="39"/>
      <c r="D8" s="133" t="s">
        <v>89</v>
      </c>
      <c r="E8" s="39"/>
      <c r="F8" s="39"/>
      <c r="G8" s="39"/>
      <c r="H8" s="39"/>
      <c r="I8" s="39"/>
      <c r="J8" s="39"/>
      <c r="K8" s="39"/>
      <c r="L8" s="135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36" t="s">
        <v>90</v>
      </c>
      <c r="F9" s="39"/>
      <c r="G9" s="39"/>
      <c r="H9" s="39"/>
      <c r="I9" s="39"/>
      <c r="J9" s="39"/>
      <c r="K9" s="39"/>
      <c r="L9" s="135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135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33" t="s">
        <v>18</v>
      </c>
      <c r="E11" s="39"/>
      <c r="F11" s="137" t="s">
        <v>19</v>
      </c>
      <c r="G11" s="39"/>
      <c r="H11" s="39"/>
      <c r="I11" s="133" t="s">
        <v>20</v>
      </c>
      <c r="J11" s="137" t="s">
        <v>19</v>
      </c>
      <c r="K11" s="39"/>
      <c r="L11" s="135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33" t="s">
        <v>21</v>
      </c>
      <c r="E12" s="39"/>
      <c r="F12" s="137" t="s">
        <v>22</v>
      </c>
      <c r="G12" s="39"/>
      <c r="H12" s="39"/>
      <c r="I12" s="133" t="s">
        <v>23</v>
      </c>
      <c r="J12" s="138" t="str">
        <f>'Rekapitulace stavby'!AN8</f>
        <v>29. 7. 2025</v>
      </c>
      <c r="K12" s="39"/>
      <c r="L12" s="135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135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33" t="s">
        <v>25</v>
      </c>
      <c r="E14" s="39"/>
      <c r="F14" s="39"/>
      <c r="G14" s="39"/>
      <c r="H14" s="39"/>
      <c r="I14" s="133" t="s">
        <v>26</v>
      </c>
      <c r="J14" s="137" t="str">
        <f>IF('Rekapitulace stavby'!AN10="","",'Rekapitulace stavby'!AN10)</f>
        <v/>
      </c>
      <c r="K14" s="39"/>
      <c r="L14" s="135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37" t="str">
        <f>IF('Rekapitulace stavby'!E11="","",'Rekapitulace stavby'!E11)</f>
        <v xml:space="preserve"> </v>
      </c>
      <c r="F15" s="39"/>
      <c r="G15" s="39"/>
      <c r="H15" s="39"/>
      <c r="I15" s="133" t="s">
        <v>28</v>
      </c>
      <c r="J15" s="137" t="str">
        <f>IF('Rekapitulace stavby'!AN11="","",'Rekapitulace stavby'!AN11)</f>
        <v/>
      </c>
      <c r="K15" s="39"/>
      <c r="L15" s="135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135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33" t="s">
        <v>29</v>
      </c>
      <c r="E17" s="39"/>
      <c r="F17" s="39"/>
      <c r="G17" s="39"/>
      <c r="H17" s="39"/>
      <c r="I17" s="133" t="s">
        <v>26</v>
      </c>
      <c r="J17" s="34" t="str">
        <f>'Rekapitulace stavby'!AN13</f>
        <v>Vyplň údaj</v>
      </c>
      <c r="K17" s="39"/>
      <c r="L17" s="135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37"/>
      <c r="G18" s="137"/>
      <c r="H18" s="137"/>
      <c r="I18" s="133" t="s">
        <v>28</v>
      </c>
      <c r="J18" s="34" t="str">
        <f>'Rekapitulace stavby'!AN14</f>
        <v>Vyplň údaj</v>
      </c>
      <c r="K18" s="39"/>
      <c r="L18" s="135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135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33" t="s">
        <v>31</v>
      </c>
      <c r="E20" s="39"/>
      <c r="F20" s="39"/>
      <c r="G20" s="39"/>
      <c r="H20" s="39"/>
      <c r="I20" s="133" t="s">
        <v>26</v>
      </c>
      <c r="J20" s="137" t="s">
        <v>19</v>
      </c>
      <c r="K20" s="39"/>
      <c r="L20" s="135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37" t="s">
        <v>32</v>
      </c>
      <c r="F21" s="39"/>
      <c r="G21" s="39"/>
      <c r="H21" s="39"/>
      <c r="I21" s="133" t="s">
        <v>28</v>
      </c>
      <c r="J21" s="137" t="s">
        <v>19</v>
      </c>
      <c r="K21" s="39"/>
      <c r="L21" s="135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135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33" t="s">
        <v>34</v>
      </c>
      <c r="E23" s="39"/>
      <c r="F23" s="39"/>
      <c r="G23" s="39"/>
      <c r="H23" s="39"/>
      <c r="I23" s="133" t="s">
        <v>26</v>
      </c>
      <c r="J23" s="137" t="s">
        <v>19</v>
      </c>
      <c r="K23" s="39"/>
      <c r="L23" s="135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37" t="s">
        <v>32</v>
      </c>
      <c r="F24" s="39"/>
      <c r="G24" s="39"/>
      <c r="H24" s="39"/>
      <c r="I24" s="133" t="s">
        <v>28</v>
      </c>
      <c r="J24" s="137" t="s">
        <v>19</v>
      </c>
      <c r="K24" s="39"/>
      <c r="L24" s="135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135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33" t="s">
        <v>35</v>
      </c>
      <c r="E26" s="39"/>
      <c r="F26" s="39"/>
      <c r="G26" s="39"/>
      <c r="H26" s="39"/>
      <c r="I26" s="39"/>
      <c r="J26" s="39"/>
      <c r="K26" s="39"/>
      <c r="L26" s="135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39"/>
      <c r="B27" s="140"/>
      <c r="C27" s="139"/>
      <c r="D27" s="139"/>
      <c r="E27" s="141" t="s">
        <v>19</v>
      </c>
      <c r="F27" s="141"/>
      <c r="G27" s="141"/>
      <c r="H27" s="141"/>
      <c r="I27" s="139"/>
      <c r="J27" s="139"/>
      <c r="K27" s="139"/>
      <c r="L27" s="142"/>
      <c r="S27" s="139"/>
      <c r="T27" s="139"/>
      <c r="U27" s="139"/>
      <c r="V27" s="139"/>
      <c r="W27" s="139"/>
      <c r="X27" s="139"/>
      <c r="Y27" s="139"/>
      <c r="Z27" s="139"/>
      <c r="AA27" s="139"/>
      <c r="AB27" s="139"/>
      <c r="AC27" s="139"/>
      <c r="AD27" s="139"/>
      <c r="AE27" s="139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135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43"/>
      <c r="E29" s="143"/>
      <c r="F29" s="143"/>
      <c r="G29" s="143"/>
      <c r="H29" s="143"/>
      <c r="I29" s="143"/>
      <c r="J29" s="143"/>
      <c r="K29" s="143"/>
      <c r="L29" s="135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44" t="s">
        <v>37</v>
      </c>
      <c r="E30" s="39"/>
      <c r="F30" s="39"/>
      <c r="G30" s="39"/>
      <c r="H30" s="39"/>
      <c r="I30" s="39"/>
      <c r="J30" s="145">
        <f>ROUND(J83, 2)</f>
        <v>0</v>
      </c>
      <c r="K30" s="39"/>
      <c r="L30" s="135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43"/>
      <c r="E31" s="143"/>
      <c r="F31" s="143"/>
      <c r="G31" s="143"/>
      <c r="H31" s="143"/>
      <c r="I31" s="143"/>
      <c r="J31" s="143"/>
      <c r="K31" s="143"/>
      <c r="L31" s="135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46" t="s">
        <v>39</v>
      </c>
      <c r="G32" s="39"/>
      <c r="H32" s="39"/>
      <c r="I32" s="146" t="s">
        <v>38</v>
      </c>
      <c r="J32" s="146" t="s">
        <v>40</v>
      </c>
      <c r="K32" s="39"/>
      <c r="L32" s="135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47" t="s">
        <v>41</v>
      </c>
      <c r="E33" s="133" t="s">
        <v>42</v>
      </c>
      <c r="F33" s="148">
        <f>ROUND((SUM(BE83:BE224)),  2)</f>
        <v>0</v>
      </c>
      <c r="G33" s="39"/>
      <c r="H33" s="39"/>
      <c r="I33" s="149">
        <v>0.20999999999999999</v>
      </c>
      <c r="J33" s="148">
        <f>ROUND(((SUM(BE83:BE224))*I33),  2)</f>
        <v>0</v>
      </c>
      <c r="K33" s="39"/>
      <c r="L33" s="135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33" t="s">
        <v>43</v>
      </c>
      <c r="F34" s="148">
        <f>ROUND((SUM(BF83:BF224)),  2)</f>
        <v>0</v>
      </c>
      <c r="G34" s="39"/>
      <c r="H34" s="39"/>
      <c r="I34" s="149">
        <v>0.12</v>
      </c>
      <c r="J34" s="148">
        <f>ROUND(((SUM(BF83:BF224))*I34),  2)</f>
        <v>0</v>
      </c>
      <c r="K34" s="39"/>
      <c r="L34" s="135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33" t="s">
        <v>44</v>
      </c>
      <c r="F35" s="148">
        <f>ROUND((SUM(BG83:BG224)),  2)</f>
        <v>0</v>
      </c>
      <c r="G35" s="39"/>
      <c r="H35" s="39"/>
      <c r="I35" s="149">
        <v>0.20999999999999999</v>
      </c>
      <c r="J35" s="148">
        <f>0</f>
        <v>0</v>
      </c>
      <c r="K35" s="39"/>
      <c r="L35" s="135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33" t="s">
        <v>45</v>
      </c>
      <c r="F36" s="148">
        <f>ROUND((SUM(BH83:BH224)),  2)</f>
        <v>0</v>
      </c>
      <c r="G36" s="39"/>
      <c r="H36" s="39"/>
      <c r="I36" s="149">
        <v>0.12</v>
      </c>
      <c r="J36" s="148">
        <f>0</f>
        <v>0</v>
      </c>
      <c r="K36" s="39"/>
      <c r="L36" s="135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33" t="s">
        <v>46</v>
      </c>
      <c r="F37" s="148">
        <f>ROUND((SUM(BI83:BI224)),  2)</f>
        <v>0</v>
      </c>
      <c r="G37" s="39"/>
      <c r="H37" s="39"/>
      <c r="I37" s="149">
        <v>0</v>
      </c>
      <c r="J37" s="148">
        <f>0</f>
        <v>0</v>
      </c>
      <c r="K37" s="39"/>
      <c r="L37" s="135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135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0"/>
      <c r="D39" s="151" t="s">
        <v>47</v>
      </c>
      <c r="E39" s="152"/>
      <c r="F39" s="152"/>
      <c r="G39" s="153" t="s">
        <v>48</v>
      </c>
      <c r="H39" s="154" t="s">
        <v>49</v>
      </c>
      <c r="I39" s="152"/>
      <c r="J39" s="155">
        <f>SUM(J30:J37)</f>
        <v>0</v>
      </c>
      <c r="K39" s="156"/>
      <c r="L39" s="135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157"/>
      <c r="C40" s="158"/>
      <c r="D40" s="158"/>
      <c r="E40" s="158"/>
      <c r="F40" s="158"/>
      <c r="G40" s="158"/>
      <c r="H40" s="158"/>
      <c r="I40" s="158"/>
      <c r="J40" s="158"/>
      <c r="K40" s="158"/>
      <c r="L40" s="135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4" s="2" customFormat="1" ht="6.96" customHeight="1">
      <c r="A44" s="39"/>
      <c r="B44" s="159"/>
      <c r="C44" s="160"/>
      <c r="D44" s="160"/>
      <c r="E44" s="160"/>
      <c r="F44" s="160"/>
      <c r="G44" s="160"/>
      <c r="H44" s="160"/>
      <c r="I44" s="160"/>
      <c r="J44" s="160"/>
      <c r="K44" s="160"/>
      <c r="L44" s="135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</row>
    <row r="45" s="2" customFormat="1" ht="24.96" customHeight="1">
      <c r="A45" s="39"/>
      <c r="B45" s="40"/>
      <c r="C45" s="24" t="s">
        <v>91</v>
      </c>
      <c r="D45" s="41"/>
      <c r="E45" s="41"/>
      <c r="F45" s="41"/>
      <c r="G45" s="41"/>
      <c r="H45" s="41"/>
      <c r="I45" s="41"/>
      <c r="J45" s="41"/>
      <c r="K45" s="41"/>
      <c r="L45" s="135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</row>
    <row r="46" s="2" customFormat="1" ht="6.96" customHeight="1">
      <c r="A46" s="39"/>
      <c r="B46" s="40"/>
      <c r="C46" s="41"/>
      <c r="D46" s="41"/>
      <c r="E46" s="41"/>
      <c r="F46" s="41"/>
      <c r="G46" s="41"/>
      <c r="H46" s="41"/>
      <c r="I46" s="41"/>
      <c r="J46" s="41"/>
      <c r="K46" s="41"/>
      <c r="L46" s="135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12" customHeight="1">
      <c r="A47" s="39"/>
      <c r="B47" s="40"/>
      <c r="C47" s="33" t="s">
        <v>16</v>
      </c>
      <c r="D47" s="41"/>
      <c r="E47" s="41"/>
      <c r="F47" s="41"/>
      <c r="G47" s="41"/>
      <c r="H47" s="41"/>
      <c r="I47" s="41"/>
      <c r="J47" s="41"/>
      <c r="K47" s="41"/>
      <c r="L47" s="135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16.5" customHeight="1">
      <c r="A48" s="39"/>
      <c r="B48" s="40"/>
      <c r="C48" s="41"/>
      <c r="D48" s="41"/>
      <c r="E48" s="161" t="str">
        <f>E7</f>
        <v>VT Vidnávka, Velká Kraš, km 3,623 - 4,000, PŠ 09/2024</v>
      </c>
      <c r="F48" s="33"/>
      <c r="G48" s="33"/>
      <c r="H48" s="33"/>
      <c r="I48" s="41"/>
      <c r="J48" s="41"/>
      <c r="K48" s="41"/>
      <c r="L48" s="135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12" customHeight="1">
      <c r="A49" s="39"/>
      <c r="B49" s="40"/>
      <c r="C49" s="33" t="s">
        <v>89</v>
      </c>
      <c r="D49" s="41"/>
      <c r="E49" s="41"/>
      <c r="F49" s="41"/>
      <c r="G49" s="41"/>
      <c r="H49" s="41"/>
      <c r="I49" s="41"/>
      <c r="J49" s="41"/>
      <c r="K49" s="41"/>
      <c r="L49" s="135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16.5" customHeight="1">
      <c r="A50" s="39"/>
      <c r="B50" s="40"/>
      <c r="C50" s="41"/>
      <c r="D50" s="41"/>
      <c r="E50" s="70" t="str">
        <f>E9</f>
        <v>SO-01 - Obnova podélného opevnění</v>
      </c>
      <c r="F50" s="41"/>
      <c r="G50" s="41"/>
      <c r="H50" s="41"/>
      <c r="I50" s="41"/>
      <c r="J50" s="41"/>
      <c r="K50" s="41"/>
      <c r="L50" s="135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2" customFormat="1" ht="6.96" customHeight="1">
      <c r="A51" s="39"/>
      <c r="B51" s="40"/>
      <c r="C51" s="41"/>
      <c r="D51" s="41"/>
      <c r="E51" s="41"/>
      <c r="F51" s="41"/>
      <c r="G51" s="41"/>
      <c r="H51" s="41"/>
      <c r="I51" s="41"/>
      <c r="J51" s="41"/>
      <c r="K51" s="41"/>
      <c r="L51" s="135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</row>
    <row r="52" s="2" customFormat="1" ht="12" customHeight="1">
      <c r="A52" s="39"/>
      <c r="B52" s="40"/>
      <c r="C52" s="33" t="s">
        <v>21</v>
      </c>
      <c r="D52" s="41"/>
      <c r="E52" s="41"/>
      <c r="F52" s="28" t="str">
        <f>F12</f>
        <v>Velká Kraš</v>
      </c>
      <c r="G52" s="41"/>
      <c r="H52" s="41"/>
      <c r="I52" s="33" t="s">
        <v>23</v>
      </c>
      <c r="J52" s="73" t="str">
        <f>IF(J12="","",J12)</f>
        <v>29. 7. 2025</v>
      </c>
      <c r="K52" s="41"/>
      <c r="L52" s="135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6.96" customHeight="1">
      <c r="A53" s="39"/>
      <c r="B53" s="40"/>
      <c r="C53" s="41"/>
      <c r="D53" s="41"/>
      <c r="E53" s="41"/>
      <c r="F53" s="41"/>
      <c r="G53" s="41"/>
      <c r="H53" s="41"/>
      <c r="I53" s="41"/>
      <c r="J53" s="41"/>
      <c r="K53" s="41"/>
      <c r="L53" s="135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15.15" customHeight="1">
      <c r="A54" s="39"/>
      <c r="B54" s="40"/>
      <c r="C54" s="33" t="s">
        <v>25</v>
      </c>
      <c r="D54" s="41"/>
      <c r="E54" s="41"/>
      <c r="F54" s="28" t="str">
        <f>E15</f>
        <v xml:space="preserve"> </v>
      </c>
      <c r="G54" s="41"/>
      <c r="H54" s="41"/>
      <c r="I54" s="33" t="s">
        <v>31</v>
      </c>
      <c r="J54" s="37" t="str">
        <f>E21</f>
        <v>Ing. Samková</v>
      </c>
      <c r="K54" s="41"/>
      <c r="L54" s="135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15.15" customHeight="1">
      <c r="A55" s="39"/>
      <c r="B55" s="40"/>
      <c r="C55" s="33" t="s">
        <v>29</v>
      </c>
      <c r="D55" s="41"/>
      <c r="E55" s="41"/>
      <c r="F55" s="28" t="str">
        <f>IF(E18="","",E18)</f>
        <v>Vyplň údaj</v>
      </c>
      <c r="G55" s="41"/>
      <c r="H55" s="41"/>
      <c r="I55" s="33" t="s">
        <v>34</v>
      </c>
      <c r="J55" s="37" t="str">
        <f>E24</f>
        <v>Ing. Samková</v>
      </c>
      <c r="K55" s="41"/>
      <c r="L55" s="135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0.32" customHeight="1">
      <c r="A56" s="39"/>
      <c r="B56" s="40"/>
      <c r="C56" s="41"/>
      <c r="D56" s="41"/>
      <c r="E56" s="41"/>
      <c r="F56" s="41"/>
      <c r="G56" s="41"/>
      <c r="H56" s="41"/>
      <c r="I56" s="41"/>
      <c r="J56" s="41"/>
      <c r="K56" s="41"/>
      <c r="L56" s="135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29.28" customHeight="1">
      <c r="A57" s="39"/>
      <c r="B57" s="40"/>
      <c r="C57" s="162" t="s">
        <v>92</v>
      </c>
      <c r="D57" s="163"/>
      <c r="E57" s="163"/>
      <c r="F57" s="163"/>
      <c r="G57" s="163"/>
      <c r="H57" s="163"/>
      <c r="I57" s="163"/>
      <c r="J57" s="164" t="s">
        <v>93</v>
      </c>
      <c r="K57" s="163"/>
      <c r="L57" s="135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10.32" customHeight="1">
      <c r="A58" s="39"/>
      <c r="B58" s="40"/>
      <c r="C58" s="41"/>
      <c r="D58" s="41"/>
      <c r="E58" s="41"/>
      <c r="F58" s="41"/>
      <c r="G58" s="41"/>
      <c r="H58" s="41"/>
      <c r="I58" s="41"/>
      <c r="J58" s="41"/>
      <c r="K58" s="41"/>
      <c r="L58" s="135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22.8" customHeight="1">
      <c r="A59" s="39"/>
      <c r="B59" s="40"/>
      <c r="C59" s="165" t="s">
        <v>69</v>
      </c>
      <c r="D59" s="41"/>
      <c r="E59" s="41"/>
      <c r="F59" s="41"/>
      <c r="G59" s="41"/>
      <c r="H59" s="41"/>
      <c r="I59" s="41"/>
      <c r="J59" s="103">
        <f>J83</f>
        <v>0</v>
      </c>
      <c r="K59" s="41"/>
      <c r="L59" s="135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U59" s="18" t="s">
        <v>94</v>
      </c>
    </row>
    <row r="60" s="9" customFormat="1" ht="24.96" customHeight="1">
      <c r="A60" s="9"/>
      <c r="B60" s="166"/>
      <c r="C60" s="167"/>
      <c r="D60" s="168" t="s">
        <v>95</v>
      </c>
      <c r="E60" s="169"/>
      <c r="F60" s="169"/>
      <c r="G60" s="169"/>
      <c r="H60" s="169"/>
      <c r="I60" s="169"/>
      <c r="J60" s="170">
        <f>J84</f>
        <v>0</v>
      </c>
      <c r="K60" s="167"/>
      <c r="L60" s="171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2"/>
      <c r="C61" s="173"/>
      <c r="D61" s="174" t="s">
        <v>96</v>
      </c>
      <c r="E61" s="175"/>
      <c r="F61" s="175"/>
      <c r="G61" s="175"/>
      <c r="H61" s="175"/>
      <c r="I61" s="175"/>
      <c r="J61" s="176">
        <f>J85</f>
        <v>0</v>
      </c>
      <c r="K61" s="173"/>
      <c r="L61" s="177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2"/>
      <c r="C62" s="173"/>
      <c r="D62" s="174" t="s">
        <v>97</v>
      </c>
      <c r="E62" s="175"/>
      <c r="F62" s="175"/>
      <c r="G62" s="175"/>
      <c r="H62" s="175"/>
      <c r="I62" s="175"/>
      <c r="J62" s="176">
        <f>J170</f>
        <v>0</v>
      </c>
      <c r="K62" s="173"/>
      <c r="L62" s="177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2"/>
      <c r="C63" s="173"/>
      <c r="D63" s="174" t="s">
        <v>98</v>
      </c>
      <c r="E63" s="175"/>
      <c r="F63" s="175"/>
      <c r="G63" s="175"/>
      <c r="H63" s="175"/>
      <c r="I63" s="175"/>
      <c r="J63" s="176">
        <f>J222</f>
        <v>0</v>
      </c>
      <c r="K63" s="173"/>
      <c r="L63" s="177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2" customFormat="1" ht="21.84" customHeight="1">
      <c r="A64" s="39"/>
      <c r="B64" s="40"/>
      <c r="C64" s="41"/>
      <c r="D64" s="41"/>
      <c r="E64" s="41"/>
      <c r="F64" s="41"/>
      <c r="G64" s="41"/>
      <c r="H64" s="41"/>
      <c r="I64" s="41"/>
      <c r="J64" s="41"/>
      <c r="K64" s="41"/>
      <c r="L64" s="135"/>
      <c r="S64" s="39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39"/>
      <c r="AE64" s="39"/>
    </row>
    <row r="65" s="2" customFormat="1" ht="6.96" customHeight="1">
      <c r="A65" s="39"/>
      <c r="B65" s="60"/>
      <c r="C65" s="61"/>
      <c r="D65" s="61"/>
      <c r="E65" s="61"/>
      <c r="F65" s="61"/>
      <c r="G65" s="61"/>
      <c r="H65" s="61"/>
      <c r="I65" s="61"/>
      <c r="J65" s="61"/>
      <c r="K65" s="61"/>
      <c r="L65" s="135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9" s="2" customFormat="1" ht="6.96" customHeight="1">
      <c r="A69" s="39"/>
      <c r="B69" s="62"/>
      <c r="C69" s="63"/>
      <c r="D69" s="63"/>
      <c r="E69" s="63"/>
      <c r="F69" s="63"/>
      <c r="G69" s="63"/>
      <c r="H69" s="63"/>
      <c r="I69" s="63"/>
      <c r="J69" s="63"/>
      <c r="K69" s="63"/>
      <c r="L69" s="135"/>
      <c r="S69" s="39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</row>
    <row r="70" s="2" customFormat="1" ht="24.96" customHeight="1">
      <c r="A70" s="39"/>
      <c r="B70" s="40"/>
      <c r="C70" s="24" t="s">
        <v>99</v>
      </c>
      <c r="D70" s="41"/>
      <c r="E70" s="41"/>
      <c r="F70" s="41"/>
      <c r="G70" s="41"/>
      <c r="H70" s="41"/>
      <c r="I70" s="41"/>
      <c r="J70" s="41"/>
      <c r="K70" s="41"/>
      <c r="L70" s="135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</row>
    <row r="71" s="2" customFormat="1" ht="6.96" customHeight="1">
      <c r="A71" s="39"/>
      <c r="B71" s="40"/>
      <c r="C71" s="41"/>
      <c r="D71" s="41"/>
      <c r="E71" s="41"/>
      <c r="F71" s="41"/>
      <c r="G71" s="41"/>
      <c r="H71" s="41"/>
      <c r="I71" s="41"/>
      <c r="J71" s="41"/>
      <c r="K71" s="41"/>
      <c r="L71" s="135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</row>
    <row r="72" s="2" customFormat="1" ht="12" customHeight="1">
      <c r="A72" s="39"/>
      <c r="B72" s="40"/>
      <c r="C72" s="33" t="s">
        <v>16</v>
      </c>
      <c r="D72" s="41"/>
      <c r="E72" s="41"/>
      <c r="F72" s="41"/>
      <c r="G72" s="41"/>
      <c r="H72" s="41"/>
      <c r="I72" s="41"/>
      <c r="J72" s="41"/>
      <c r="K72" s="41"/>
      <c r="L72" s="135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</row>
    <row r="73" s="2" customFormat="1" ht="16.5" customHeight="1">
      <c r="A73" s="39"/>
      <c r="B73" s="40"/>
      <c r="C73" s="41"/>
      <c r="D73" s="41"/>
      <c r="E73" s="161" t="str">
        <f>E7</f>
        <v>VT Vidnávka, Velká Kraš, km 3,623 - 4,000, PŠ 09/2024</v>
      </c>
      <c r="F73" s="33"/>
      <c r="G73" s="33"/>
      <c r="H73" s="33"/>
      <c r="I73" s="41"/>
      <c r="J73" s="41"/>
      <c r="K73" s="41"/>
      <c r="L73" s="135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</row>
    <row r="74" s="2" customFormat="1" ht="12" customHeight="1">
      <c r="A74" s="39"/>
      <c r="B74" s="40"/>
      <c r="C74" s="33" t="s">
        <v>89</v>
      </c>
      <c r="D74" s="41"/>
      <c r="E74" s="41"/>
      <c r="F74" s="41"/>
      <c r="G74" s="41"/>
      <c r="H74" s="41"/>
      <c r="I74" s="41"/>
      <c r="J74" s="41"/>
      <c r="K74" s="41"/>
      <c r="L74" s="135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</row>
    <row r="75" s="2" customFormat="1" ht="16.5" customHeight="1">
      <c r="A75" s="39"/>
      <c r="B75" s="40"/>
      <c r="C75" s="41"/>
      <c r="D75" s="41"/>
      <c r="E75" s="70" t="str">
        <f>E9</f>
        <v>SO-01 - Obnova podélného opevnění</v>
      </c>
      <c r="F75" s="41"/>
      <c r="G75" s="41"/>
      <c r="H75" s="41"/>
      <c r="I75" s="41"/>
      <c r="J75" s="41"/>
      <c r="K75" s="41"/>
      <c r="L75" s="135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</row>
    <row r="76" s="2" customFormat="1" ht="6.96" customHeight="1">
      <c r="A76" s="39"/>
      <c r="B76" s="40"/>
      <c r="C76" s="41"/>
      <c r="D76" s="41"/>
      <c r="E76" s="41"/>
      <c r="F76" s="41"/>
      <c r="G76" s="41"/>
      <c r="H76" s="41"/>
      <c r="I76" s="41"/>
      <c r="J76" s="41"/>
      <c r="K76" s="41"/>
      <c r="L76" s="135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2" customHeight="1">
      <c r="A77" s="39"/>
      <c r="B77" s="40"/>
      <c r="C77" s="33" t="s">
        <v>21</v>
      </c>
      <c r="D77" s="41"/>
      <c r="E77" s="41"/>
      <c r="F77" s="28" t="str">
        <f>F12</f>
        <v>Velká Kraš</v>
      </c>
      <c r="G77" s="41"/>
      <c r="H77" s="41"/>
      <c r="I77" s="33" t="s">
        <v>23</v>
      </c>
      <c r="J77" s="73" t="str">
        <f>IF(J12="","",J12)</f>
        <v>29. 7. 2025</v>
      </c>
      <c r="K77" s="41"/>
      <c r="L77" s="135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78" s="2" customFormat="1" ht="6.96" customHeight="1">
      <c r="A78" s="39"/>
      <c r="B78" s="40"/>
      <c r="C78" s="41"/>
      <c r="D78" s="41"/>
      <c r="E78" s="41"/>
      <c r="F78" s="41"/>
      <c r="G78" s="41"/>
      <c r="H78" s="41"/>
      <c r="I78" s="41"/>
      <c r="J78" s="41"/>
      <c r="K78" s="41"/>
      <c r="L78" s="135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</row>
    <row r="79" s="2" customFormat="1" ht="15.15" customHeight="1">
      <c r="A79" s="39"/>
      <c r="B79" s="40"/>
      <c r="C79" s="33" t="s">
        <v>25</v>
      </c>
      <c r="D79" s="41"/>
      <c r="E79" s="41"/>
      <c r="F79" s="28" t="str">
        <f>E15</f>
        <v xml:space="preserve"> </v>
      </c>
      <c r="G79" s="41"/>
      <c r="H79" s="41"/>
      <c r="I79" s="33" t="s">
        <v>31</v>
      </c>
      <c r="J79" s="37" t="str">
        <f>E21</f>
        <v>Ing. Samková</v>
      </c>
      <c r="K79" s="41"/>
      <c r="L79" s="135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</row>
    <row r="80" s="2" customFormat="1" ht="15.15" customHeight="1">
      <c r="A80" s="39"/>
      <c r="B80" s="40"/>
      <c r="C80" s="33" t="s">
        <v>29</v>
      </c>
      <c r="D80" s="41"/>
      <c r="E80" s="41"/>
      <c r="F80" s="28" t="str">
        <f>IF(E18="","",E18)</f>
        <v>Vyplň údaj</v>
      </c>
      <c r="G80" s="41"/>
      <c r="H80" s="41"/>
      <c r="I80" s="33" t="s">
        <v>34</v>
      </c>
      <c r="J80" s="37" t="str">
        <f>E24</f>
        <v>Ing. Samková</v>
      </c>
      <c r="K80" s="41"/>
      <c r="L80" s="135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</row>
    <row r="81" s="2" customFormat="1" ht="10.32" customHeight="1">
      <c r="A81" s="39"/>
      <c r="B81" s="40"/>
      <c r="C81" s="41"/>
      <c r="D81" s="41"/>
      <c r="E81" s="41"/>
      <c r="F81" s="41"/>
      <c r="G81" s="41"/>
      <c r="H81" s="41"/>
      <c r="I81" s="41"/>
      <c r="J81" s="41"/>
      <c r="K81" s="41"/>
      <c r="L81" s="135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11" customFormat="1" ht="29.28" customHeight="1">
      <c r="A82" s="178"/>
      <c r="B82" s="179"/>
      <c r="C82" s="180" t="s">
        <v>100</v>
      </c>
      <c r="D82" s="181" t="s">
        <v>56</v>
      </c>
      <c r="E82" s="181" t="s">
        <v>52</v>
      </c>
      <c r="F82" s="181" t="s">
        <v>53</v>
      </c>
      <c r="G82" s="181" t="s">
        <v>101</v>
      </c>
      <c r="H82" s="181" t="s">
        <v>102</v>
      </c>
      <c r="I82" s="181" t="s">
        <v>103</v>
      </c>
      <c r="J82" s="181" t="s">
        <v>93</v>
      </c>
      <c r="K82" s="182" t="s">
        <v>104</v>
      </c>
      <c r="L82" s="183"/>
      <c r="M82" s="93" t="s">
        <v>19</v>
      </c>
      <c r="N82" s="94" t="s">
        <v>41</v>
      </c>
      <c r="O82" s="94" t="s">
        <v>105</v>
      </c>
      <c r="P82" s="94" t="s">
        <v>106</v>
      </c>
      <c r="Q82" s="94" t="s">
        <v>107</v>
      </c>
      <c r="R82" s="94" t="s">
        <v>108</v>
      </c>
      <c r="S82" s="94" t="s">
        <v>109</v>
      </c>
      <c r="T82" s="95" t="s">
        <v>110</v>
      </c>
      <c r="U82" s="178"/>
      <c r="V82" s="178"/>
      <c r="W82" s="178"/>
      <c r="X82" s="178"/>
      <c r="Y82" s="178"/>
      <c r="Z82" s="178"/>
      <c r="AA82" s="178"/>
      <c r="AB82" s="178"/>
      <c r="AC82" s="178"/>
      <c r="AD82" s="178"/>
      <c r="AE82" s="178"/>
    </row>
    <row r="83" s="2" customFormat="1" ht="22.8" customHeight="1">
      <c r="A83" s="39"/>
      <c r="B83" s="40"/>
      <c r="C83" s="100" t="s">
        <v>111</v>
      </c>
      <c r="D83" s="41"/>
      <c r="E83" s="41"/>
      <c r="F83" s="41"/>
      <c r="G83" s="41"/>
      <c r="H83" s="41"/>
      <c r="I83" s="41"/>
      <c r="J83" s="184">
        <f>BK83</f>
        <v>0</v>
      </c>
      <c r="K83" s="41"/>
      <c r="L83" s="45"/>
      <c r="M83" s="96"/>
      <c r="N83" s="185"/>
      <c r="O83" s="97"/>
      <c r="P83" s="186">
        <f>P84</f>
        <v>0</v>
      </c>
      <c r="Q83" s="97"/>
      <c r="R83" s="186">
        <f>R84</f>
        <v>649.97042050000005</v>
      </c>
      <c r="S83" s="97"/>
      <c r="T83" s="187">
        <f>T84</f>
        <v>0</v>
      </c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  <c r="AT83" s="18" t="s">
        <v>70</v>
      </c>
      <c r="AU83" s="18" t="s">
        <v>94</v>
      </c>
      <c r="BK83" s="188">
        <f>BK84</f>
        <v>0</v>
      </c>
    </row>
    <row r="84" s="12" customFormat="1" ht="25.92" customHeight="1">
      <c r="A84" s="12"/>
      <c r="B84" s="189"/>
      <c r="C84" s="190"/>
      <c r="D84" s="191" t="s">
        <v>70</v>
      </c>
      <c r="E84" s="192" t="s">
        <v>112</v>
      </c>
      <c r="F84" s="192" t="s">
        <v>113</v>
      </c>
      <c r="G84" s="190"/>
      <c r="H84" s="190"/>
      <c r="I84" s="193"/>
      <c r="J84" s="194">
        <f>BK84</f>
        <v>0</v>
      </c>
      <c r="K84" s="190"/>
      <c r="L84" s="195"/>
      <c r="M84" s="196"/>
      <c r="N84" s="197"/>
      <c r="O84" s="197"/>
      <c r="P84" s="198">
        <f>P85+P170+P222</f>
        <v>0</v>
      </c>
      <c r="Q84" s="197"/>
      <c r="R84" s="198">
        <f>R85+R170+R222</f>
        <v>649.97042050000005</v>
      </c>
      <c r="S84" s="197"/>
      <c r="T84" s="199">
        <f>T85+T170+T222</f>
        <v>0</v>
      </c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R84" s="200" t="s">
        <v>79</v>
      </c>
      <c r="AT84" s="201" t="s">
        <v>70</v>
      </c>
      <c r="AU84" s="201" t="s">
        <v>71</v>
      </c>
      <c r="AY84" s="200" t="s">
        <v>114</v>
      </c>
      <c r="BK84" s="202">
        <f>BK85+BK170+BK222</f>
        <v>0</v>
      </c>
    </row>
    <row r="85" s="12" customFormat="1" ht="22.8" customHeight="1">
      <c r="A85" s="12"/>
      <c r="B85" s="189"/>
      <c r="C85" s="190"/>
      <c r="D85" s="191" t="s">
        <v>70</v>
      </c>
      <c r="E85" s="203" t="s">
        <v>79</v>
      </c>
      <c r="F85" s="203" t="s">
        <v>115</v>
      </c>
      <c r="G85" s="190"/>
      <c r="H85" s="190"/>
      <c r="I85" s="193"/>
      <c r="J85" s="204">
        <f>BK85</f>
        <v>0</v>
      </c>
      <c r="K85" s="190"/>
      <c r="L85" s="195"/>
      <c r="M85" s="196"/>
      <c r="N85" s="197"/>
      <c r="O85" s="197"/>
      <c r="P85" s="198">
        <f>SUM(P86:P169)</f>
        <v>0</v>
      </c>
      <c r="Q85" s="197"/>
      <c r="R85" s="198">
        <f>SUM(R86:R169)</f>
        <v>157.52449999999999</v>
      </c>
      <c r="S85" s="197"/>
      <c r="T85" s="199">
        <f>SUM(T86:T169)</f>
        <v>0</v>
      </c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R85" s="200" t="s">
        <v>79</v>
      </c>
      <c r="AT85" s="201" t="s">
        <v>70</v>
      </c>
      <c r="AU85" s="201" t="s">
        <v>79</v>
      </c>
      <c r="AY85" s="200" t="s">
        <v>114</v>
      </c>
      <c r="BK85" s="202">
        <f>SUM(BK86:BK169)</f>
        <v>0</v>
      </c>
    </row>
    <row r="86" s="2" customFormat="1" ht="24.15" customHeight="1">
      <c r="A86" s="39"/>
      <c r="B86" s="40"/>
      <c r="C86" s="205" t="s">
        <v>79</v>
      </c>
      <c r="D86" s="205" t="s">
        <v>116</v>
      </c>
      <c r="E86" s="206" t="s">
        <v>117</v>
      </c>
      <c r="F86" s="207" t="s">
        <v>118</v>
      </c>
      <c r="G86" s="208" t="s">
        <v>119</v>
      </c>
      <c r="H86" s="209">
        <v>388.89999999999998</v>
      </c>
      <c r="I86" s="210"/>
      <c r="J86" s="211">
        <f>ROUND(I86*H86,2)</f>
        <v>0</v>
      </c>
      <c r="K86" s="207" t="s">
        <v>120</v>
      </c>
      <c r="L86" s="45"/>
      <c r="M86" s="212" t="s">
        <v>19</v>
      </c>
      <c r="N86" s="213" t="s">
        <v>42</v>
      </c>
      <c r="O86" s="85"/>
      <c r="P86" s="214">
        <f>O86*H86</f>
        <v>0</v>
      </c>
      <c r="Q86" s="214">
        <v>0</v>
      </c>
      <c r="R86" s="214">
        <f>Q86*H86</f>
        <v>0</v>
      </c>
      <c r="S86" s="214">
        <v>0</v>
      </c>
      <c r="T86" s="215">
        <f>S86*H86</f>
        <v>0</v>
      </c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R86" s="216" t="s">
        <v>121</v>
      </c>
      <c r="AT86" s="216" t="s">
        <v>116</v>
      </c>
      <c r="AU86" s="216" t="s">
        <v>81</v>
      </c>
      <c r="AY86" s="18" t="s">
        <v>114</v>
      </c>
      <c r="BE86" s="217">
        <f>IF(N86="základní",J86,0)</f>
        <v>0</v>
      </c>
      <c r="BF86" s="217">
        <f>IF(N86="snížená",J86,0)</f>
        <v>0</v>
      </c>
      <c r="BG86" s="217">
        <f>IF(N86="zákl. přenesená",J86,0)</f>
        <v>0</v>
      </c>
      <c r="BH86" s="217">
        <f>IF(N86="sníž. přenesená",J86,0)</f>
        <v>0</v>
      </c>
      <c r="BI86" s="217">
        <f>IF(N86="nulová",J86,0)</f>
        <v>0</v>
      </c>
      <c r="BJ86" s="18" t="s">
        <v>79</v>
      </c>
      <c r="BK86" s="217">
        <f>ROUND(I86*H86,2)</f>
        <v>0</v>
      </c>
      <c r="BL86" s="18" t="s">
        <v>121</v>
      </c>
      <c r="BM86" s="216" t="s">
        <v>122</v>
      </c>
    </row>
    <row r="87" s="2" customFormat="1">
      <c r="A87" s="39"/>
      <c r="B87" s="40"/>
      <c r="C87" s="41"/>
      <c r="D87" s="218" t="s">
        <v>123</v>
      </c>
      <c r="E87" s="41"/>
      <c r="F87" s="219" t="s">
        <v>124</v>
      </c>
      <c r="G87" s="41"/>
      <c r="H87" s="41"/>
      <c r="I87" s="220"/>
      <c r="J87" s="41"/>
      <c r="K87" s="41"/>
      <c r="L87" s="45"/>
      <c r="M87" s="221"/>
      <c r="N87" s="222"/>
      <c r="O87" s="85"/>
      <c r="P87" s="85"/>
      <c r="Q87" s="85"/>
      <c r="R87" s="85"/>
      <c r="S87" s="85"/>
      <c r="T87" s="86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T87" s="18" t="s">
        <v>123</v>
      </c>
      <c r="AU87" s="18" t="s">
        <v>81</v>
      </c>
    </row>
    <row r="88" s="2" customFormat="1">
      <c r="A88" s="39"/>
      <c r="B88" s="40"/>
      <c r="C88" s="41"/>
      <c r="D88" s="223" t="s">
        <v>125</v>
      </c>
      <c r="E88" s="41"/>
      <c r="F88" s="224" t="s">
        <v>126</v>
      </c>
      <c r="G88" s="41"/>
      <c r="H88" s="41"/>
      <c r="I88" s="220"/>
      <c r="J88" s="41"/>
      <c r="K88" s="41"/>
      <c r="L88" s="45"/>
      <c r="M88" s="221"/>
      <c r="N88" s="222"/>
      <c r="O88" s="85"/>
      <c r="P88" s="85"/>
      <c r="Q88" s="85"/>
      <c r="R88" s="85"/>
      <c r="S88" s="85"/>
      <c r="T88" s="86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T88" s="18" t="s">
        <v>125</v>
      </c>
      <c r="AU88" s="18" t="s">
        <v>81</v>
      </c>
    </row>
    <row r="89" s="13" customFormat="1">
      <c r="A89" s="13"/>
      <c r="B89" s="225"/>
      <c r="C89" s="226"/>
      <c r="D89" s="223" t="s">
        <v>127</v>
      </c>
      <c r="E89" s="227" t="s">
        <v>19</v>
      </c>
      <c r="F89" s="228" t="s">
        <v>128</v>
      </c>
      <c r="G89" s="226"/>
      <c r="H89" s="229">
        <v>179.80000000000001</v>
      </c>
      <c r="I89" s="230"/>
      <c r="J89" s="226"/>
      <c r="K89" s="226"/>
      <c r="L89" s="231"/>
      <c r="M89" s="232"/>
      <c r="N89" s="233"/>
      <c r="O89" s="233"/>
      <c r="P89" s="233"/>
      <c r="Q89" s="233"/>
      <c r="R89" s="233"/>
      <c r="S89" s="233"/>
      <c r="T89" s="234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T89" s="235" t="s">
        <v>127</v>
      </c>
      <c r="AU89" s="235" t="s">
        <v>81</v>
      </c>
      <c r="AV89" s="13" t="s">
        <v>81</v>
      </c>
      <c r="AW89" s="13" t="s">
        <v>33</v>
      </c>
      <c r="AX89" s="13" t="s">
        <v>71</v>
      </c>
      <c r="AY89" s="235" t="s">
        <v>114</v>
      </c>
    </row>
    <row r="90" s="13" customFormat="1">
      <c r="A90" s="13"/>
      <c r="B90" s="225"/>
      <c r="C90" s="226"/>
      <c r="D90" s="223" t="s">
        <v>127</v>
      </c>
      <c r="E90" s="227" t="s">
        <v>19</v>
      </c>
      <c r="F90" s="228" t="s">
        <v>129</v>
      </c>
      <c r="G90" s="226"/>
      <c r="H90" s="229">
        <v>209.09999999999999</v>
      </c>
      <c r="I90" s="230"/>
      <c r="J90" s="226"/>
      <c r="K90" s="226"/>
      <c r="L90" s="231"/>
      <c r="M90" s="232"/>
      <c r="N90" s="233"/>
      <c r="O90" s="233"/>
      <c r="P90" s="233"/>
      <c r="Q90" s="233"/>
      <c r="R90" s="233"/>
      <c r="S90" s="233"/>
      <c r="T90" s="234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T90" s="235" t="s">
        <v>127</v>
      </c>
      <c r="AU90" s="235" t="s">
        <v>81</v>
      </c>
      <c r="AV90" s="13" t="s">
        <v>81</v>
      </c>
      <c r="AW90" s="13" t="s">
        <v>33</v>
      </c>
      <c r="AX90" s="13" t="s">
        <v>71</v>
      </c>
      <c r="AY90" s="235" t="s">
        <v>114</v>
      </c>
    </row>
    <row r="91" s="14" customFormat="1">
      <c r="A91" s="14"/>
      <c r="B91" s="236"/>
      <c r="C91" s="237"/>
      <c r="D91" s="223" t="s">
        <v>127</v>
      </c>
      <c r="E91" s="238" t="s">
        <v>19</v>
      </c>
      <c r="F91" s="239" t="s">
        <v>130</v>
      </c>
      <c r="G91" s="237"/>
      <c r="H91" s="240">
        <v>388.89999999999998</v>
      </c>
      <c r="I91" s="241"/>
      <c r="J91" s="237"/>
      <c r="K91" s="237"/>
      <c r="L91" s="242"/>
      <c r="M91" s="243"/>
      <c r="N91" s="244"/>
      <c r="O91" s="244"/>
      <c r="P91" s="244"/>
      <c r="Q91" s="244"/>
      <c r="R91" s="244"/>
      <c r="S91" s="244"/>
      <c r="T91" s="245"/>
      <c r="U91" s="14"/>
      <c r="V91" s="14"/>
      <c r="W91" s="14"/>
      <c r="X91" s="14"/>
      <c r="Y91" s="14"/>
      <c r="Z91" s="14"/>
      <c r="AA91" s="14"/>
      <c r="AB91" s="14"/>
      <c r="AC91" s="14"/>
      <c r="AD91" s="14"/>
      <c r="AE91" s="14"/>
      <c r="AT91" s="246" t="s">
        <v>127</v>
      </c>
      <c r="AU91" s="246" t="s">
        <v>81</v>
      </c>
      <c r="AV91" s="14" t="s">
        <v>121</v>
      </c>
      <c r="AW91" s="14" t="s">
        <v>33</v>
      </c>
      <c r="AX91" s="14" t="s">
        <v>79</v>
      </c>
      <c r="AY91" s="246" t="s">
        <v>114</v>
      </c>
    </row>
    <row r="92" s="2" customFormat="1" ht="24.15" customHeight="1">
      <c r="A92" s="39"/>
      <c r="B92" s="40"/>
      <c r="C92" s="205" t="s">
        <v>81</v>
      </c>
      <c r="D92" s="205" t="s">
        <v>116</v>
      </c>
      <c r="E92" s="206" t="s">
        <v>131</v>
      </c>
      <c r="F92" s="207" t="s">
        <v>132</v>
      </c>
      <c r="G92" s="208" t="s">
        <v>119</v>
      </c>
      <c r="H92" s="209">
        <v>388.89999999999998</v>
      </c>
      <c r="I92" s="210"/>
      <c r="J92" s="211">
        <f>ROUND(I92*H92,2)</f>
        <v>0</v>
      </c>
      <c r="K92" s="207" t="s">
        <v>120</v>
      </c>
      <c r="L92" s="45"/>
      <c r="M92" s="212" t="s">
        <v>19</v>
      </c>
      <c r="N92" s="213" t="s">
        <v>42</v>
      </c>
      <c r="O92" s="85"/>
      <c r="P92" s="214">
        <f>O92*H92</f>
        <v>0</v>
      </c>
      <c r="Q92" s="214">
        <v>0</v>
      </c>
      <c r="R92" s="214">
        <f>Q92*H92</f>
        <v>0</v>
      </c>
      <c r="S92" s="214">
        <v>0</v>
      </c>
      <c r="T92" s="215">
        <f>S92*H92</f>
        <v>0</v>
      </c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R92" s="216" t="s">
        <v>121</v>
      </c>
      <c r="AT92" s="216" t="s">
        <v>116</v>
      </c>
      <c r="AU92" s="216" t="s">
        <v>81</v>
      </c>
      <c r="AY92" s="18" t="s">
        <v>114</v>
      </c>
      <c r="BE92" s="217">
        <f>IF(N92="základní",J92,0)</f>
        <v>0</v>
      </c>
      <c r="BF92" s="217">
        <f>IF(N92="snížená",J92,0)</f>
        <v>0</v>
      </c>
      <c r="BG92" s="217">
        <f>IF(N92="zákl. přenesená",J92,0)</f>
        <v>0</v>
      </c>
      <c r="BH92" s="217">
        <f>IF(N92="sníž. přenesená",J92,0)</f>
        <v>0</v>
      </c>
      <c r="BI92" s="217">
        <f>IF(N92="nulová",J92,0)</f>
        <v>0</v>
      </c>
      <c r="BJ92" s="18" t="s">
        <v>79</v>
      </c>
      <c r="BK92" s="217">
        <f>ROUND(I92*H92,2)</f>
        <v>0</v>
      </c>
      <c r="BL92" s="18" t="s">
        <v>121</v>
      </c>
      <c r="BM92" s="216" t="s">
        <v>133</v>
      </c>
    </row>
    <row r="93" s="2" customFormat="1">
      <c r="A93" s="39"/>
      <c r="B93" s="40"/>
      <c r="C93" s="41"/>
      <c r="D93" s="218" t="s">
        <v>123</v>
      </c>
      <c r="E93" s="41"/>
      <c r="F93" s="219" t="s">
        <v>134</v>
      </c>
      <c r="G93" s="41"/>
      <c r="H93" s="41"/>
      <c r="I93" s="220"/>
      <c r="J93" s="41"/>
      <c r="K93" s="41"/>
      <c r="L93" s="45"/>
      <c r="M93" s="221"/>
      <c r="N93" s="222"/>
      <c r="O93" s="85"/>
      <c r="P93" s="85"/>
      <c r="Q93" s="85"/>
      <c r="R93" s="85"/>
      <c r="S93" s="85"/>
      <c r="T93" s="86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T93" s="18" t="s">
        <v>123</v>
      </c>
      <c r="AU93" s="18" t="s">
        <v>81</v>
      </c>
    </row>
    <row r="94" s="2" customFormat="1">
      <c r="A94" s="39"/>
      <c r="B94" s="40"/>
      <c r="C94" s="41"/>
      <c r="D94" s="223" t="s">
        <v>125</v>
      </c>
      <c r="E94" s="41"/>
      <c r="F94" s="224" t="s">
        <v>135</v>
      </c>
      <c r="G94" s="41"/>
      <c r="H94" s="41"/>
      <c r="I94" s="220"/>
      <c r="J94" s="41"/>
      <c r="K94" s="41"/>
      <c r="L94" s="45"/>
      <c r="M94" s="221"/>
      <c r="N94" s="222"/>
      <c r="O94" s="85"/>
      <c r="P94" s="85"/>
      <c r="Q94" s="85"/>
      <c r="R94" s="85"/>
      <c r="S94" s="85"/>
      <c r="T94" s="86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T94" s="18" t="s">
        <v>125</v>
      </c>
      <c r="AU94" s="18" t="s">
        <v>81</v>
      </c>
    </row>
    <row r="95" s="13" customFormat="1">
      <c r="A95" s="13"/>
      <c r="B95" s="225"/>
      <c r="C95" s="226"/>
      <c r="D95" s="223" t="s">
        <v>127</v>
      </c>
      <c r="E95" s="227" t="s">
        <v>19</v>
      </c>
      <c r="F95" s="228" t="s">
        <v>128</v>
      </c>
      <c r="G95" s="226"/>
      <c r="H95" s="229">
        <v>179.80000000000001</v>
      </c>
      <c r="I95" s="230"/>
      <c r="J95" s="226"/>
      <c r="K95" s="226"/>
      <c r="L95" s="231"/>
      <c r="M95" s="232"/>
      <c r="N95" s="233"/>
      <c r="O95" s="233"/>
      <c r="P95" s="233"/>
      <c r="Q95" s="233"/>
      <c r="R95" s="233"/>
      <c r="S95" s="233"/>
      <c r="T95" s="234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T95" s="235" t="s">
        <v>127</v>
      </c>
      <c r="AU95" s="235" t="s">
        <v>81</v>
      </c>
      <c r="AV95" s="13" t="s">
        <v>81</v>
      </c>
      <c r="AW95" s="13" t="s">
        <v>33</v>
      </c>
      <c r="AX95" s="13" t="s">
        <v>71</v>
      </c>
      <c r="AY95" s="235" t="s">
        <v>114</v>
      </c>
    </row>
    <row r="96" s="13" customFormat="1">
      <c r="A96" s="13"/>
      <c r="B96" s="225"/>
      <c r="C96" s="226"/>
      <c r="D96" s="223" t="s">
        <v>127</v>
      </c>
      <c r="E96" s="227" t="s">
        <v>19</v>
      </c>
      <c r="F96" s="228" t="s">
        <v>129</v>
      </c>
      <c r="G96" s="226"/>
      <c r="H96" s="229">
        <v>209.09999999999999</v>
      </c>
      <c r="I96" s="230"/>
      <c r="J96" s="226"/>
      <c r="K96" s="226"/>
      <c r="L96" s="231"/>
      <c r="M96" s="232"/>
      <c r="N96" s="233"/>
      <c r="O96" s="233"/>
      <c r="P96" s="233"/>
      <c r="Q96" s="233"/>
      <c r="R96" s="233"/>
      <c r="S96" s="233"/>
      <c r="T96" s="234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T96" s="235" t="s">
        <v>127</v>
      </c>
      <c r="AU96" s="235" t="s">
        <v>81</v>
      </c>
      <c r="AV96" s="13" t="s">
        <v>81</v>
      </c>
      <c r="AW96" s="13" t="s">
        <v>33</v>
      </c>
      <c r="AX96" s="13" t="s">
        <v>71</v>
      </c>
      <c r="AY96" s="235" t="s">
        <v>114</v>
      </c>
    </row>
    <row r="97" s="14" customFormat="1">
      <c r="A97" s="14"/>
      <c r="B97" s="236"/>
      <c r="C97" s="237"/>
      <c r="D97" s="223" t="s">
        <v>127</v>
      </c>
      <c r="E97" s="238" t="s">
        <v>19</v>
      </c>
      <c r="F97" s="239" t="s">
        <v>130</v>
      </c>
      <c r="G97" s="237"/>
      <c r="H97" s="240">
        <v>388.89999999999998</v>
      </c>
      <c r="I97" s="241"/>
      <c r="J97" s="237"/>
      <c r="K97" s="237"/>
      <c r="L97" s="242"/>
      <c r="M97" s="243"/>
      <c r="N97" s="244"/>
      <c r="O97" s="244"/>
      <c r="P97" s="244"/>
      <c r="Q97" s="244"/>
      <c r="R97" s="244"/>
      <c r="S97" s="244"/>
      <c r="T97" s="245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T97" s="246" t="s">
        <v>127</v>
      </c>
      <c r="AU97" s="246" t="s">
        <v>81</v>
      </c>
      <c r="AV97" s="14" t="s">
        <v>121</v>
      </c>
      <c r="AW97" s="14" t="s">
        <v>33</v>
      </c>
      <c r="AX97" s="14" t="s">
        <v>79</v>
      </c>
      <c r="AY97" s="246" t="s">
        <v>114</v>
      </c>
    </row>
    <row r="98" s="2" customFormat="1" ht="16.5" customHeight="1">
      <c r="A98" s="39"/>
      <c r="B98" s="40"/>
      <c r="C98" s="205" t="s">
        <v>136</v>
      </c>
      <c r="D98" s="205" t="s">
        <v>116</v>
      </c>
      <c r="E98" s="206" t="s">
        <v>137</v>
      </c>
      <c r="F98" s="207" t="s">
        <v>138</v>
      </c>
      <c r="G98" s="208" t="s">
        <v>139</v>
      </c>
      <c r="H98" s="209">
        <v>50</v>
      </c>
      <c r="I98" s="210"/>
      <c r="J98" s="211">
        <f>ROUND(I98*H98,2)</f>
        <v>0</v>
      </c>
      <c r="K98" s="207" t="s">
        <v>120</v>
      </c>
      <c r="L98" s="45"/>
      <c r="M98" s="212" t="s">
        <v>19</v>
      </c>
      <c r="N98" s="213" t="s">
        <v>42</v>
      </c>
      <c r="O98" s="85"/>
      <c r="P98" s="214">
        <f>O98*H98</f>
        <v>0</v>
      </c>
      <c r="Q98" s="214">
        <v>3.0000000000000001E-05</v>
      </c>
      <c r="R98" s="214">
        <f>Q98*H98</f>
        <v>0.0015</v>
      </c>
      <c r="S98" s="214">
        <v>0</v>
      </c>
      <c r="T98" s="215">
        <f>S98*H98</f>
        <v>0</v>
      </c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R98" s="216" t="s">
        <v>121</v>
      </c>
      <c r="AT98" s="216" t="s">
        <v>116</v>
      </c>
      <c r="AU98" s="216" t="s">
        <v>81</v>
      </c>
      <c r="AY98" s="18" t="s">
        <v>114</v>
      </c>
      <c r="BE98" s="217">
        <f>IF(N98="základní",J98,0)</f>
        <v>0</v>
      </c>
      <c r="BF98" s="217">
        <f>IF(N98="snížená",J98,0)</f>
        <v>0</v>
      </c>
      <c r="BG98" s="217">
        <f>IF(N98="zákl. přenesená",J98,0)</f>
        <v>0</v>
      </c>
      <c r="BH98" s="217">
        <f>IF(N98="sníž. přenesená",J98,0)</f>
        <v>0</v>
      </c>
      <c r="BI98" s="217">
        <f>IF(N98="nulová",J98,0)</f>
        <v>0</v>
      </c>
      <c r="BJ98" s="18" t="s">
        <v>79</v>
      </c>
      <c r="BK98" s="217">
        <f>ROUND(I98*H98,2)</f>
        <v>0</v>
      </c>
      <c r="BL98" s="18" t="s">
        <v>121</v>
      </c>
      <c r="BM98" s="216" t="s">
        <v>140</v>
      </c>
    </row>
    <row r="99" s="2" customFormat="1">
      <c r="A99" s="39"/>
      <c r="B99" s="40"/>
      <c r="C99" s="41"/>
      <c r="D99" s="218" t="s">
        <v>123</v>
      </c>
      <c r="E99" s="41"/>
      <c r="F99" s="219" t="s">
        <v>141</v>
      </c>
      <c r="G99" s="41"/>
      <c r="H99" s="41"/>
      <c r="I99" s="220"/>
      <c r="J99" s="41"/>
      <c r="K99" s="41"/>
      <c r="L99" s="45"/>
      <c r="M99" s="221"/>
      <c r="N99" s="222"/>
      <c r="O99" s="85"/>
      <c r="P99" s="85"/>
      <c r="Q99" s="85"/>
      <c r="R99" s="85"/>
      <c r="S99" s="85"/>
      <c r="T99" s="86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T99" s="18" t="s">
        <v>123</v>
      </c>
      <c r="AU99" s="18" t="s">
        <v>81</v>
      </c>
    </row>
    <row r="100" s="2" customFormat="1">
      <c r="A100" s="39"/>
      <c r="B100" s="40"/>
      <c r="C100" s="41"/>
      <c r="D100" s="223" t="s">
        <v>125</v>
      </c>
      <c r="E100" s="41"/>
      <c r="F100" s="224" t="s">
        <v>142</v>
      </c>
      <c r="G100" s="41"/>
      <c r="H100" s="41"/>
      <c r="I100" s="220"/>
      <c r="J100" s="41"/>
      <c r="K100" s="41"/>
      <c r="L100" s="45"/>
      <c r="M100" s="221"/>
      <c r="N100" s="222"/>
      <c r="O100" s="85"/>
      <c r="P100" s="85"/>
      <c r="Q100" s="85"/>
      <c r="R100" s="85"/>
      <c r="S100" s="85"/>
      <c r="T100" s="86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T100" s="18" t="s">
        <v>125</v>
      </c>
      <c r="AU100" s="18" t="s">
        <v>81</v>
      </c>
    </row>
    <row r="101" s="13" customFormat="1">
      <c r="A101" s="13"/>
      <c r="B101" s="225"/>
      <c r="C101" s="226"/>
      <c r="D101" s="223" t="s">
        <v>127</v>
      </c>
      <c r="E101" s="227" t="s">
        <v>19</v>
      </c>
      <c r="F101" s="228" t="s">
        <v>143</v>
      </c>
      <c r="G101" s="226"/>
      <c r="H101" s="229">
        <v>50</v>
      </c>
      <c r="I101" s="230"/>
      <c r="J101" s="226"/>
      <c r="K101" s="226"/>
      <c r="L101" s="231"/>
      <c r="M101" s="232"/>
      <c r="N101" s="233"/>
      <c r="O101" s="233"/>
      <c r="P101" s="233"/>
      <c r="Q101" s="233"/>
      <c r="R101" s="233"/>
      <c r="S101" s="233"/>
      <c r="T101" s="234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T101" s="235" t="s">
        <v>127</v>
      </c>
      <c r="AU101" s="235" t="s">
        <v>81</v>
      </c>
      <c r="AV101" s="13" t="s">
        <v>81</v>
      </c>
      <c r="AW101" s="13" t="s">
        <v>33</v>
      </c>
      <c r="AX101" s="13" t="s">
        <v>71</v>
      </c>
      <c r="AY101" s="235" t="s">
        <v>114</v>
      </c>
    </row>
    <row r="102" s="14" customFormat="1">
      <c r="A102" s="14"/>
      <c r="B102" s="236"/>
      <c r="C102" s="237"/>
      <c r="D102" s="223" t="s">
        <v>127</v>
      </c>
      <c r="E102" s="238" t="s">
        <v>19</v>
      </c>
      <c r="F102" s="239" t="s">
        <v>130</v>
      </c>
      <c r="G102" s="237"/>
      <c r="H102" s="240">
        <v>50</v>
      </c>
      <c r="I102" s="241"/>
      <c r="J102" s="237"/>
      <c r="K102" s="237"/>
      <c r="L102" s="242"/>
      <c r="M102" s="243"/>
      <c r="N102" s="244"/>
      <c r="O102" s="244"/>
      <c r="P102" s="244"/>
      <c r="Q102" s="244"/>
      <c r="R102" s="244"/>
      <c r="S102" s="244"/>
      <c r="T102" s="245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T102" s="246" t="s">
        <v>127</v>
      </c>
      <c r="AU102" s="246" t="s">
        <v>81</v>
      </c>
      <c r="AV102" s="14" t="s">
        <v>121</v>
      </c>
      <c r="AW102" s="14" t="s">
        <v>33</v>
      </c>
      <c r="AX102" s="14" t="s">
        <v>79</v>
      </c>
      <c r="AY102" s="246" t="s">
        <v>114</v>
      </c>
    </row>
    <row r="103" s="2" customFormat="1" ht="24.15" customHeight="1">
      <c r="A103" s="39"/>
      <c r="B103" s="40"/>
      <c r="C103" s="205" t="s">
        <v>121</v>
      </c>
      <c r="D103" s="205" t="s">
        <v>116</v>
      </c>
      <c r="E103" s="206" t="s">
        <v>144</v>
      </c>
      <c r="F103" s="207" t="s">
        <v>145</v>
      </c>
      <c r="G103" s="208" t="s">
        <v>146</v>
      </c>
      <c r="H103" s="209">
        <v>5</v>
      </c>
      <c r="I103" s="210"/>
      <c r="J103" s="211">
        <f>ROUND(I103*H103,2)</f>
        <v>0</v>
      </c>
      <c r="K103" s="207" t="s">
        <v>120</v>
      </c>
      <c r="L103" s="45"/>
      <c r="M103" s="212" t="s">
        <v>19</v>
      </c>
      <c r="N103" s="213" t="s">
        <v>42</v>
      </c>
      <c r="O103" s="85"/>
      <c r="P103" s="214">
        <f>O103*H103</f>
        <v>0</v>
      </c>
      <c r="Q103" s="214">
        <v>0</v>
      </c>
      <c r="R103" s="214">
        <f>Q103*H103</f>
        <v>0</v>
      </c>
      <c r="S103" s="214">
        <v>0</v>
      </c>
      <c r="T103" s="215">
        <f>S103*H103</f>
        <v>0</v>
      </c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R103" s="216" t="s">
        <v>121</v>
      </c>
      <c r="AT103" s="216" t="s">
        <v>116</v>
      </c>
      <c r="AU103" s="216" t="s">
        <v>81</v>
      </c>
      <c r="AY103" s="18" t="s">
        <v>114</v>
      </c>
      <c r="BE103" s="217">
        <f>IF(N103="základní",J103,0)</f>
        <v>0</v>
      </c>
      <c r="BF103" s="217">
        <f>IF(N103="snížená",J103,0)</f>
        <v>0</v>
      </c>
      <c r="BG103" s="217">
        <f>IF(N103="zákl. přenesená",J103,0)</f>
        <v>0</v>
      </c>
      <c r="BH103" s="217">
        <f>IF(N103="sníž. přenesená",J103,0)</f>
        <v>0</v>
      </c>
      <c r="BI103" s="217">
        <f>IF(N103="nulová",J103,0)</f>
        <v>0</v>
      </c>
      <c r="BJ103" s="18" t="s">
        <v>79</v>
      </c>
      <c r="BK103" s="217">
        <f>ROUND(I103*H103,2)</f>
        <v>0</v>
      </c>
      <c r="BL103" s="18" t="s">
        <v>121</v>
      </c>
      <c r="BM103" s="216" t="s">
        <v>147</v>
      </c>
    </row>
    <row r="104" s="2" customFormat="1">
      <c r="A104" s="39"/>
      <c r="B104" s="40"/>
      <c r="C104" s="41"/>
      <c r="D104" s="218" t="s">
        <v>123</v>
      </c>
      <c r="E104" s="41"/>
      <c r="F104" s="219" t="s">
        <v>148</v>
      </c>
      <c r="G104" s="41"/>
      <c r="H104" s="41"/>
      <c r="I104" s="220"/>
      <c r="J104" s="41"/>
      <c r="K104" s="41"/>
      <c r="L104" s="45"/>
      <c r="M104" s="221"/>
      <c r="N104" s="222"/>
      <c r="O104" s="85"/>
      <c r="P104" s="85"/>
      <c r="Q104" s="85"/>
      <c r="R104" s="85"/>
      <c r="S104" s="85"/>
      <c r="T104" s="86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T104" s="18" t="s">
        <v>123</v>
      </c>
      <c r="AU104" s="18" t="s">
        <v>81</v>
      </c>
    </row>
    <row r="105" s="2" customFormat="1">
      <c r="A105" s="39"/>
      <c r="B105" s="40"/>
      <c r="C105" s="41"/>
      <c r="D105" s="223" t="s">
        <v>125</v>
      </c>
      <c r="E105" s="41"/>
      <c r="F105" s="224" t="s">
        <v>149</v>
      </c>
      <c r="G105" s="41"/>
      <c r="H105" s="41"/>
      <c r="I105" s="220"/>
      <c r="J105" s="41"/>
      <c r="K105" s="41"/>
      <c r="L105" s="45"/>
      <c r="M105" s="221"/>
      <c r="N105" s="222"/>
      <c r="O105" s="85"/>
      <c r="P105" s="85"/>
      <c r="Q105" s="85"/>
      <c r="R105" s="85"/>
      <c r="S105" s="85"/>
      <c r="T105" s="86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  <c r="AT105" s="18" t="s">
        <v>125</v>
      </c>
      <c r="AU105" s="18" t="s">
        <v>81</v>
      </c>
    </row>
    <row r="106" s="13" customFormat="1">
      <c r="A106" s="13"/>
      <c r="B106" s="225"/>
      <c r="C106" s="226"/>
      <c r="D106" s="223" t="s">
        <v>127</v>
      </c>
      <c r="E106" s="227" t="s">
        <v>19</v>
      </c>
      <c r="F106" s="228" t="s">
        <v>150</v>
      </c>
      <c r="G106" s="226"/>
      <c r="H106" s="229">
        <v>5</v>
      </c>
      <c r="I106" s="230"/>
      <c r="J106" s="226"/>
      <c r="K106" s="226"/>
      <c r="L106" s="231"/>
      <c r="M106" s="232"/>
      <c r="N106" s="233"/>
      <c r="O106" s="233"/>
      <c r="P106" s="233"/>
      <c r="Q106" s="233"/>
      <c r="R106" s="233"/>
      <c r="S106" s="233"/>
      <c r="T106" s="234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T106" s="235" t="s">
        <v>127</v>
      </c>
      <c r="AU106" s="235" t="s">
        <v>81</v>
      </c>
      <c r="AV106" s="13" t="s">
        <v>81</v>
      </c>
      <c r="AW106" s="13" t="s">
        <v>33</v>
      </c>
      <c r="AX106" s="13" t="s">
        <v>71</v>
      </c>
      <c r="AY106" s="235" t="s">
        <v>114</v>
      </c>
    </row>
    <row r="107" s="14" customFormat="1">
      <c r="A107" s="14"/>
      <c r="B107" s="236"/>
      <c r="C107" s="237"/>
      <c r="D107" s="223" t="s">
        <v>127</v>
      </c>
      <c r="E107" s="238" t="s">
        <v>19</v>
      </c>
      <c r="F107" s="239" t="s">
        <v>130</v>
      </c>
      <c r="G107" s="237"/>
      <c r="H107" s="240">
        <v>5</v>
      </c>
      <c r="I107" s="241"/>
      <c r="J107" s="237"/>
      <c r="K107" s="237"/>
      <c r="L107" s="242"/>
      <c r="M107" s="243"/>
      <c r="N107" s="244"/>
      <c r="O107" s="244"/>
      <c r="P107" s="244"/>
      <c r="Q107" s="244"/>
      <c r="R107" s="244"/>
      <c r="S107" s="244"/>
      <c r="T107" s="245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T107" s="246" t="s">
        <v>127</v>
      </c>
      <c r="AU107" s="246" t="s">
        <v>81</v>
      </c>
      <c r="AV107" s="14" t="s">
        <v>121</v>
      </c>
      <c r="AW107" s="14" t="s">
        <v>33</v>
      </c>
      <c r="AX107" s="14" t="s">
        <v>79</v>
      </c>
      <c r="AY107" s="246" t="s">
        <v>114</v>
      </c>
    </row>
    <row r="108" s="2" customFormat="1" ht="24.15" customHeight="1">
      <c r="A108" s="39"/>
      <c r="B108" s="40"/>
      <c r="C108" s="205" t="s">
        <v>150</v>
      </c>
      <c r="D108" s="205" t="s">
        <v>116</v>
      </c>
      <c r="E108" s="206" t="s">
        <v>151</v>
      </c>
      <c r="F108" s="207" t="s">
        <v>152</v>
      </c>
      <c r="G108" s="208" t="s">
        <v>119</v>
      </c>
      <c r="H108" s="209">
        <v>105</v>
      </c>
      <c r="I108" s="210"/>
      <c r="J108" s="211">
        <f>ROUND(I108*H108,2)</f>
        <v>0</v>
      </c>
      <c r="K108" s="207" t="s">
        <v>120</v>
      </c>
      <c r="L108" s="45"/>
      <c r="M108" s="212" t="s">
        <v>19</v>
      </c>
      <c r="N108" s="213" t="s">
        <v>42</v>
      </c>
      <c r="O108" s="85"/>
      <c r="P108" s="214">
        <f>O108*H108</f>
        <v>0</v>
      </c>
      <c r="Q108" s="214">
        <v>0</v>
      </c>
      <c r="R108" s="214">
        <f>Q108*H108</f>
        <v>0</v>
      </c>
      <c r="S108" s="214">
        <v>0</v>
      </c>
      <c r="T108" s="215">
        <f>S108*H108</f>
        <v>0</v>
      </c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R108" s="216" t="s">
        <v>121</v>
      </c>
      <c r="AT108" s="216" t="s">
        <v>116</v>
      </c>
      <c r="AU108" s="216" t="s">
        <v>81</v>
      </c>
      <c r="AY108" s="18" t="s">
        <v>114</v>
      </c>
      <c r="BE108" s="217">
        <f>IF(N108="základní",J108,0)</f>
        <v>0</v>
      </c>
      <c r="BF108" s="217">
        <f>IF(N108="snížená",J108,0)</f>
        <v>0</v>
      </c>
      <c r="BG108" s="217">
        <f>IF(N108="zákl. přenesená",J108,0)</f>
        <v>0</v>
      </c>
      <c r="BH108" s="217">
        <f>IF(N108="sníž. přenesená",J108,0)</f>
        <v>0</v>
      </c>
      <c r="BI108" s="217">
        <f>IF(N108="nulová",J108,0)</f>
        <v>0</v>
      </c>
      <c r="BJ108" s="18" t="s">
        <v>79</v>
      </c>
      <c r="BK108" s="217">
        <f>ROUND(I108*H108,2)</f>
        <v>0</v>
      </c>
      <c r="BL108" s="18" t="s">
        <v>121</v>
      </c>
      <c r="BM108" s="216" t="s">
        <v>153</v>
      </c>
    </row>
    <row r="109" s="2" customFormat="1">
      <c r="A109" s="39"/>
      <c r="B109" s="40"/>
      <c r="C109" s="41"/>
      <c r="D109" s="218" t="s">
        <v>123</v>
      </c>
      <c r="E109" s="41"/>
      <c r="F109" s="219" t="s">
        <v>154</v>
      </c>
      <c r="G109" s="41"/>
      <c r="H109" s="41"/>
      <c r="I109" s="220"/>
      <c r="J109" s="41"/>
      <c r="K109" s="41"/>
      <c r="L109" s="45"/>
      <c r="M109" s="221"/>
      <c r="N109" s="222"/>
      <c r="O109" s="85"/>
      <c r="P109" s="85"/>
      <c r="Q109" s="85"/>
      <c r="R109" s="85"/>
      <c r="S109" s="85"/>
      <c r="T109" s="86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T109" s="18" t="s">
        <v>123</v>
      </c>
      <c r="AU109" s="18" t="s">
        <v>81</v>
      </c>
    </row>
    <row r="110" s="2" customFormat="1">
      <c r="A110" s="39"/>
      <c r="B110" s="40"/>
      <c r="C110" s="41"/>
      <c r="D110" s="223" t="s">
        <v>125</v>
      </c>
      <c r="E110" s="41"/>
      <c r="F110" s="224" t="s">
        <v>155</v>
      </c>
      <c r="G110" s="41"/>
      <c r="H110" s="41"/>
      <c r="I110" s="220"/>
      <c r="J110" s="41"/>
      <c r="K110" s="41"/>
      <c r="L110" s="45"/>
      <c r="M110" s="221"/>
      <c r="N110" s="222"/>
      <c r="O110" s="85"/>
      <c r="P110" s="85"/>
      <c r="Q110" s="85"/>
      <c r="R110" s="85"/>
      <c r="S110" s="85"/>
      <c r="T110" s="86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  <c r="AT110" s="18" t="s">
        <v>125</v>
      </c>
      <c r="AU110" s="18" t="s">
        <v>81</v>
      </c>
    </row>
    <row r="111" s="13" customFormat="1">
      <c r="A111" s="13"/>
      <c r="B111" s="225"/>
      <c r="C111" s="226"/>
      <c r="D111" s="223" t="s">
        <v>127</v>
      </c>
      <c r="E111" s="227" t="s">
        <v>19</v>
      </c>
      <c r="F111" s="228" t="s">
        <v>156</v>
      </c>
      <c r="G111" s="226"/>
      <c r="H111" s="229">
        <v>105</v>
      </c>
      <c r="I111" s="230"/>
      <c r="J111" s="226"/>
      <c r="K111" s="226"/>
      <c r="L111" s="231"/>
      <c r="M111" s="232"/>
      <c r="N111" s="233"/>
      <c r="O111" s="233"/>
      <c r="P111" s="233"/>
      <c r="Q111" s="233"/>
      <c r="R111" s="233"/>
      <c r="S111" s="233"/>
      <c r="T111" s="234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T111" s="235" t="s">
        <v>127</v>
      </c>
      <c r="AU111" s="235" t="s">
        <v>81</v>
      </c>
      <c r="AV111" s="13" t="s">
        <v>81</v>
      </c>
      <c r="AW111" s="13" t="s">
        <v>33</v>
      </c>
      <c r="AX111" s="13" t="s">
        <v>71</v>
      </c>
      <c r="AY111" s="235" t="s">
        <v>114</v>
      </c>
    </row>
    <row r="112" s="14" customFormat="1">
      <c r="A112" s="14"/>
      <c r="B112" s="236"/>
      <c r="C112" s="237"/>
      <c r="D112" s="223" t="s">
        <v>127</v>
      </c>
      <c r="E112" s="238" t="s">
        <v>19</v>
      </c>
      <c r="F112" s="239" t="s">
        <v>130</v>
      </c>
      <c r="G112" s="237"/>
      <c r="H112" s="240">
        <v>105</v>
      </c>
      <c r="I112" s="241"/>
      <c r="J112" s="237"/>
      <c r="K112" s="237"/>
      <c r="L112" s="242"/>
      <c r="M112" s="243"/>
      <c r="N112" s="244"/>
      <c r="O112" s="244"/>
      <c r="P112" s="244"/>
      <c r="Q112" s="244"/>
      <c r="R112" s="244"/>
      <c r="S112" s="244"/>
      <c r="T112" s="245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T112" s="246" t="s">
        <v>127</v>
      </c>
      <c r="AU112" s="246" t="s">
        <v>81</v>
      </c>
      <c r="AV112" s="14" t="s">
        <v>121</v>
      </c>
      <c r="AW112" s="14" t="s">
        <v>33</v>
      </c>
      <c r="AX112" s="14" t="s">
        <v>79</v>
      </c>
      <c r="AY112" s="246" t="s">
        <v>114</v>
      </c>
    </row>
    <row r="113" s="2" customFormat="1" ht="16.5" customHeight="1">
      <c r="A113" s="39"/>
      <c r="B113" s="40"/>
      <c r="C113" s="247" t="s">
        <v>157</v>
      </c>
      <c r="D113" s="247" t="s">
        <v>158</v>
      </c>
      <c r="E113" s="248" t="s">
        <v>159</v>
      </c>
      <c r="F113" s="249" t="s">
        <v>160</v>
      </c>
      <c r="G113" s="250" t="s">
        <v>161</v>
      </c>
      <c r="H113" s="251">
        <v>157.5</v>
      </c>
      <c r="I113" s="252"/>
      <c r="J113" s="253">
        <f>ROUND(I113*H113,2)</f>
        <v>0</v>
      </c>
      <c r="K113" s="249" t="s">
        <v>120</v>
      </c>
      <c r="L113" s="254"/>
      <c r="M113" s="255" t="s">
        <v>19</v>
      </c>
      <c r="N113" s="256" t="s">
        <v>42</v>
      </c>
      <c r="O113" s="85"/>
      <c r="P113" s="214">
        <f>O113*H113</f>
        <v>0</v>
      </c>
      <c r="Q113" s="214">
        <v>1</v>
      </c>
      <c r="R113" s="214">
        <f>Q113*H113</f>
        <v>157.5</v>
      </c>
      <c r="S113" s="214">
        <v>0</v>
      </c>
      <c r="T113" s="215">
        <f>S113*H113</f>
        <v>0</v>
      </c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  <c r="AR113" s="216" t="s">
        <v>162</v>
      </c>
      <c r="AT113" s="216" t="s">
        <v>158</v>
      </c>
      <c r="AU113" s="216" t="s">
        <v>81</v>
      </c>
      <c r="AY113" s="18" t="s">
        <v>114</v>
      </c>
      <c r="BE113" s="217">
        <f>IF(N113="základní",J113,0)</f>
        <v>0</v>
      </c>
      <c r="BF113" s="217">
        <f>IF(N113="snížená",J113,0)</f>
        <v>0</v>
      </c>
      <c r="BG113" s="217">
        <f>IF(N113="zákl. přenesená",J113,0)</f>
        <v>0</v>
      </c>
      <c r="BH113" s="217">
        <f>IF(N113="sníž. přenesená",J113,0)</f>
        <v>0</v>
      </c>
      <c r="BI113" s="217">
        <f>IF(N113="nulová",J113,0)</f>
        <v>0</v>
      </c>
      <c r="BJ113" s="18" t="s">
        <v>79</v>
      </c>
      <c r="BK113" s="217">
        <f>ROUND(I113*H113,2)</f>
        <v>0</v>
      </c>
      <c r="BL113" s="18" t="s">
        <v>121</v>
      </c>
      <c r="BM113" s="216" t="s">
        <v>163</v>
      </c>
    </row>
    <row r="114" s="13" customFormat="1">
      <c r="A114" s="13"/>
      <c r="B114" s="225"/>
      <c r="C114" s="226"/>
      <c r="D114" s="223" t="s">
        <v>127</v>
      </c>
      <c r="E114" s="227" t="s">
        <v>19</v>
      </c>
      <c r="F114" s="228" t="s">
        <v>164</v>
      </c>
      <c r="G114" s="226"/>
      <c r="H114" s="229">
        <v>157.5</v>
      </c>
      <c r="I114" s="230"/>
      <c r="J114" s="226"/>
      <c r="K114" s="226"/>
      <c r="L114" s="231"/>
      <c r="M114" s="232"/>
      <c r="N114" s="233"/>
      <c r="O114" s="233"/>
      <c r="P114" s="233"/>
      <c r="Q114" s="233"/>
      <c r="R114" s="233"/>
      <c r="S114" s="233"/>
      <c r="T114" s="234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T114" s="235" t="s">
        <v>127</v>
      </c>
      <c r="AU114" s="235" t="s">
        <v>81</v>
      </c>
      <c r="AV114" s="13" t="s">
        <v>81</v>
      </c>
      <c r="AW114" s="13" t="s">
        <v>33</v>
      </c>
      <c r="AX114" s="13" t="s">
        <v>71</v>
      </c>
      <c r="AY114" s="235" t="s">
        <v>114</v>
      </c>
    </row>
    <row r="115" s="14" customFormat="1">
      <c r="A115" s="14"/>
      <c r="B115" s="236"/>
      <c r="C115" s="237"/>
      <c r="D115" s="223" t="s">
        <v>127</v>
      </c>
      <c r="E115" s="238" t="s">
        <v>19</v>
      </c>
      <c r="F115" s="239" t="s">
        <v>130</v>
      </c>
      <c r="G115" s="237"/>
      <c r="H115" s="240">
        <v>157.5</v>
      </c>
      <c r="I115" s="241"/>
      <c r="J115" s="237"/>
      <c r="K115" s="237"/>
      <c r="L115" s="242"/>
      <c r="M115" s="243"/>
      <c r="N115" s="244"/>
      <c r="O115" s="244"/>
      <c r="P115" s="244"/>
      <c r="Q115" s="244"/>
      <c r="R115" s="244"/>
      <c r="S115" s="244"/>
      <c r="T115" s="245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T115" s="246" t="s">
        <v>127</v>
      </c>
      <c r="AU115" s="246" t="s">
        <v>81</v>
      </c>
      <c r="AV115" s="14" t="s">
        <v>121</v>
      </c>
      <c r="AW115" s="14" t="s">
        <v>33</v>
      </c>
      <c r="AX115" s="14" t="s">
        <v>79</v>
      </c>
      <c r="AY115" s="246" t="s">
        <v>114</v>
      </c>
    </row>
    <row r="116" s="2" customFormat="1" ht="21.75" customHeight="1">
      <c r="A116" s="39"/>
      <c r="B116" s="40"/>
      <c r="C116" s="205" t="s">
        <v>165</v>
      </c>
      <c r="D116" s="205" t="s">
        <v>116</v>
      </c>
      <c r="E116" s="206" t="s">
        <v>166</v>
      </c>
      <c r="F116" s="207" t="s">
        <v>167</v>
      </c>
      <c r="G116" s="208" t="s">
        <v>119</v>
      </c>
      <c r="H116" s="209">
        <v>162.5</v>
      </c>
      <c r="I116" s="210"/>
      <c r="J116" s="211">
        <f>ROUND(I116*H116,2)</f>
        <v>0</v>
      </c>
      <c r="K116" s="207" t="s">
        <v>120</v>
      </c>
      <c r="L116" s="45"/>
      <c r="M116" s="212" t="s">
        <v>19</v>
      </c>
      <c r="N116" s="213" t="s">
        <v>42</v>
      </c>
      <c r="O116" s="85"/>
      <c r="P116" s="214">
        <f>O116*H116</f>
        <v>0</v>
      </c>
      <c r="Q116" s="214">
        <v>0</v>
      </c>
      <c r="R116" s="214">
        <f>Q116*H116</f>
        <v>0</v>
      </c>
      <c r="S116" s="214">
        <v>0</v>
      </c>
      <c r="T116" s="215">
        <f>S116*H116</f>
        <v>0</v>
      </c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  <c r="AR116" s="216" t="s">
        <v>121</v>
      </c>
      <c r="AT116" s="216" t="s">
        <v>116</v>
      </c>
      <c r="AU116" s="216" t="s">
        <v>81</v>
      </c>
      <c r="AY116" s="18" t="s">
        <v>114</v>
      </c>
      <c r="BE116" s="217">
        <f>IF(N116="základní",J116,0)</f>
        <v>0</v>
      </c>
      <c r="BF116" s="217">
        <f>IF(N116="snížená",J116,0)</f>
        <v>0</v>
      </c>
      <c r="BG116" s="217">
        <f>IF(N116="zákl. přenesená",J116,0)</f>
        <v>0</v>
      </c>
      <c r="BH116" s="217">
        <f>IF(N116="sníž. přenesená",J116,0)</f>
        <v>0</v>
      </c>
      <c r="BI116" s="217">
        <f>IF(N116="nulová",J116,0)</f>
        <v>0</v>
      </c>
      <c r="BJ116" s="18" t="s">
        <v>79</v>
      </c>
      <c r="BK116" s="217">
        <f>ROUND(I116*H116,2)</f>
        <v>0</v>
      </c>
      <c r="BL116" s="18" t="s">
        <v>121</v>
      </c>
      <c r="BM116" s="216" t="s">
        <v>168</v>
      </c>
    </row>
    <row r="117" s="2" customFormat="1">
      <c r="A117" s="39"/>
      <c r="B117" s="40"/>
      <c r="C117" s="41"/>
      <c r="D117" s="218" t="s">
        <v>123</v>
      </c>
      <c r="E117" s="41"/>
      <c r="F117" s="219" t="s">
        <v>169</v>
      </c>
      <c r="G117" s="41"/>
      <c r="H117" s="41"/>
      <c r="I117" s="220"/>
      <c r="J117" s="41"/>
      <c r="K117" s="41"/>
      <c r="L117" s="45"/>
      <c r="M117" s="221"/>
      <c r="N117" s="222"/>
      <c r="O117" s="85"/>
      <c r="P117" s="85"/>
      <c r="Q117" s="85"/>
      <c r="R117" s="85"/>
      <c r="S117" s="85"/>
      <c r="T117" s="86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  <c r="AT117" s="18" t="s">
        <v>123</v>
      </c>
      <c r="AU117" s="18" t="s">
        <v>81</v>
      </c>
    </row>
    <row r="118" s="2" customFormat="1">
      <c r="A118" s="39"/>
      <c r="B118" s="40"/>
      <c r="C118" s="41"/>
      <c r="D118" s="223" t="s">
        <v>125</v>
      </c>
      <c r="E118" s="41"/>
      <c r="F118" s="224" t="s">
        <v>170</v>
      </c>
      <c r="G118" s="41"/>
      <c r="H118" s="41"/>
      <c r="I118" s="220"/>
      <c r="J118" s="41"/>
      <c r="K118" s="41"/>
      <c r="L118" s="45"/>
      <c r="M118" s="221"/>
      <c r="N118" s="222"/>
      <c r="O118" s="85"/>
      <c r="P118" s="85"/>
      <c r="Q118" s="85"/>
      <c r="R118" s="85"/>
      <c r="S118" s="85"/>
      <c r="T118" s="86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T118" s="18" t="s">
        <v>125</v>
      </c>
      <c r="AU118" s="18" t="s">
        <v>81</v>
      </c>
    </row>
    <row r="119" s="13" customFormat="1">
      <c r="A119" s="13"/>
      <c r="B119" s="225"/>
      <c r="C119" s="226"/>
      <c r="D119" s="223" t="s">
        <v>127</v>
      </c>
      <c r="E119" s="227" t="s">
        <v>19</v>
      </c>
      <c r="F119" s="228" t="s">
        <v>171</v>
      </c>
      <c r="G119" s="226"/>
      <c r="H119" s="229">
        <v>19</v>
      </c>
      <c r="I119" s="230"/>
      <c r="J119" s="226"/>
      <c r="K119" s="226"/>
      <c r="L119" s="231"/>
      <c r="M119" s="232"/>
      <c r="N119" s="233"/>
      <c r="O119" s="233"/>
      <c r="P119" s="233"/>
      <c r="Q119" s="233"/>
      <c r="R119" s="233"/>
      <c r="S119" s="233"/>
      <c r="T119" s="234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T119" s="235" t="s">
        <v>127</v>
      </c>
      <c r="AU119" s="235" t="s">
        <v>81</v>
      </c>
      <c r="AV119" s="13" t="s">
        <v>81</v>
      </c>
      <c r="AW119" s="13" t="s">
        <v>33</v>
      </c>
      <c r="AX119" s="13" t="s">
        <v>71</v>
      </c>
      <c r="AY119" s="235" t="s">
        <v>114</v>
      </c>
    </row>
    <row r="120" s="13" customFormat="1">
      <c r="A120" s="13"/>
      <c r="B120" s="225"/>
      <c r="C120" s="226"/>
      <c r="D120" s="223" t="s">
        <v>127</v>
      </c>
      <c r="E120" s="227" t="s">
        <v>19</v>
      </c>
      <c r="F120" s="228" t="s">
        <v>172</v>
      </c>
      <c r="G120" s="226"/>
      <c r="H120" s="229">
        <v>3</v>
      </c>
      <c r="I120" s="230"/>
      <c r="J120" s="226"/>
      <c r="K120" s="226"/>
      <c r="L120" s="231"/>
      <c r="M120" s="232"/>
      <c r="N120" s="233"/>
      <c r="O120" s="233"/>
      <c r="P120" s="233"/>
      <c r="Q120" s="233"/>
      <c r="R120" s="233"/>
      <c r="S120" s="233"/>
      <c r="T120" s="234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T120" s="235" t="s">
        <v>127</v>
      </c>
      <c r="AU120" s="235" t="s">
        <v>81</v>
      </c>
      <c r="AV120" s="13" t="s">
        <v>81</v>
      </c>
      <c r="AW120" s="13" t="s">
        <v>33</v>
      </c>
      <c r="AX120" s="13" t="s">
        <v>71</v>
      </c>
      <c r="AY120" s="235" t="s">
        <v>114</v>
      </c>
    </row>
    <row r="121" s="13" customFormat="1">
      <c r="A121" s="13"/>
      <c r="B121" s="225"/>
      <c r="C121" s="226"/>
      <c r="D121" s="223" t="s">
        <v>127</v>
      </c>
      <c r="E121" s="227" t="s">
        <v>19</v>
      </c>
      <c r="F121" s="228" t="s">
        <v>173</v>
      </c>
      <c r="G121" s="226"/>
      <c r="H121" s="229">
        <v>140.5</v>
      </c>
      <c r="I121" s="230"/>
      <c r="J121" s="226"/>
      <c r="K121" s="226"/>
      <c r="L121" s="231"/>
      <c r="M121" s="232"/>
      <c r="N121" s="233"/>
      <c r="O121" s="233"/>
      <c r="P121" s="233"/>
      <c r="Q121" s="233"/>
      <c r="R121" s="233"/>
      <c r="S121" s="233"/>
      <c r="T121" s="234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T121" s="235" t="s">
        <v>127</v>
      </c>
      <c r="AU121" s="235" t="s">
        <v>81</v>
      </c>
      <c r="AV121" s="13" t="s">
        <v>81</v>
      </c>
      <c r="AW121" s="13" t="s">
        <v>33</v>
      </c>
      <c r="AX121" s="13" t="s">
        <v>71</v>
      </c>
      <c r="AY121" s="235" t="s">
        <v>114</v>
      </c>
    </row>
    <row r="122" s="14" customFormat="1">
      <c r="A122" s="14"/>
      <c r="B122" s="236"/>
      <c r="C122" s="237"/>
      <c r="D122" s="223" t="s">
        <v>127</v>
      </c>
      <c r="E122" s="238" t="s">
        <v>19</v>
      </c>
      <c r="F122" s="239" t="s">
        <v>130</v>
      </c>
      <c r="G122" s="237"/>
      <c r="H122" s="240">
        <v>162.5</v>
      </c>
      <c r="I122" s="241"/>
      <c r="J122" s="237"/>
      <c r="K122" s="237"/>
      <c r="L122" s="242"/>
      <c r="M122" s="243"/>
      <c r="N122" s="244"/>
      <c r="O122" s="244"/>
      <c r="P122" s="244"/>
      <c r="Q122" s="244"/>
      <c r="R122" s="244"/>
      <c r="S122" s="244"/>
      <c r="T122" s="245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T122" s="246" t="s">
        <v>127</v>
      </c>
      <c r="AU122" s="246" t="s">
        <v>81</v>
      </c>
      <c r="AV122" s="14" t="s">
        <v>121</v>
      </c>
      <c r="AW122" s="14" t="s">
        <v>33</v>
      </c>
      <c r="AX122" s="14" t="s">
        <v>79</v>
      </c>
      <c r="AY122" s="246" t="s">
        <v>114</v>
      </c>
    </row>
    <row r="123" s="2" customFormat="1" ht="37.8" customHeight="1">
      <c r="A123" s="39"/>
      <c r="B123" s="40"/>
      <c r="C123" s="205" t="s">
        <v>162</v>
      </c>
      <c r="D123" s="205" t="s">
        <v>116</v>
      </c>
      <c r="E123" s="206" t="s">
        <v>174</v>
      </c>
      <c r="F123" s="207" t="s">
        <v>175</v>
      </c>
      <c r="G123" s="208" t="s">
        <v>119</v>
      </c>
      <c r="H123" s="209">
        <v>232.84999999999999</v>
      </c>
      <c r="I123" s="210"/>
      <c r="J123" s="211">
        <f>ROUND(I123*H123,2)</f>
        <v>0</v>
      </c>
      <c r="K123" s="207" t="s">
        <v>120</v>
      </c>
      <c r="L123" s="45"/>
      <c r="M123" s="212" t="s">
        <v>19</v>
      </c>
      <c r="N123" s="213" t="s">
        <v>42</v>
      </c>
      <c r="O123" s="85"/>
      <c r="P123" s="214">
        <f>O123*H123</f>
        <v>0</v>
      </c>
      <c r="Q123" s="214">
        <v>0</v>
      </c>
      <c r="R123" s="214">
        <f>Q123*H123</f>
        <v>0</v>
      </c>
      <c r="S123" s="214">
        <v>0</v>
      </c>
      <c r="T123" s="215">
        <f>S123*H123</f>
        <v>0</v>
      </c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R123" s="216" t="s">
        <v>121</v>
      </c>
      <c r="AT123" s="216" t="s">
        <v>116</v>
      </c>
      <c r="AU123" s="216" t="s">
        <v>81</v>
      </c>
      <c r="AY123" s="18" t="s">
        <v>114</v>
      </c>
      <c r="BE123" s="217">
        <f>IF(N123="základní",J123,0)</f>
        <v>0</v>
      </c>
      <c r="BF123" s="217">
        <f>IF(N123="snížená",J123,0)</f>
        <v>0</v>
      </c>
      <c r="BG123" s="217">
        <f>IF(N123="zákl. přenesená",J123,0)</f>
        <v>0</v>
      </c>
      <c r="BH123" s="217">
        <f>IF(N123="sníž. přenesená",J123,0)</f>
        <v>0</v>
      </c>
      <c r="BI123" s="217">
        <f>IF(N123="nulová",J123,0)</f>
        <v>0</v>
      </c>
      <c r="BJ123" s="18" t="s">
        <v>79</v>
      </c>
      <c r="BK123" s="217">
        <f>ROUND(I123*H123,2)</f>
        <v>0</v>
      </c>
      <c r="BL123" s="18" t="s">
        <v>121</v>
      </c>
      <c r="BM123" s="216" t="s">
        <v>176</v>
      </c>
    </row>
    <row r="124" s="2" customFormat="1">
      <c r="A124" s="39"/>
      <c r="B124" s="40"/>
      <c r="C124" s="41"/>
      <c r="D124" s="218" t="s">
        <v>123</v>
      </c>
      <c r="E124" s="41"/>
      <c r="F124" s="219" t="s">
        <v>177</v>
      </c>
      <c r="G124" s="41"/>
      <c r="H124" s="41"/>
      <c r="I124" s="220"/>
      <c r="J124" s="41"/>
      <c r="K124" s="41"/>
      <c r="L124" s="45"/>
      <c r="M124" s="221"/>
      <c r="N124" s="222"/>
      <c r="O124" s="85"/>
      <c r="P124" s="85"/>
      <c r="Q124" s="85"/>
      <c r="R124" s="85"/>
      <c r="S124" s="85"/>
      <c r="T124" s="86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T124" s="18" t="s">
        <v>123</v>
      </c>
      <c r="AU124" s="18" t="s">
        <v>81</v>
      </c>
    </row>
    <row r="125" s="2" customFormat="1">
      <c r="A125" s="39"/>
      <c r="B125" s="40"/>
      <c r="C125" s="41"/>
      <c r="D125" s="223" t="s">
        <v>125</v>
      </c>
      <c r="E125" s="41"/>
      <c r="F125" s="224" t="s">
        <v>178</v>
      </c>
      <c r="G125" s="41"/>
      <c r="H125" s="41"/>
      <c r="I125" s="220"/>
      <c r="J125" s="41"/>
      <c r="K125" s="41"/>
      <c r="L125" s="45"/>
      <c r="M125" s="221"/>
      <c r="N125" s="222"/>
      <c r="O125" s="85"/>
      <c r="P125" s="85"/>
      <c r="Q125" s="85"/>
      <c r="R125" s="85"/>
      <c r="S125" s="85"/>
      <c r="T125" s="86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T125" s="18" t="s">
        <v>125</v>
      </c>
      <c r="AU125" s="18" t="s">
        <v>81</v>
      </c>
    </row>
    <row r="126" s="13" customFormat="1">
      <c r="A126" s="13"/>
      <c r="B126" s="225"/>
      <c r="C126" s="226"/>
      <c r="D126" s="223" t="s">
        <v>127</v>
      </c>
      <c r="E126" s="227" t="s">
        <v>19</v>
      </c>
      <c r="F126" s="228" t="s">
        <v>179</v>
      </c>
      <c r="G126" s="226"/>
      <c r="H126" s="229">
        <v>63.799999999999997</v>
      </c>
      <c r="I126" s="230"/>
      <c r="J126" s="226"/>
      <c r="K126" s="226"/>
      <c r="L126" s="231"/>
      <c r="M126" s="232"/>
      <c r="N126" s="233"/>
      <c r="O126" s="233"/>
      <c r="P126" s="233"/>
      <c r="Q126" s="233"/>
      <c r="R126" s="233"/>
      <c r="S126" s="233"/>
      <c r="T126" s="234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T126" s="235" t="s">
        <v>127</v>
      </c>
      <c r="AU126" s="235" t="s">
        <v>81</v>
      </c>
      <c r="AV126" s="13" t="s">
        <v>81</v>
      </c>
      <c r="AW126" s="13" t="s">
        <v>33</v>
      </c>
      <c r="AX126" s="13" t="s">
        <v>71</v>
      </c>
      <c r="AY126" s="235" t="s">
        <v>114</v>
      </c>
    </row>
    <row r="127" s="13" customFormat="1">
      <c r="A127" s="13"/>
      <c r="B127" s="225"/>
      <c r="C127" s="226"/>
      <c r="D127" s="223" t="s">
        <v>127</v>
      </c>
      <c r="E127" s="227" t="s">
        <v>19</v>
      </c>
      <c r="F127" s="228" t="s">
        <v>180</v>
      </c>
      <c r="G127" s="226"/>
      <c r="H127" s="229">
        <v>135.30000000000001</v>
      </c>
      <c r="I127" s="230"/>
      <c r="J127" s="226"/>
      <c r="K127" s="226"/>
      <c r="L127" s="231"/>
      <c r="M127" s="232"/>
      <c r="N127" s="233"/>
      <c r="O127" s="233"/>
      <c r="P127" s="233"/>
      <c r="Q127" s="233"/>
      <c r="R127" s="233"/>
      <c r="S127" s="233"/>
      <c r="T127" s="234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T127" s="235" t="s">
        <v>127</v>
      </c>
      <c r="AU127" s="235" t="s">
        <v>81</v>
      </c>
      <c r="AV127" s="13" t="s">
        <v>81</v>
      </c>
      <c r="AW127" s="13" t="s">
        <v>33</v>
      </c>
      <c r="AX127" s="13" t="s">
        <v>71</v>
      </c>
      <c r="AY127" s="235" t="s">
        <v>114</v>
      </c>
    </row>
    <row r="128" s="13" customFormat="1">
      <c r="A128" s="13"/>
      <c r="B128" s="225"/>
      <c r="C128" s="226"/>
      <c r="D128" s="223" t="s">
        <v>127</v>
      </c>
      <c r="E128" s="227" t="s">
        <v>19</v>
      </c>
      <c r="F128" s="228" t="s">
        <v>181</v>
      </c>
      <c r="G128" s="226"/>
      <c r="H128" s="229">
        <v>33.75</v>
      </c>
      <c r="I128" s="230"/>
      <c r="J128" s="226"/>
      <c r="K128" s="226"/>
      <c r="L128" s="231"/>
      <c r="M128" s="232"/>
      <c r="N128" s="233"/>
      <c r="O128" s="233"/>
      <c r="P128" s="233"/>
      <c r="Q128" s="233"/>
      <c r="R128" s="233"/>
      <c r="S128" s="233"/>
      <c r="T128" s="234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235" t="s">
        <v>127</v>
      </c>
      <c r="AU128" s="235" t="s">
        <v>81</v>
      </c>
      <c r="AV128" s="13" t="s">
        <v>81</v>
      </c>
      <c r="AW128" s="13" t="s">
        <v>33</v>
      </c>
      <c r="AX128" s="13" t="s">
        <v>71</v>
      </c>
      <c r="AY128" s="235" t="s">
        <v>114</v>
      </c>
    </row>
    <row r="129" s="14" customFormat="1">
      <c r="A129" s="14"/>
      <c r="B129" s="236"/>
      <c r="C129" s="237"/>
      <c r="D129" s="223" t="s">
        <v>127</v>
      </c>
      <c r="E129" s="238" t="s">
        <v>19</v>
      </c>
      <c r="F129" s="239" t="s">
        <v>130</v>
      </c>
      <c r="G129" s="237"/>
      <c r="H129" s="240">
        <v>232.84999999999999</v>
      </c>
      <c r="I129" s="241"/>
      <c r="J129" s="237"/>
      <c r="K129" s="237"/>
      <c r="L129" s="242"/>
      <c r="M129" s="243"/>
      <c r="N129" s="244"/>
      <c r="O129" s="244"/>
      <c r="P129" s="244"/>
      <c r="Q129" s="244"/>
      <c r="R129" s="244"/>
      <c r="S129" s="244"/>
      <c r="T129" s="245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T129" s="246" t="s">
        <v>127</v>
      </c>
      <c r="AU129" s="246" t="s">
        <v>81</v>
      </c>
      <c r="AV129" s="14" t="s">
        <v>121</v>
      </c>
      <c r="AW129" s="14" t="s">
        <v>33</v>
      </c>
      <c r="AX129" s="14" t="s">
        <v>79</v>
      </c>
      <c r="AY129" s="246" t="s">
        <v>114</v>
      </c>
    </row>
    <row r="130" s="2" customFormat="1" ht="33" customHeight="1">
      <c r="A130" s="39"/>
      <c r="B130" s="40"/>
      <c r="C130" s="205" t="s">
        <v>182</v>
      </c>
      <c r="D130" s="205" t="s">
        <v>116</v>
      </c>
      <c r="E130" s="206" t="s">
        <v>183</v>
      </c>
      <c r="F130" s="207" t="s">
        <v>184</v>
      </c>
      <c r="G130" s="208" t="s">
        <v>119</v>
      </c>
      <c r="H130" s="209">
        <v>150</v>
      </c>
      <c r="I130" s="210"/>
      <c r="J130" s="211">
        <f>ROUND(I130*H130,2)</f>
        <v>0</v>
      </c>
      <c r="K130" s="207" t="s">
        <v>120</v>
      </c>
      <c r="L130" s="45"/>
      <c r="M130" s="212" t="s">
        <v>19</v>
      </c>
      <c r="N130" s="213" t="s">
        <v>42</v>
      </c>
      <c r="O130" s="85"/>
      <c r="P130" s="214">
        <f>O130*H130</f>
        <v>0</v>
      </c>
      <c r="Q130" s="214">
        <v>0</v>
      </c>
      <c r="R130" s="214">
        <f>Q130*H130</f>
        <v>0</v>
      </c>
      <c r="S130" s="214">
        <v>0</v>
      </c>
      <c r="T130" s="215">
        <f>S130*H130</f>
        <v>0</v>
      </c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R130" s="216" t="s">
        <v>121</v>
      </c>
      <c r="AT130" s="216" t="s">
        <v>116</v>
      </c>
      <c r="AU130" s="216" t="s">
        <v>81</v>
      </c>
      <c r="AY130" s="18" t="s">
        <v>114</v>
      </c>
      <c r="BE130" s="217">
        <f>IF(N130="základní",J130,0)</f>
        <v>0</v>
      </c>
      <c r="BF130" s="217">
        <f>IF(N130="snížená",J130,0)</f>
        <v>0</v>
      </c>
      <c r="BG130" s="217">
        <f>IF(N130="zákl. přenesená",J130,0)</f>
        <v>0</v>
      </c>
      <c r="BH130" s="217">
        <f>IF(N130="sníž. přenesená",J130,0)</f>
        <v>0</v>
      </c>
      <c r="BI130" s="217">
        <f>IF(N130="nulová",J130,0)</f>
        <v>0</v>
      </c>
      <c r="BJ130" s="18" t="s">
        <v>79</v>
      </c>
      <c r="BK130" s="217">
        <f>ROUND(I130*H130,2)</f>
        <v>0</v>
      </c>
      <c r="BL130" s="18" t="s">
        <v>121</v>
      </c>
      <c r="BM130" s="216" t="s">
        <v>185</v>
      </c>
    </row>
    <row r="131" s="2" customFormat="1">
      <c r="A131" s="39"/>
      <c r="B131" s="40"/>
      <c r="C131" s="41"/>
      <c r="D131" s="218" t="s">
        <v>123</v>
      </c>
      <c r="E131" s="41"/>
      <c r="F131" s="219" t="s">
        <v>186</v>
      </c>
      <c r="G131" s="41"/>
      <c r="H131" s="41"/>
      <c r="I131" s="220"/>
      <c r="J131" s="41"/>
      <c r="K131" s="41"/>
      <c r="L131" s="45"/>
      <c r="M131" s="221"/>
      <c r="N131" s="222"/>
      <c r="O131" s="85"/>
      <c r="P131" s="85"/>
      <c r="Q131" s="85"/>
      <c r="R131" s="85"/>
      <c r="S131" s="85"/>
      <c r="T131" s="86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T131" s="18" t="s">
        <v>123</v>
      </c>
      <c r="AU131" s="18" t="s">
        <v>81</v>
      </c>
    </row>
    <row r="132" s="2" customFormat="1">
      <c r="A132" s="39"/>
      <c r="B132" s="40"/>
      <c r="C132" s="41"/>
      <c r="D132" s="223" t="s">
        <v>125</v>
      </c>
      <c r="E132" s="41"/>
      <c r="F132" s="224" t="s">
        <v>187</v>
      </c>
      <c r="G132" s="41"/>
      <c r="H132" s="41"/>
      <c r="I132" s="220"/>
      <c r="J132" s="41"/>
      <c r="K132" s="41"/>
      <c r="L132" s="45"/>
      <c r="M132" s="221"/>
      <c r="N132" s="222"/>
      <c r="O132" s="85"/>
      <c r="P132" s="85"/>
      <c r="Q132" s="85"/>
      <c r="R132" s="85"/>
      <c r="S132" s="85"/>
      <c r="T132" s="86"/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T132" s="18" t="s">
        <v>125</v>
      </c>
      <c r="AU132" s="18" t="s">
        <v>81</v>
      </c>
    </row>
    <row r="133" s="13" customFormat="1">
      <c r="A133" s="13"/>
      <c r="B133" s="225"/>
      <c r="C133" s="226"/>
      <c r="D133" s="223" t="s">
        <v>127</v>
      </c>
      <c r="E133" s="227" t="s">
        <v>19</v>
      </c>
      <c r="F133" s="228" t="s">
        <v>188</v>
      </c>
      <c r="G133" s="226"/>
      <c r="H133" s="229">
        <v>150</v>
      </c>
      <c r="I133" s="230"/>
      <c r="J133" s="226"/>
      <c r="K133" s="226"/>
      <c r="L133" s="231"/>
      <c r="M133" s="232"/>
      <c r="N133" s="233"/>
      <c r="O133" s="233"/>
      <c r="P133" s="233"/>
      <c r="Q133" s="233"/>
      <c r="R133" s="233"/>
      <c r="S133" s="233"/>
      <c r="T133" s="234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35" t="s">
        <v>127</v>
      </c>
      <c r="AU133" s="235" t="s">
        <v>81</v>
      </c>
      <c r="AV133" s="13" t="s">
        <v>81</v>
      </c>
      <c r="AW133" s="13" t="s">
        <v>33</v>
      </c>
      <c r="AX133" s="13" t="s">
        <v>71</v>
      </c>
      <c r="AY133" s="235" t="s">
        <v>114</v>
      </c>
    </row>
    <row r="134" s="14" customFormat="1">
      <c r="A134" s="14"/>
      <c r="B134" s="236"/>
      <c r="C134" s="237"/>
      <c r="D134" s="223" t="s">
        <v>127</v>
      </c>
      <c r="E134" s="238" t="s">
        <v>19</v>
      </c>
      <c r="F134" s="239" t="s">
        <v>130</v>
      </c>
      <c r="G134" s="237"/>
      <c r="H134" s="240">
        <v>150</v>
      </c>
      <c r="I134" s="241"/>
      <c r="J134" s="237"/>
      <c r="K134" s="237"/>
      <c r="L134" s="242"/>
      <c r="M134" s="243"/>
      <c r="N134" s="244"/>
      <c r="O134" s="244"/>
      <c r="P134" s="244"/>
      <c r="Q134" s="244"/>
      <c r="R134" s="244"/>
      <c r="S134" s="244"/>
      <c r="T134" s="245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T134" s="246" t="s">
        <v>127</v>
      </c>
      <c r="AU134" s="246" t="s">
        <v>81</v>
      </c>
      <c r="AV134" s="14" t="s">
        <v>121</v>
      </c>
      <c r="AW134" s="14" t="s">
        <v>33</v>
      </c>
      <c r="AX134" s="14" t="s">
        <v>79</v>
      </c>
      <c r="AY134" s="246" t="s">
        <v>114</v>
      </c>
    </row>
    <row r="135" s="2" customFormat="1" ht="37.8" customHeight="1">
      <c r="A135" s="39"/>
      <c r="B135" s="40"/>
      <c r="C135" s="205" t="s">
        <v>189</v>
      </c>
      <c r="D135" s="205" t="s">
        <v>116</v>
      </c>
      <c r="E135" s="206" t="s">
        <v>190</v>
      </c>
      <c r="F135" s="207" t="s">
        <v>191</v>
      </c>
      <c r="G135" s="208" t="s">
        <v>119</v>
      </c>
      <c r="H135" s="209">
        <v>5.9000000000000004</v>
      </c>
      <c r="I135" s="210"/>
      <c r="J135" s="211">
        <f>ROUND(I135*H135,2)</f>
        <v>0</v>
      </c>
      <c r="K135" s="207" t="s">
        <v>120</v>
      </c>
      <c r="L135" s="45"/>
      <c r="M135" s="212" t="s">
        <v>19</v>
      </c>
      <c r="N135" s="213" t="s">
        <v>42</v>
      </c>
      <c r="O135" s="85"/>
      <c r="P135" s="214">
        <f>O135*H135</f>
        <v>0</v>
      </c>
      <c r="Q135" s="214">
        <v>0</v>
      </c>
      <c r="R135" s="214">
        <f>Q135*H135</f>
        <v>0</v>
      </c>
      <c r="S135" s="214">
        <v>0</v>
      </c>
      <c r="T135" s="215">
        <f>S135*H135</f>
        <v>0</v>
      </c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R135" s="216" t="s">
        <v>121</v>
      </c>
      <c r="AT135" s="216" t="s">
        <v>116</v>
      </c>
      <c r="AU135" s="216" t="s">
        <v>81</v>
      </c>
      <c r="AY135" s="18" t="s">
        <v>114</v>
      </c>
      <c r="BE135" s="217">
        <f>IF(N135="základní",J135,0)</f>
        <v>0</v>
      </c>
      <c r="BF135" s="217">
        <f>IF(N135="snížená",J135,0)</f>
        <v>0</v>
      </c>
      <c r="BG135" s="217">
        <f>IF(N135="zákl. přenesená",J135,0)</f>
        <v>0</v>
      </c>
      <c r="BH135" s="217">
        <f>IF(N135="sníž. přenesená",J135,0)</f>
        <v>0</v>
      </c>
      <c r="BI135" s="217">
        <f>IF(N135="nulová",J135,0)</f>
        <v>0</v>
      </c>
      <c r="BJ135" s="18" t="s">
        <v>79</v>
      </c>
      <c r="BK135" s="217">
        <f>ROUND(I135*H135,2)</f>
        <v>0</v>
      </c>
      <c r="BL135" s="18" t="s">
        <v>121</v>
      </c>
      <c r="BM135" s="216" t="s">
        <v>192</v>
      </c>
    </row>
    <row r="136" s="2" customFormat="1">
      <c r="A136" s="39"/>
      <c r="B136" s="40"/>
      <c r="C136" s="41"/>
      <c r="D136" s="218" t="s">
        <v>123</v>
      </c>
      <c r="E136" s="41"/>
      <c r="F136" s="219" t="s">
        <v>193</v>
      </c>
      <c r="G136" s="41"/>
      <c r="H136" s="41"/>
      <c r="I136" s="220"/>
      <c r="J136" s="41"/>
      <c r="K136" s="41"/>
      <c r="L136" s="45"/>
      <c r="M136" s="221"/>
      <c r="N136" s="222"/>
      <c r="O136" s="85"/>
      <c r="P136" s="85"/>
      <c r="Q136" s="85"/>
      <c r="R136" s="85"/>
      <c r="S136" s="85"/>
      <c r="T136" s="86"/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T136" s="18" t="s">
        <v>123</v>
      </c>
      <c r="AU136" s="18" t="s">
        <v>81</v>
      </c>
    </row>
    <row r="137" s="2" customFormat="1">
      <c r="A137" s="39"/>
      <c r="B137" s="40"/>
      <c r="C137" s="41"/>
      <c r="D137" s="223" t="s">
        <v>125</v>
      </c>
      <c r="E137" s="41"/>
      <c r="F137" s="224" t="s">
        <v>194</v>
      </c>
      <c r="G137" s="41"/>
      <c r="H137" s="41"/>
      <c r="I137" s="220"/>
      <c r="J137" s="41"/>
      <c r="K137" s="41"/>
      <c r="L137" s="45"/>
      <c r="M137" s="221"/>
      <c r="N137" s="222"/>
      <c r="O137" s="85"/>
      <c r="P137" s="85"/>
      <c r="Q137" s="85"/>
      <c r="R137" s="85"/>
      <c r="S137" s="85"/>
      <c r="T137" s="86"/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T137" s="18" t="s">
        <v>125</v>
      </c>
      <c r="AU137" s="18" t="s">
        <v>81</v>
      </c>
    </row>
    <row r="138" s="13" customFormat="1">
      <c r="A138" s="13"/>
      <c r="B138" s="225"/>
      <c r="C138" s="226"/>
      <c r="D138" s="223" t="s">
        <v>127</v>
      </c>
      <c r="E138" s="227" t="s">
        <v>19</v>
      </c>
      <c r="F138" s="228" t="s">
        <v>195</v>
      </c>
      <c r="G138" s="226"/>
      <c r="H138" s="229">
        <v>5.9000000000000004</v>
      </c>
      <c r="I138" s="230"/>
      <c r="J138" s="226"/>
      <c r="K138" s="226"/>
      <c r="L138" s="231"/>
      <c r="M138" s="232"/>
      <c r="N138" s="233"/>
      <c r="O138" s="233"/>
      <c r="P138" s="233"/>
      <c r="Q138" s="233"/>
      <c r="R138" s="233"/>
      <c r="S138" s="233"/>
      <c r="T138" s="234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35" t="s">
        <v>127</v>
      </c>
      <c r="AU138" s="235" t="s">
        <v>81</v>
      </c>
      <c r="AV138" s="13" t="s">
        <v>81</v>
      </c>
      <c r="AW138" s="13" t="s">
        <v>33</v>
      </c>
      <c r="AX138" s="13" t="s">
        <v>71</v>
      </c>
      <c r="AY138" s="235" t="s">
        <v>114</v>
      </c>
    </row>
    <row r="139" s="14" customFormat="1">
      <c r="A139" s="14"/>
      <c r="B139" s="236"/>
      <c r="C139" s="237"/>
      <c r="D139" s="223" t="s">
        <v>127</v>
      </c>
      <c r="E139" s="238" t="s">
        <v>19</v>
      </c>
      <c r="F139" s="239" t="s">
        <v>130</v>
      </c>
      <c r="G139" s="237"/>
      <c r="H139" s="240">
        <v>5.9000000000000004</v>
      </c>
      <c r="I139" s="241"/>
      <c r="J139" s="237"/>
      <c r="K139" s="237"/>
      <c r="L139" s="242"/>
      <c r="M139" s="243"/>
      <c r="N139" s="244"/>
      <c r="O139" s="244"/>
      <c r="P139" s="244"/>
      <c r="Q139" s="244"/>
      <c r="R139" s="244"/>
      <c r="S139" s="244"/>
      <c r="T139" s="245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T139" s="246" t="s">
        <v>127</v>
      </c>
      <c r="AU139" s="246" t="s">
        <v>81</v>
      </c>
      <c r="AV139" s="14" t="s">
        <v>121</v>
      </c>
      <c r="AW139" s="14" t="s">
        <v>33</v>
      </c>
      <c r="AX139" s="14" t="s">
        <v>79</v>
      </c>
      <c r="AY139" s="246" t="s">
        <v>114</v>
      </c>
    </row>
    <row r="140" s="2" customFormat="1" ht="37.8" customHeight="1">
      <c r="A140" s="39"/>
      <c r="B140" s="40"/>
      <c r="C140" s="205" t="s">
        <v>196</v>
      </c>
      <c r="D140" s="205" t="s">
        <v>116</v>
      </c>
      <c r="E140" s="206" t="s">
        <v>197</v>
      </c>
      <c r="F140" s="207" t="s">
        <v>198</v>
      </c>
      <c r="G140" s="208" t="s">
        <v>119</v>
      </c>
      <c r="H140" s="209">
        <v>267.5</v>
      </c>
      <c r="I140" s="210"/>
      <c r="J140" s="211">
        <f>ROUND(I140*H140,2)</f>
        <v>0</v>
      </c>
      <c r="K140" s="207" t="s">
        <v>120</v>
      </c>
      <c r="L140" s="45"/>
      <c r="M140" s="212" t="s">
        <v>19</v>
      </c>
      <c r="N140" s="213" t="s">
        <v>42</v>
      </c>
      <c r="O140" s="85"/>
      <c r="P140" s="214">
        <f>O140*H140</f>
        <v>0</v>
      </c>
      <c r="Q140" s="214">
        <v>0</v>
      </c>
      <c r="R140" s="214">
        <f>Q140*H140</f>
        <v>0</v>
      </c>
      <c r="S140" s="214">
        <v>0</v>
      </c>
      <c r="T140" s="215">
        <f>S140*H140</f>
        <v>0</v>
      </c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R140" s="216" t="s">
        <v>121</v>
      </c>
      <c r="AT140" s="216" t="s">
        <v>116</v>
      </c>
      <c r="AU140" s="216" t="s">
        <v>81</v>
      </c>
      <c r="AY140" s="18" t="s">
        <v>114</v>
      </c>
      <c r="BE140" s="217">
        <f>IF(N140="základní",J140,0)</f>
        <v>0</v>
      </c>
      <c r="BF140" s="217">
        <f>IF(N140="snížená",J140,0)</f>
        <v>0</v>
      </c>
      <c r="BG140" s="217">
        <f>IF(N140="zákl. přenesená",J140,0)</f>
        <v>0</v>
      </c>
      <c r="BH140" s="217">
        <f>IF(N140="sníž. přenesená",J140,0)</f>
        <v>0</v>
      </c>
      <c r="BI140" s="217">
        <f>IF(N140="nulová",J140,0)</f>
        <v>0</v>
      </c>
      <c r="BJ140" s="18" t="s">
        <v>79</v>
      </c>
      <c r="BK140" s="217">
        <f>ROUND(I140*H140,2)</f>
        <v>0</v>
      </c>
      <c r="BL140" s="18" t="s">
        <v>121</v>
      </c>
      <c r="BM140" s="216" t="s">
        <v>199</v>
      </c>
    </row>
    <row r="141" s="2" customFormat="1">
      <c r="A141" s="39"/>
      <c r="B141" s="40"/>
      <c r="C141" s="41"/>
      <c r="D141" s="218" t="s">
        <v>123</v>
      </c>
      <c r="E141" s="41"/>
      <c r="F141" s="219" t="s">
        <v>200</v>
      </c>
      <c r="G141" s="41"/>
      <c r="H141" s="41"/>
      <c r="I141" s="220"/>
      <c r="J141" s="41"/>
      <c r="K141" s="41"/>
      <c r="L141" s="45"/>
      <c r="M141" s="221"/>
      <c r="N141" s="222"/>
      <c r="O141" s="85"/>
      <c r="P141" s="85"/>
      <c r="Q141" s="85"/>
      <c r="R141" s="85"/>
      <c r="S141" s="85"/>
      <c r="T141" s="86"/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T141" s="18" t="s">
        <v>123</v>
      </c>
      <c r="AU141" s="18" t="s">
        <v>81</v>
      </c>
    </row>
    <row r="142" s="2" customFormat="1">
      <c r="A142" s="39"/>
      <c r="B142" s="40"/>
      <c r="C142" s="41"/>
      <c r="D142" s="223" t="s">
        <v>125</v>
      </c>
      <c r="E142" s="41"/>
      <c r="F142" s="224" t="s">
        <v>201</v>
      </c>
      <c r="G142" s="41"/>
      <c r="H142" s="41"/>
      <c r="I142" s="220"/>
      <c r="J142" s="41"/>
      <c r="K142" s="41"/>
      <c r="L142" s="45"/>
      <c r="M142" s="221"/>
      <c r="N142" s="222"/>
      <c r="O142" s="85"/>
      <c r="P142" s="85"/>
      <c r="Q142" s="85"/>
      <c r="R142" s="85"/>
      <c r="S142" s="85"/>
      <c r="T142" s="86"/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T142" s="18" t="s">
        <v>125</v>
      </c>
      <c r="AU142" s="18" t="s">
        <v>81</v>
      </c>
    </row>
    <row r="143" s="13" customFormat="1">
      <c r="A143" s="13"/>
      <c r="B143" s="225"/>
      <c r="C143" s="226"/>
      <c r="D143" s="223" t="s">
        <v>127</v>
      </c>
      <c r="E143" s="227" t="s">
        <v>19</v>
      </c>
      <c r="F143" s="228" t="s">
        <v>202</v>
      </c>
      <c r="G143" s="226"/>
      <c r="H143" s="229">
        <v>105</v>
      </c>
      <c r="I143" s="230"/>
      <c r="J143" s="226"/>
      <c r="K143" s="226"/>
      <c r="L143" s="231"/>
      <c r="M143" s="232"/>
      <c r="N143" s="233"/>
      <c r="O143" s="233"/>
      <c r="P143" s="233"/>
      <c r="Q143" s="233"/>
      <c r="R143" s="233"/>
      <c r="S143" s="233"/>
      <c r="T143" s="234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35" t="s">
        <v>127</v>
      </c>
      <c r="AU143" s="235" t="s">
        <v>81</v>
      </c>
      <c r="AV143" s="13" t="s">
        <v>81</v>
      </c>
      <c r="AW143" s="13" t="s">
        <v>33</v>
      </c>
      <c r="AX143" s="13" t="s">
        <v>71</v>
      </c>
      <c r="AY143" s="235" t="s">
        <v>114</v>
      </c>
    </row>
    <row r="144" s="13" customFormat="1">
      <c r="A144" s="13"/>
      <c r="B144" s="225"/>
      <c r="C144" s="226"/>
      <c r="D144" s="223" t="s">
        <v>127</v>
      </c>
      <c r="E144" s="227" t="s">
        <v>19</v>
      </c>
      <c r="F144" s="228" t="s">
        <v>203</v>
      </c>
      <c r="G144" s="226"/>
      <c r="H144" s="229">
        <v>162.5</v>
      </c>
      <c r="I144" s="230"/>
      <c r="J144" s="226"/>
      <c r="K144" s="226"/>
      <c r="L144" s="231"/>
      <c r="M144" s="232"/>
      <c r="N144" s="233"/>
      <c r="O144" s="233"/>
      <c r="P144" s="233"/>
      <c r="Q144" s="233"/>
      <c r="R144" s="233"/>
      <c r="S144" s="233"/>
      <c r="T144" s="234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35" t="s">
        <v>127</v>
      </c>
      <c r="AU144" s="235" t="s">
        <v>81</v>
      </c>
      <c r="AV144" s="13" t="s">
        <v>81</v>
      </c>
      <c r="AW144" s="13" t="s">
        <v>33</v>
      </c>
      <c r="AX144" s="13" t="s">
        <v>71</v>
      </c>
      <c r="AY144" s="235" t="s">
        <v>114</v>
      </c>
    </row>
    <row r="145" s="14" customFormat="1">
      <c r="A145" s="14"/>
      <c r="B145" s="236"/>
      <c r="C145" s="237"/>
      <c r="D145" s="223" t="s">
        <v>127</v>
      </c>
      <c r="E145" s="238" t="s">
        <v>19</v>
      </c>
      <c r="F145" s="239" t="s">
        <v>130</v>
      </c>
      <c r="G145" s="237"/>
      <c r="H145" s="240">
        <v>267.5</v>
      </c>
      <c r="I145" s="241"/>
      <c r="J145" s="237"/>
      <c r="K145" s="237"/>
      <c r="L145" s="242"/>
      <c r="M145" s="243"/>
      <c r="N145" s="244"/>
      <c r="O145" s="244"/>
      <c r="P145" s="244"/>
      <c r="Q145" s="244"/>
      <c r="R145" s="244"/>
      <c r="S145" s="244"/>
      <c r="T145" s="245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T145" s="246" t="s">
        <v>127</v>
      </c>
      <c r="AU145" s="246" t="s">
        <v>81</v>
      </c>
      <c r="AV145" s="14" t="s">
        <v>121</v>
      </c>
      <c r="AW145" s="14" t="s">
        <v>33</v>
      </c>
      <c r="AX145" s="14" t="s">
        <v>79</v>
      </c>
      <c r="AY145" s="246" t="s">
        <v>114</v>
      </c>
    </row>
    <row r="146" s="2" customFormat="1" ht="24.15" customHeight="1">
      <c r="A146" s="39"/>
      <c r="B146" s="40"/>
      <c r="C146" s="205" t="s">
        <v>8</v>
      </c>
      <c r="D146" s="205" t="s">
        <v>116</v>
      </c>
      <c r="E146" s="206" t="s">
        <v>204</v>
      </c>
      <c r="F146" s="207" t="s">
        <v>205</v>
      </c>
      <c r="G146" s="208" t="s">
        <v>119</v>
      </c>
      <c r="H146" s="209">
        <v>56</v>
      </c>
      <c r="I146" s="210"/>
      <c r="J146" s="211">
        <f>ROUND(I146*H146,2)</f>
        <v>0</v>
      </c>
      <c r="K146" s="207" t="s">
        <v>120</v>
      </c>
      <c r="L146" s="45"/>
      <c r="M146" s="212" t="s">
        <v>19</v>
      </c>
      <c r="N146" s="213" t="s">
        <v>42</v>
      </c>
      <c r="O146" s="85"/>
      <c r="P146" s="214">
        <f>O146*H146</f>
        <v>0</v>
      </c>
      <c r="Q146" s="214">
        <v>0</v>
      </c>
      <c r="R146" s="214">
        <f>Q146*H146</f>
        <v>0</v>
      </c>
      <c r="S146" s="214">
        <v>0</v>
      </c>
      <c r="T146" s="215">
        <f>S146*H146</f>
        <v>0</v>
      </c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R146" s="216" t="s">
        <v>121</v>
      </c>
      <c r="AT146" s="216" t="s">
        <v>116</v>
      </c>
      <c r="AU146" s="216" t="s">
        <v>81</v>
      </c>
      <c r="AY146" s="18" t="s">
        <v>114</v>
      </c>
      <c r="BE146" s="217">
        <f>IF(N146="základní",J146,0)</f>
        <v>0</v>
      </c>
      <c r="BF146" s="217">
        <f>IF(N146="snížená",J146,0)</f>
        <v>0</v>
      </c>
      <c r="BG146" s="217">
        <f>IF(N146="zákl. přenesená",J146,0)</f>
        <v>0</v>
      </c>
      <c r="BH146" s="217">
        <f>IF(N146="sníž. přenesená",J146,0)</f>
        <v>0</v>
      </c>
      <c r="BI146" s="217">
        <f>IF(N146="nulová",J146,0)</f>
        <v>0</v>
      </c>
      <c r="BJ146" s="18" t="s">
        <v>79</v>
      </c>
      <c r="BK146" s="217">
        <f>ROUND(I146*H146,2)</f>
        <v>0</v>
      </c>
      <c r="BL146" s="18" t="s">
        <v>121</v>
      </c>
      <c r="BM146" s="216" t="s">
        <v>206</v>
      </c>
    </row>
    <row r="147" s="2" customFormat="1">
      <c r="A147" s="39"/>
      <c r="B147" s="40"/>
      <c r="C147" s="41"/>
      <c r="D147" s="218" t="s">
        <v>123</v>
      </c>
      <c r="E147" s="41"/>
      <c r="F147" s="219" t="s">
        <v>207</v>
      </c>
      <c r="G147" s="41"/>
      <c r="H147" s="41"/>
      <c r="I147" s="220"/>
      <c r="J147" s="41"/>
      <c r="K147" s="41"/>
      <c r="L147" s="45"/>
      <c r="M147" s="221"/>
      <c r="N147" s="222"/>
      <c r="O147" s="85"/>
      <c r="P147" s="85"/>
      <c r="Q147" s="85"/>
      <c r="R147" s="85"/>
      <c r="S147" s="85"/>
      <c r="T147" s="86"/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T147" s="18" t="s">
        <v>123</v>
      </c>
      <c r="AU147" s="18" t="s">
        <v>81</v>
      </c>
    </row>
    <row r="148" s="13" customFormat="1">
      <c r="A148" s="13"/>
      <c r="B148" s="225"/>
      <c r="C148" s="226"/>
      <c r="D148" s="223" t="s">
        <v>127</v>
      </c>
      <c r="E148" s="227" t="s">
        <v>19</v>
      </c>
      <c r="F148" s="228" t="s">
        <v>208</v>
      </c>
      <c r="G148" s="226"/>
      <c r="H148" s="229">
        <v>56</v>
      </c>
      <c r="I148" s="230"/>
      <c r="J148" s="226"/>
      <c r="K148" s="226"/>
      <c r="L148" s="231"/>
      <c r="M148" s="232"/>
      <c r="N148" s="233"/>
      <c r="O148" s="233"/>
      <c r="P148" s="233"/>
      <c r="Q148" s="233"/>
      <c r="R148" s="233"/>
      <c r="S148" s="233"/>
      <c r="T148" s="234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35" t="s">
        <v>127</v>
      </c>
      <c r="AU148" s="235" t="s">
        <v>81</v>
      </c>
      <c r="AV148" s="13" t="s">
        <v>81</v>
      </c>
      <c r="AW148" s="13" t="s">
        <v>33</v>
      </c>
      <c r="AX148" s="13" t="s">
        <v>71</v>
      </c>
      <c r="AY148" s="235" t="s">
        <v>114</v>
      </c>
    </row>
    <row r="149" s="14" customFormat="1">
      <c r="A149" s="14"/>
      <c r="B149" s="236"/>
      <c r="C149" s="237"/>
      <c r="D149" s="223" t="s">
        <v>127</v>
      </c>
      <c r="E149" s="238" t="s">
        <v>19</v>
      </c>
      <c r="F149" s="239" t="s">
        <v>130</v>
      </c>
      <c r="G149" s="237"/>
      <c r="H149" s="240">
        <v>56</v>
      </c>
      <c r="I149" s="241"/>
      <c r="J149" s="237"/>
      <c r="K149" s="237"/>
      <c r="L149" s="242"/>
      <c r="M149" s="243"/>
      <c r="N149" s="244"/>
      <c r="O149" s="244"/>
      <c r="P149" s="244"/>
      <c r="Q149" s="244"/>
      <c r="R149" s="244"/>
      <c r="S149" s="244"/>
      <c r="T149" s="245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T149" s="246" t="s">
        <v>127</v>
      </c>
      <c r="AU149" s="246" t="s">
        <v>81</v>
      </c>
      <c r="AV149" s="14" t="s">
        <v>121</v>
      </c>
      <c r="AW149" s="14" t="s">
        <v>33</v>
      </c>
      <c r="AX149" s="14" t="s">
        <v>79</v>
      </c>
      <c r="AY149" s="246" t="s">
        <v>114</v>
      </c>
    </row>
    <row r="150" s="2" customFormat="1" ht="24.15" customHeight="1">
      <c r="A150" s="39"/>
      <c r="B150" s="40"/>
      <c r="C150" s="205" t="s">
        <v>209</v>
      </c>
      <c r="D150" s="205" t="s">
        <v>116</v>
      </c>
      <c r="E150" s="206" t="s">
        <v>210</v>
      </c>
      <c r="F150" s="207" t="s">
        <v>211</v>
      </c>
      <c r="G150" s="208" t="s">
        <v>212</v>
      </c>
      <c r="H150" s="209">
        <v>450</v>
      </c>
      <c r="I150" s="210"/>
      <c r="J150" s="211">
        <f>ROUND(I150*H150,2)</f>
        <v>0</v>
      </c>
      <c r="K150" s="207" t="s">
        <v>120</v>
      </c>
      <c r="L150" s="45"/>
      <c r="M150" s="212" t="s">
        <v>19</v>
      </c>
      <c r="N150" s="213" t="s">
        <v>42</v>
      </c>
      <c r="O150" s="85"/>
      <c r="P150" s="214">
        <f>O150*H150</f>
        <v>0</v>
      </c>
      <c r="Q150" s="214">
        <v>0</v>
      </c>
      <c r="R150" s="214">
        <f>Q150*H150</f>
        <v>0</v>
      </c>
      <c r="S150" s="214">
        <v>0</v>
      </c>
      <c r="T150" s="215">
        <f>S150*H150</f>
        <v>0</v>
      </c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R150" s="216" t="s">
        <v>121</v>
      </c>
      <c r="AT150" s="216" t="s">
        <v>116</v>
      </c>
      <c r="AU150" s="216" t="s">
        <v>81</v>
      </c>
      <c r="AY150" s="18" t="s">
        <v>114</v>
      </c>
      <c r="BE150" s="217">
        <f>IF(N150="základní",J150,0)</f>
        <v>0</v>
      </c>
      <c r="BF150" s="217">
        <f>IF(N150="snížená",J150,0)</f>
        <v>0</v>
      </c>
      <c r="BG150" s="217">
        <f>IF(N150="zákl. přenesená",J150,0)</f>
        <v>0</v>
      </c>
      <c r="BH150" s="217">
        <f>IF(N150="sníž. přenesená",J150,0)</f>
        <v>0</v>
      </c>
      <c r="BI150" s="217">
        <f>IF(N150="nulová",J150,0)</f>
        <v>0</v>
      </c>
      <c r="BJ150" s="18" t="s">
        <v>79</v>
      </c>
      <c r="BK150" s="217">
        <f>ROUND(I150*H150,2)</f>
        <v>0</v>
      </c>
      <c r="BL150" s="18" t="s">
        <v>121</v>
      </c>
      <c r="BM150" s="216" t="s">
        <v>213</v>
      </c>
    </row>
    <row r="151" s="2" customFormat="1">
      <c r="A151" s="39"/>
      <c r="B151" s="40"/>
      <c r="C151" s="41"/>
      <c r="D151" s="218" t="s">
        <v>123</v>
      </c>
      <c r="E151" s="41"/>
      <c r="F151" s="219" t="s">
        <v>214</v>
      </c>
      <c r="G151" s="41"/>
      <c r="H151" s="41"/>
      <c r="I151" s="220"/>
      <c r="J151" s="41"/>
      <c r="K151" s="41"/>
      <c r="L151" s="45"/>
      <c r="M151" s="221"/>
      <c r="N151" s="222"/>
      <c r="O151" s="85"/>
      <c r="P151" s="85"/>
      <c r="Q151" s="85"/>
      <c r="R151" s="85"/>
      <c r="S151" s="85"/>
      <c r="T151" s="86"/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T151" s="18" t="s">
        <v>123</v>
      </c>
      <c r="AU151" s="18" t="s">
        <v>81</v>
      </c>
    </row>
    <row r="152" s="13" customFormat="1">
      <c r="A152" s="13"/>
      <c r="B152" s="225"/>
      <c r="C152" s="226"/>
      <c r="D152" s="223" t="s">
        <v>127</v>
      </c>
      <c r="E152" s="227" t="s">
        <v>19</v>
      </c>
      <c r="F152" s="228" t="s">
        <v>215</v>
      </c>
      <c r="G152" s="226"/>
      <c r="H152" s="229">
        <v>450</v>
      </c>
      <c r="I152" s="230"/>
      <c r="J152" s="226"/>
      <c r="K152" s="226"/>
      <c r="L152" s="231"/>
      <c r="M152" s="232"/>
      <c r="N152" s="233"/>
      <c r="O152" s="233"/>
      <c r="P152" s="233"/>
      <c r="Q152" s="233"/>
      <c r="R152" s="233"/>
      <c r="S152" s="233"/>
      <c r="T152" s="234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35" t="s">
        <v>127</v>
      </c>
      <c r="AU152" s="235" t="s">
        <v>81</v>
      </c>
      <c r="AV152" s="13" t="s">
        <v>81</v>
      </c>
      <c r="AW152" s="13" t="s">
        <v>33</v>
      </c>
      <c r="AX152" s="13" t="s">
        <v>71</v>
      </c>
      <c r="AY152" s="235" t="s">
        <v>114</v>
      </c>
    </row>
    <row r="153" s="14" customFormat="1">
      <c r="A153" s="14"/>
      <c r="B153" s="236"/>
      <c r="C153" s="237"/>
      <c r="D153" s="223" t="s">
        <v>127</v>
      </c>
      <c r="E153" s="238" t="s">
        <v>19</v>
      </c>
      <c r="F153" s="239" t="s">
        <v>130</v>
      </c>
      <c r="G153" s="237"/>
      <c r="H153" s="240">
        <v>450</v>
      </c>
      <c r="I153" s="241"/>
      <c r="J153" s="237"/>
      <c r="K153" s="237"/>
      <c r="L153" s="242"/>
      <c r="M153" s="243"/>
      <c r="N153" s="244"/>
      <c r="O153" s="244"/>
      <c r="P153" s="244"/>
      <c r="Q153" s="244"/>
      <c r="R153" s="244"/>
      <c r="S153" s="244"/>
      <c r="T153" s="245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T153" s="246" t="s">
        <v>127</v>
      </c>
      <c r="AU153" s="246" t="s">
        <v>81</v>
      </c>
      <c r="AV153" s="14" t="s">
        <v>121</v>
      </c>
      <c r="AW153" s="14" t="s">
        <v>33</v>
      </c>
      <c r="AX153" s="14" t="s">
        <v>79</v>
      </c>
      <c r="AY153" s="246" t="s">
        <v>114</v>
      </c>
    </row>
    <row r="154" s="2" customFormat="1" ht="24.15" customHeight="1">
      <c r="A154" s="39"/>
      <c r="B154" s="40"/>
      <c r="C154" s="205" t="s">
        <v>216</v>
      </c>
      <c r="D154" s="205" t="s">
        <v>116</v>
      </c>
      <c r="E154" s="206" t="s">
        <v>217</v>
      </c>
      <c r="F154" s="207" t="s">
        <v>218</v>
      </c>
      <c r="G154" s="208" t="s">
        <v>212</v>
      </c>
      <c r="H154" s="209">
        <v>250</v>
      </c>
      <c r="I154" s="210"/>
      <c r="J154" s="211">
        <f>ROUND(I154*H154,2)</f>
        <v>0</v>
      </c>
      <c r="K154" s="207" t="s">
        <v>120</v>
      </c>
      <c r="L154" s="45"/>
      <c r="M154" s="212" t="s">
        <v>19</v>
      </c>
      <c r="N154" s="213" t="s">
        <v>42</v>
      </c>
      <c r="O154" s="85"/>
      <c r="P154" s="214">
        <f>O154*H154</f>
        <v>0</v>
      </c>
      <c r="Q154" s="214">
        <v>0</v>
      </c>
      <c r="R154" s="214">
        <f>Q154*H154</f>
        <v>0</v>
      </c>
      <c r="S154" s="214">
        <v>0</v>
      </c>
      <c r="T154" s="215">
        <f>S154*H154</f>
        <v>0</v>
      </c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R154" s="216" t="s">
        <v>121</v>
      </c>
      <c r="AT154" s="216" t="s">
        <v>116</v>
      </c>
      <c r="AU154" s="216" t="s">
        <v>81</v>
      </c>
      <c r="AY154" s="18" t="s">
        <v>114</v>
      </c>
      <c r="BE154" s="217">
        <f>IF(N154="základní",J154,0)</f>
        <v>0</v>
      </c>
      <c r="BF154" s="217">
        <f>IF(N154="snížená",J154,0)</f>
        <v>0</v>
      </c>
      <c r="BG154" s="217">
        <f>IF(N154="zákl. přenesená",J154,0)</f>
        <v>0</v>
      </c>
      <c r="BH154" s="217">
        <f>IF(N154="sníž. přenesená",J154,0)</f>
        <v>0</v>
      </c>
      <c r="BI154" s="217">
        <f>IF(N154="nulová",J154,0)</f>
        <v>0</v>
      </c>
      <c r="BJ154" s="18" t="s">
        <v>79</v>
      </c>
      <c r="BK154" s="217">
        <f>ROUND(I154*H154,2)</f>
        <v>0</v>
      </c>
      <c r="BL154" s="18" t="s">
        <v>121</v>
      </c>
      <c r="BM154" s="216" t="s">
        <v>219</v>
      </c>
    </row>
    <row r="155" s="2" customFormat="1">
      <c r="A155" s="39"/>
      <c r="B155" s="40"/>
      <c r="C155" s="41"/>
      <c r="D155" s="218" t="s">
        <v>123</v>
      </c>
      <c r="E155" s="41"/>
      <c r="F155" s="219" t="s">
        <v>220</v>
      </c>
      <c r="G155" s="41"/>
      <c r="H155" s="41"/>
      <c r="I155" s="220"/>
      <c r="J155" s="41"/>
      <c r="K155" s="41"/>
      <c r="L155" s="45"/>
      <c r="M155" s="221"/>
      <c r="N155" s="222"/>
      <c r="O155" s="85"/>
      <c r="P155" s="85"/>
      <c r="Q155" s="85"/>
      <c r="R155" s="85"/>
      <c r="S155" s="85"/>
      <c r="T155" s="86"/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T155" s="18" t="s">
        <v>123</v>
      </c>
      <c r="AU155" s="18" t="s">
        <v>81</v>
      </c>
    </row>
    <row r="156" s="13" customFormat="1">
      <c r="A156" s="13"/>
      <c r="B156" s="225"/>
      <c r="C156" s="226"/>
      <c r="D156" s="223" t="s">
        <v>127</v>
      </c>
      <c r="E156" s="227" t="s">
        <v>19</v>
      </c>
      <c r="F156" s="228" t="s">
        <v>221</v>
      </c>
      <c r="G156" s="226"/>
      <c r="H156" s="229">
        <v>250</v>
      </c>
      <c r="I156" s="230"/>
      <c r="J156" s="226"/>
      <c r="K156" s="226"/>
      <c r="L156" s="231"/>
      <c r="M156" s="232"/>
      <c r="N156" s="233"/>
      <c r="O156" s="233"/>
      <c r="P156" s="233"/>
      <c r="Q156" s="233"/>
      <c r="R156" s="233"/>
      <c r="S156" s="233"/>
      <c r="T156" s="234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35" t="s">
        <v>127</v>
      </c>
      <c r="AU156" s="235" t="s">
        <v>81</v>
      </c>
      <c r="AV156" s="13" t="s">
        <v>81</v>
      </c>
      <c r="AW156" s="13" t="s">
        <v>33</v>
      </c>
      <c r="AX156" s="13" t="s">
        <v>71</v>
      </c>
      <c r="AY156" s="235" t="s">
        <v>114</v>
      </c>
    </row>
    <row r="157" s="14" customFormat="1">
      <c r="A157" s="14"/>
      <c r="B157" s="236"/>
      <c r="C157" s="237"/>
      <c r="D157" s="223" t="s">
        <v>127</v>
      </c>
      <c r="E157" s="238" t="s">
        <v>19</v>
      </c>
      <c r="F157" s="239" t="s">
        <v>130</v>
      </c>
      <c r="G157" s="237"/>
      <c r="H157" s="240">
        <v>250</v>
      </c>
      <c r="I157" s="241"/>
      <c r="J157" s="237"/>
      <c r="K157" s="237"/>
      <c r="L157" s="242"/>
      <c r="M157" s="243"/>
      <c r="N157" s="244"/>
      <c r="O157" s="244"/>
      <c r="P157" s="244"/>
      <c r="Q157" s="244"/>
      <c r="R157" s="244"/>
      <c r="S157" s="244"/>
      <c r="T157" s="245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T157" s="246" t="s">
        <v>127</v>
      </c>
      <c r="AU157" s="246" t="s">
        <v>81</v>
      </c>
      <c r="AV157" s="14" t="s">
        <v>121</v>
      </c>
      <c r="AW157" s="14" t="s">
        <v>33</v>
      </c>
      <c r="AX157" s="14" t="s">
        <v>79</v>
      </c>
      <c r="AY157" s="246" t="s">
        <v>114</v>
      </c>
    </row>
    <row r="158" s="2" customFormat="1" ht="16.5" customHeight="1">
      <c r="A158" s="39"/>
      <c r="B158" s="40"/>
      <c r="C158" s="247" t="s">
        <v>222</v>
      </c>
      <c r="D158" s="247" t="s">
        <v>158</v>
      </c>
      <c r="E158" s="248" t="s">
        <v>223</v>
      </c>
      <c r="F158" s="249" t="s">
        <v>224</v>
      </c>
      <c r="G158" s="250" t="s">
        <v>225</v>
      </c>
      <c r="H158" s="251">
        <v>14</v>
      </c>
      <c r="I158" s="252"/>
      <c r="J158" s="253">
        <f>ROUND(I158*H158,2)</f>
        <v>0</v>
      </c>
      <c r="K158" s="249" t="s">
        <v>120</v>
      </c>
      <c r="L158" s="254"/>
      <c r="M158" s="255" t="s">
        <v>19</v>
      </c>
      <c r="N158" s="256" t="s">
        <v>42</v>
      </c>
      <c r="O158" s="85"/>
      <c r="P158" s="214">
        <f>O158*H158</f>
        <v>0</v>
      </c>
      <c r="Q158" s="214">
        <v>0.001</v>
      </c>
      <c r="R158" s="214">
        <f>Q158*H158</f>
        <v>0.014</v>
      </c>
      <c r="S158" s="214">
        <v>0</v>
      </c>
      <c r="T158" s="215">
        <f>S158*H158</f>
        <v>0</v>
      </c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R158" s="216" t="s">
        <v>162</v>
      </c>
      <c r="AT158" s="216" t="s">
        <v>158</v>
      </c>
      <c r="AU158" s="216" t="s">
        <v>81</v>
      </c>
      <c r="AY158" s="18" t="s">
        <v>114</v>
      </c>
      <c r="BE158" s="217">
        <f>IF(N158="základní",J158,0)</f>
        <v>0</v>
      </c>
      <c r="BF158" s="217">
        <f>IF(N158="snížená",J158,0)</f>
        <v>0</v>
      </c>
      <c r="BG158" s="217">
        <f>IF(N158="zákl. přenesená",J158,0)</f>
        <v>0</v>
      </c>
      <c r="BH158" s="217">
        <f>IF(N158="sníž. přenesená",J158,0)</f>
        <v>0</v>
      </c>
      <c r="BI158" s="217">
        <f>IF(N158="nulová",J158,0)</f>
        <v>0</v>
      </c>
      <c r="BJ158" s="18" t="s">
        <v>79</v>
      </c>
      <c r="BK158" s="217">
        <f>ROUND(I158*H158,2)</f>
        <v>0</v>
      </c>
      <c r="BL158" s="18" t="s">
        <v>121</v>
      </c>
      <c r="BM158" s="216" t="s">
        <v>226</v>
      </c>
    </row>
    <row r="159" s="13" customFormat="1">
      <c r="A159" s="13"/>
      <c r="B159" s="225"/>
      <c r="C159" s="226"/>
      <c r="D159" s="223" t="s">
        <v>127</v>
      </c>
      <c r="E159" s="226"/>
      <c r="F159" s="228" t="s">
        <v>227</v>
      </c>
      <c r="G159" s="226"/>
      <c r="H159" s="229">
        <v>14</v>
      </c>
      <c r="I159" s="230"/>
      <c r="J159" s="226"/>
      <c r="K159" s="226"/>
      <c r="L159" s="231"/>
      <c r="M159" s="232"/>
      <c r="N159" s="233"/>
      <c r="O159" s="233"/>
      <c r="P159" s="233"/>
      <c r="Q159" s="233"/>
      <c r="R159" s="233"/>
      <c r="S159" s="233"/>
      <c r="T159" s="234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35" t="s">
        <v>127</v>
      </c>
      <c r="AU159" s="235" t="s">
        <v>81</v>
      </c>
      <c r="AV159" s="13" t="s">
        <v>81</v>
      </c>
      <c r="AW159" s="13" t="s">
        <v>4</v>
      </c>
      <c r="AX159" s="13" t="s">
        <v>79</v>
      </c>
      <c r="AY159" s="235" t="s">
        <v>114</v>
      </c>
    </row>
    <row r="160" s="2" customFormat="1" ht="24.15" customHeight="1">
      <c r="A160" s="39"/>
      <c r="B160" s="40"/>
      <c r="C160" s="205" t="s">
        <v>228</v>
      </c>
      <c r="D160" s="205" t="s">
        <v>116</v>
      </c>
      <c r="E160" s="206" t="s">
        <v>229</v>
      </c>
      <c r="F160" s="207" t="s">
        <v>230</v>
      </c>
      <c r="G160" s="208" t="s">
        <v>212</v>
      </c>
      <c r="H160" s="209">
        <v>450</v>
      </c>
      <c r="I160" s="210"/>
      <c r="J160" s="211">
        <f>ROUND(I160*H160,2)</f>
        <v>0</v>
      </c>
      <c r="K160" s="207" t="s">
        <v>120</v>
      </c>
      <c r="L160" s="45"/>
      <c r="M160" s="212" t="s">
        <v>19</v>
      </c>
      <c r="N160" s="213" t="s">
        <v>42</v>
      </c>
      <c r="O160" s="85"/>
      <c r="P160" s="214">
        <f>O160*H160</f>
        <v>0</v>
      </c>
      <c r="Q160" s="214">
        <v>0</v>
      </c>
      <c r="R160" s="214">
        <f>Q160*H160</f>
        <v>0</v>
      </c>
      <c r="S160" s="214">
        <v>0</v>
      </c>
      <c r="T160" s="215">
        <f>S160*H160</f>
        <v>0</v>
      </c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R160" s="216" t="s">
        <v>121</v>
      </c>
      <c r="AT160" s="216" t="s">
        <v>116</v>
      </c>
      <c r="AU160" s="216" t="s">
        <v>81</v>
      </c>
      <c r="AY160" s="18" t="s">
        <v>114</v>
      </c>
      <c r="BE160" s="217">
        <f>IF(N160="základní",J160,0)</f>
        <v>0</v>
      </c>
      <c r="BF160" s="217">
        <f>IF(N160="snížená",J160,0)</f>
        <v>0</v>
      </c>
      <c r="BG160" s="217">
        <f>IF(N160="zákl. přenesená",J160,0)</f>
        <v>0</v>
      </c>
      <c r="BH160" s="217">
        <f>IF(N160="sníž. přenesená",J160,0)</f>
        <v>0</v>
      </c>
      <c r="BI160" s="217">
        <f>IF(N160="nulová",J160,0)</f>
        <v>0</v>
      </c>
      <c r="BJ160" s="18" t="s">
        <v>79</v>
      </c>
      <c r="BK160" s="217">
        <f>ROUND(I160*H160,2)</f>
        <v>0</v>
      </c>
      <c r="BL160" s="18" t="s">
        <v>121</v>
      </c>
      <c r="BM160" s="216" t="s">
        <v>231</v>
      </c>
    </row>
    <row r="161" s="2" customFormat="1">
      <c r="A161" s="39"/>
      <c r="B161" s="40"/>
      <c r="C161" s="41"/>
      <c r="D161" s="218" t="s">
        <v>123</v>
      </c>
      <c r="E161" s="41"/>
      <c r="F161" s="219" t="s">
        <v>232</v>
      </c>
      <c r="G161" s="41"/>
      <c r="H161" s="41"/>
      <c r="I161" s="220"/>
      <c r="J161" s="41"/>
      <c r="K161" s="41"/>
      <c r="L161" s="45"/>
      <c r="M161" s="221"/>
      <c r="N161" s="222"/>
      <c r="O161" s="85"/>
      <c r="P161" s="85"/>
      <c r="Q161" s="85"/>
      <c r="R161" s="85"/>
      <c r="S161" s="85"/>
      <c r="T161" s="86"/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T161" s="18" t="s">
        <v>123</v>
      </c>
      <c r="AU161" s="18" t="s">
        <v>81</v>
      </c>
    </row>
    <row r="162" s="13" customFormat="1">
      <c r="A162" s="13"/>
      <c r="B162" s="225"/>
      <c r="C162" s="226"/>
      <c r="D162" s="223" t="s">
        <v>127</v>
      </c>
      <c r="E162" s="227" t="s">
        <v>19</v>
      </c>
      <c r="F162" s="228" t="s">
        <v>215</v>
      </c>
      <c r="G162" s="226"/>
      <c r="H162" s="229">
        <v>450</v>
      </c>
      <c r="I162" s="230"/>
      <c r="J162" s="226"/>
      <c r="K162" s="226"/>
      <c r="L162" s="231"/>
      <c r="M162" s="232"/>
      <c r="N162" s="233"/>
      <c r="O162" s="233"/>
      <c r="P162" s="233"/>
      <c r="Q162" s="233"/>
      <c r="R162" s="233"/>
      <c r="S162" s="233"/>
      <c r="T162" s="234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35" t="s">
        <v>127</v>
      </c>
      <c r="AU162" s="235" t="s">
        <v>81</v>
      </c>
      <c r="AV162" s="13" t="s">
        <v>81</v>
      </c>
      <c r="AW162" s="13" t="s">
        <v>33</v>
      </c>
      <c r="AX162" s="13" t="s">
        <v>71</v>
      </c>
      <c r="AY162" s="235" t="s">
        <v>114</v>
      </c>
    </row>
    <row r="163" s="14" customFormat="1">
      <c r="A163" s="14"/>
      <c r="B163" s="236"/>
      <c r="C163" s="237"/>
      <c r="D163" s="223" t="s">
        <v>127</v>
      </c>
      <c r="E163" s="238" t="s">
        <v>19</v>
      </c>
      <c r="F163" s="239" t="s">
        <v>130</v>
      </c>
      <c r="G163" s="237"/>
      <c r="H163" s="240">
        <v>450</v>
      </c>
      <c r="I163" s="241"/>
      <c r="J163" s="237"/>
      <c r="K163" s="237"/>
      <c r="L163" s="242"/>
      <c r="M163" s="243"/>
      <c r="N163" s="244"/>
      <c r="O163" s="244"/>
      <c r="P163" s="244"/>
      <c r="Q163" s="244"/>
      <c r="R163" s="244"/>
      <c r="S163" s="244"/>
      <c r="T163" s="245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T163" s="246" t="s">
        <v>127</v>
      </c>
      <c r="AU163" s="246" t="s">
        <v>81</v>
      </c>
      <c r="AV163" s="14" t="s">
        <v>121</v>
      </c>
      <c r="AW163" s="14" t="s">
        <v>33</v>
      </c>
      <c r="AX163" s="14" t="s">
        <v>79</v>
      </c>
      <c r="AY163" s="246" t="s">
        <v>114</v>
      </c>
    </row>
    <row r="164" s="2" customFormat="1" ht="16.5" customHeight="1">
      <c r="A164" s="39"/>
      <c r="B164" s="40"/>
      <c r="C164" s="247" t="s">
        <v>233</v>
      </c>
      <c r="D164" s="247" t="s">
        <v>158</v>
      </c>
      <c r="E164" s="248" t="s">
        <v>234</v>
      </c>
      <c r="F164" s="249" t="s">
        <v>235</v>
      </c>
      <c r="G164" s="250" t="s">
        <v>225</v>
      </c>
      <c r="H164" s="251">
        <v>9</v>
      </c>
      <c r="I164" s="252"/>
      <c r="J164" s="253">
        <f>ROUND(I164*H164,2)</f>
        <v>0</v>
      </c>
      <c r="K164" s="249" t="s">
        <v>120</v>
      </c>
      <c r="L164" s="254"/>
      <c r="M164" s="255" t="s">
        <v>19</v>
      </c>
      <c r="N164" s="256" t="s">
        <v>42</v>
      </c>
      <c r="O164" s="85"/>
      <c r="P164" s="214">
        <f>O164*H164</f>
        <v>0</v>
      </c>
      <c r="Q164" s="214">
        <v>0.001</v>
      </c>
      <c r="R164" s="214">
        <f>Q164*H164</f>
        <v>0.0090000000000000011</v>
      </c>
      <c r="S164" s="214">
        <v>0</v>
      </c>
      <c r="T164" s="215">
        <f>S164*H164</f>
        <v>0</v>
      </c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R164" s="216" t="s">
        <v>162</v>
      </c>
      <c r="AT164" s="216" t="s">
        <v>158</v>
      </c>
      <c r="AU164" s="216" t="s">
        <v>81</v>
      </c>
      <c r="AY164" s="18" t="s">
        <v>114</v>
      </c>
      <c r="BE164" s="217">
        <f>IF(N164="základní",J164,0)</f>
        <v>0</v>
      </c>
      <c r="BF164" s="217">
        <f>IF(N164="snížená",J164,0)</f>
        <v>0</v>
      </c>
      <c r="BG164" s="217">
        <f>IF(N164="zákl. přenesená",J164,0)</f>
        <v>0</v>
      </c>
      <c r="BH164" s="217">
        <f>IF(N164="sníž. přenesená",J164,0)</f>
        <v>0</v>
      </c>
      <c r="BI164" s="217">
        <f>IF(N164="nulová",J164,0)</f>
        <v>0</v>
      </c>
      <c r="BJ164" s="18" t="s">
        <v>79</v>
      </c>
      <c r="BK164" s="217">
        <f>ROUND(I164*H164,2)</f>
        <v>0</v>
      </c>
      <c r="BL164" s="18" t="s">
        <v>121</v>
      </c>
      <c r="BM164" s="216" t="s">
        <v>236</v>
      </c>
    </row>
    <row r="165" s="13" customFormat="1">
      <c r="A165" s="13"/>
      <c r="B165" s="225"/>
      <c r="C165" s="226"/>
      <c r="D165" s="223" t="s">
        <v>127</v>
      </c>
      <c r="E165" s="226"/>
      <c r="F165" s="228" t="s">
        <v>237</v>
      </c>
      <c r="G165" s="226"/>
      <c r="H165" s="229">
        <v>9</v>
      </c>
      <c r="I165" s="230"/>
      <c r="J165" s="226"/>
      <c r="K165" s="226"/>
      <c r="L165" s="231"/>
      <c r="M165" s="232"/>
      <c r="N165" s="233"/>
      <c r="O165" s="233"/>
      <c r="P165" s="233"/>
      <c r="Q165" s="233"/>
      <c r="R165" s="233"/>
      <c r="S165" s="233"/>
      <c r="T165" s="234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35" t="s">
        <v>127</v>
      </c>
      <c r="AU165" s="235" t="s">
        <v>81</v>
      </c>
      <c r="AV165" s="13" t="s">
        <v>81</v>
      </c>
      <c r="AW165" s="13" t="s">
        <v>4</v>
      </c>
      <c r="AX165" s="13" t="s">
        <v>79</v>
      </c>
      <c r="AY165" s="235" t="s">
        <v>114</v>
      </c>
    </row>
    <row r="166" s="2" customFormat="1" ht="24.15" customHeight="1">
      <c r="A166" s="39"/>
      <c r="B166" s="40"/>
      <c r="C166" s="205" t="s">
        <v>238</v>
      </c>
      <c r="D166" s="205" t="s">
        <v>116</v>
      </c>
      <c r="E166" s="206" t="s">
        <v>239</v>
      </c>
      <c r="F166" s="207" t="s">
        <v>240</v>
      </c>
      <c r="G166" s="208" t="s">
        <v>212</v>
      </c>
      <c r="H166" s="209">
        <v>250</v>
      </c>
      <c r="I166" s="210"/>
      <c r="J166" s="211">
        <f>ROUND(I166*H166,2)</f>
        <v>0</v>
      </c>
      <c r="K166" s="207" t="s">
        <v>120</v>
      </c>
      <c r="L166" s="45"/>
      <c r="M166" s="212" t="s">
        <v>19</v>
      </c>
      <c r="N166" s="213" t="s">
        <v>42</v>
      </c>
      <c r="O166" s="85"/>
      <c r="P166" s="214">
        <f>O166*H166</f>
        <v>0</v>
      </c>
      <c r="Q166" s="214">
        <v>0</v>
      </c>
      <c r="R166" s="214">
        <f>Q166*H166</f>
        <v>0</v>
      </c>
      <c r="S166" s="214">
        <v>0</v>
      </c>
      <c r="T166" s="215">
        <f>S166*H166</f>
        <v>0</v>
      </c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R166" s="216" t="s">
        <v>121</v>
      </c>
      <c r="AT166" s="216" t="s">
        <v>116</v>
      </c>
      <c r="AU166" s="216" t="s">
        <v>81</v>
      </c>
      <c r="AY166" s="18" t="s">
        <v>114</v>
      </c>
      <c r="BE166" s="217">
        <f>IF(N166="základní",J166,0)</f>
        <v>0</v>
      </c>
      <c r="BF166" s="217">
        <f>IF(N166="snížená",J166,0)</f>
        <v>0</v>
      </c>
      <c r="BG166" s="217">
        <f>IF(N166="zákl. přenesená",J166,0)</f>
        <v>0</v>
      </c>
      <c r="BH166" s="217">
        <f>IF(N166="sníž. přenesená",J166,0)</f>
        <v>0</v>
      </c>
      <c r="BI166" s="217">
        <f>IF(N166="nulová",J166,0)</f>
        <v>0</v>
      </c>
      <c r="BJ166" s="18" t="s">
        <v>79</v>
      </c>
      <c r="BK166" s="217">
        <f>ROUND(I166*H166,2)</f>
        <v>0</v>
      </c>
      <c r="BL166" s="18" t="s">
        <v>121</v>
      </c>
      <c r="BM166" s="216" t="s">
        <v>241</v>
      </c>
    </row>
    <row r="167" s="2" customFormat="1">
      <c r="A167" s="39"/>
      <c r="B167" s="40"/>
      <c r="C167" s="41"/>
      <c r="D167" s="218" t="s">
        <v>123</v>
      </c>
      <c r="E167" s="41"/>
      <c r="F167" s="219" t="s">
        <v>242</v>
      </c>
      <c r="G167" s="41"/>
      <c r="H167" s="41"/>
      <c r="I167" s="220"/>
      <c r="J167" s="41"/>
      <c r="K167" s="41"/>
      <c r="L167" s="45"/>
      <c r="M167" s="221"/>
      <c r="N167" s="222"/>
      <c r="O167" s="85"/>
      <c r="P167" s="85"/>
      <c r="Q167" s="85"/>
      <c r="R167" s="85"/>
      <c r="S167" s="85"/>
      <c r="T167" s="86"/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T167" s="18" t="s">
        <v>123</v>
      </c>
      <c r="AU167" s="18" t="s">
        <v>81</v>
      </c>
    </row>
    <row r="168" s="13" customFormat="1">
      <c r="A168" s="13"/>
      <c r="B168" s="225"/>
      <c r="C168" s="226"/>
      <c r="D168" s="223" t="s">
        <v>127</v>
      </c>
      <c r="E168" s="227" t="s">
        <v>19</v>
      </c>
      <c r="F168" s="228" t="s">
        <v>221</v>
      </c>
      <c r="G168" s="226"/>
      <c r="H168" s="229">
        <v>250</v>
      </c>
      <c r="I168" s="230"/>
      <c r="J168" s="226"/>
      <c r="K168" s="226"/>
      <c r="L168" s="231"/>
      <c r="M168" s="232"/>
      <c r="N168" s="233"/>
      <c r="O168" s="233"/>
      <c r="P168" s="233"/>
      <c r="Q168" s="233"/>
      <c r="R168" s="233"/>
      <c r="S168" s="233"/>
      <c r="T168" s="234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35" t="s">
        <v>127</v>
      </c>
      <c r="AU168" s="235" t="s">
        <v>81</v>
      </c>
      <c r="AV168" s="13" t="s">
        <v>81</v>
      </c>
      <c r="AW168" s="13" t="s">
        <v>33</v>
      </c>
      <c r="AX168" s="13" t="s">
        <v>71</v>
      </c>
      <c r="AY168" s="235" t="s">
        <v>114</v>
      </c>
    </row>
    <row r="169" s="14" customFormat="1">
      <c r="A169" s="14"/>
      <c r="B169" s="236"/>
      <c r="C169" s="237"/>
      <c r="D169" s="223" t="s">
        <v>127</v>
      </c>
      <c r="E169" s="238" t="s">
        <v>19</v>
      </c>
      <c r="F169" s="239" t="s">
        <v>130</v>
      </c>
      <c r="G169" s="237"/>
      <c r="H169" s="240">
        <v>250</v>
      </c>
      <c r="I169" s="241"/>
      <c r="J169" s="237"/>
      <c r="K169" s="237"/>
      <c r="L169" s="242"/>
      <c r="M169" s="243"/>
      <c r="N169" s="244"/>
      <c r="O169" s="244"/>
      <c r="P169" s="244"/>
      <c r="Q169" s="244"/>
      <c r="R169" s="244"/>
      <c r="S169" s="244"/>
      <c r="T169" s="245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T169" s="246" t="s">
        <v>127</v>
      </c>
      <c r="AU169" s="246" t="s">
        <v>81</v>
      </c>
      <c r="AV169" s="14" t="s">
        <v>121</v>
      </c>
      <c r="AW169" s="14" t="s">
        <v>33</v>
      </c>
      <c r="AX169" s="14" t="s">
        <v>79</v>
      </c>
      <c r="AY169" s="246" t="s">
        <v>114</v>
      </c>
    </row>
    <row r="170" s="12" customFormat="1" ht="22.8" customHeight="1">
      <c r="A170" s="12"/>
      <c r="B170" s="189"/>
      <c r="C170" s="190"/>
      <c r="D170" s="191" t="s">
        <v>70</v>
      </c>
      <c r="E170" s="203" t="s">
        <v>121</v>
      </c>
      <c r="F170" s="203" t="s">
        <v>243</v>
      </c>
      <c r="G170" s="190"/>
      <c r="H170" s="190"/>
      <c r="I170" s="193"/>
      <c r="J170" s="204">
        <f>BK170</f>
        <v>0</v>
      </c>
      <c r="K170" s="190"/>
      <c r="L170" s="195"/>
      <c r="M170" s="196"/>
      <c r="N170" s="197"/>
      <c r="O170" s="197"/>
      <c r="P170" s="198">
        <f>SUM(P171:P221)</f>
        <v>0</v>
      </c>
      <c r="Q170" s="197"/>
      <c r="R170" s="198">
        <f>SUM(R171:R221)</f>
        <v>492.4459205</v>
      </c>
      <c r="S170" s="197"/>
      <c r="T170" s="199">
        <f>SUM(T171:T221)</f>
        <v>0</v>
      </c>
      <c r="U170" s="12"/>
      <c r="V170" s="12"/>
      <c r="W170" s="12"/>
      <c r="X170" s="12"/>
      <c r="Y170" s="12"/>
      <c r="Z170" s="12"/>
      <c r="AA170" s="12"/>
      <c r="AB170" s="12"/>
      <c r="AC170" s="12"/>
      <c r="AD170" s="12"/>
      <c r="AE170" s="12"/>
      <c r="AR170" s="200" t="s">
        <v>79</v>
      </c>
      <c r="AT170" s="201" t="s">
        <v>70</v>
      </c>
      <c r="AU170" s="201" t="s">
        <v>79</v>
      </c>
      <c r="AY170" s="200" t="s">
        <v>114</v>
      </c>
      <c r="BK170" s="202">
        <f>SUM(BK171:BK221)</f>
        <v>0</v>
      </c>
    </row>
    <row r="171" s="2" customFormat="1" ht="21.75" customHeight="1">
      <c r="A171" s="39"/>
      <c r="B171" s="40"/>
      <c r="C171" s="205" t="s">
        <v>244</v>
      </c>
      <c r="D171" s="205" t="s">
        <v>116</v>
      </c>
      <c r="E171" s="206" t="s">
        <v>245</v>
      </c>
      <c r="F171" s="207" t="s">
        <v>246</v>
      </c>
      <c r="G171" s="208" t="s">
        <v>212</v>
      </c>
      <c r="H171" s="209">
        <v>125.75</v>
      </c>
      <c r="I171" s="210"/>
      <c r="J171" s="211">
        <f>ROUND(I171*H171,2)</f>
        <v>0</v>
      </c>
      <c r="K171" s="207" t="s">
        <v>120</v>
      </c>
      <c r="L171" s="45"/>
      <c r="M171" s="212" t="s">
        <v>19</v>
      </c>
      <c r="N171" s="213" t="s">
        <v>42</v>
      </c>
      <c r="O171" s="85"/>
      <c r="P171" s="214">
        <f>O171*H171</f>
        <v>0</v>
      </c>
      <c r="Q171" s="214">
        <v>0.24290000000000001</v>
      </c>
      <c r="R171" s="214">
        <f>Q171*H171</f>
        <v>30.544675000000002</v>
      </c>
      <c r="S171" s="214">
        <v>0</v>
      </c>
      <c r="T171" s="215">
        <f>S171*H171</f>
        <v>0</v>
      </c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R171" s="216" t="s">
        <v>121</v>
      </c>
      <c r="AT171" s="216" t="s">
        <v>116</v>
      </c>
      <c r="AU171" s="216" t="s">
        <v>81</v>
      </c>
      <c r="AY171" s="18" t="s">
        <v>114</v>
      </c>
      <c r="BE171" s="217">
        <f>IF(N171="základní",J171,0)</f>
        <v>0</v>
      </c>
      <c r="BF171" s="217">
        <f>IF(N171="snížená",J171,0)</f>
        <v>0</v>
      </c>
      <c r="BG171" s="217">
        <f>IF(N171="zákl. přenesená",J171,0)</f>
        <v>0</v>
      </c>
      <c r="BH171" s="217">
        <f>IF(N171="sníž. přenesená",J171,0)</f>
        <v>0</v>
      </c>
      <c r="BI171" s="217">
        <f>IF(N171="nulová",J171,0)</f>
        <v>0</v>
      </c>
      <c r="BJ171" s="18" t="s">
        <v>79</v>
      </c>
      <c r="BK171" s="217">
        <f>ROUND(I171*H171,2)</f>
        <v>0</v>
      </c>
      <c r="BL171" s="18" t="s">
        <v>121</v>
      </c>
      <c r="BM171" s="216" t="s">
        <v>247</v>
      </c>
    </row>
    <row r="172" s="2" customFormat="1">
      <c r="A172" s="39"/>
      <c r="B172" s="40"/>
      <c r="C172" s="41"/>
      <c r="D172" s="218" t="s">
        <v>123</v>
      </c>
      <c r="E172" s="41"/>
      <c r="F172" s="219" t="s">
        <v>248</v>
      </c>
      <c r="G172" s="41"/>
      <c r="H172" s="41"/>
      <c r="I172" s="220"/>
      <c r="J172" s="41"/>
      <c r="K172" s="41"/>
      <c r="L172" s="45"/>
      <c r="M172" s="221"/>
      <c r="N172" s="222"/>
      <c r="O172" s="85"/>
      <c r="P172" s="85"/>
      <c r="Q172" s="85"/>
      <c r="R172" s="85"/>
      <c r="S172" s="85"/>
      <c r="T172" s="86"/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T172" s="18" t="s">
        <v>123</v>
      </c>
      <c r="AU172" s="18" t="s">
        <v>81</v>
      </c>
    </row>
    <row r="173" s="2" customFormat="1">
      <c r="A173" s="39"/>
      <c r="B173" s="40"/>
      <c r="C173" s="41"/>
      <c r="D173" s="223" t="s">
        <v>125</v>
      </c>
      <c r="E173" s="41"/>
      <c r="F173" s="224" t="s">
        <v>249</v>
      </c>
      <c r="G173" s="41"/>
      <c r="H173" s="41"/>
      <c r="I173" s="220"/>
      <c r="J173" s="41"/>
      <c r="K173" s="41"/>
      <c r="L173" s="45"/>
      <c r="M173" s="221"/>
      <c r="N173" s="222"/>
      <c r="O173" s="85"/>
      <c r="P173" s="85"/>
      <c r="Q173" s="85"/>
      <c r="R173" s="85"/>
      <c r="S173" s="85"/>
      <c r="T173" s="86"/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T173" s="18" t="s">
        <v>125</v>
      </c>
      <c r="AU173" s="18" t="s">
        <v>81</v>
      </c>
    </row>
    <row r="174" s="13" customFormat="1">
      <c r="A174" s="13"/>
      <c r="B174" s="225"/>
      <c r="C174" s="226"/>
      <c r="D174" s="223" t="s">
        <v>127</v>
      </c>
      <c r="E174" s="227" t="s">
        <v>19</v>
      </c>
      <c r="F174" s="228" t="s">
        <v>250</v>
      </c>
      <c r="G174" s="226"/>
      <c r="H174" s="229">
        <v>15.199999999999999</v>
      </c>
      <c r="I174" s="230"/>
      <c r="J174" s="226"/>
      <c r="K174" s="226"/>
      <c r="L174" s="231"/>
      <c r="M174" s="232"/>
      <c r="N174" s="233"/>
      <c r="O174" s="233"/>
      <c r="P174" s="233"/>
      <c r="Q174" s="233"/>
      <c r="R174" s="233"/>
      <c r="S174" s="233"/>
      <c r="T174" s="234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235" t="s">
        <v>127</v>
      </c>
      <c r="AU174" s="235" t="s">
        <v>81</v>
      </c>
      <c r="AV174" s="13" t="s">
        <v>81</v>
      </c>
      <c r="AW174" s="13" t="s">
        <v>33</v>
      </c>
      <c r="AX174" s="13" t="s">
        <v>71</v>
      </c>
      <c r="AY174" s="235" t="s">
        <v>114</v>
      </c>
    </row>
    <row r="175" s="13" customFormat="1">
      <c r="A175" s="13"/>
      <c r="B175" s="225"/>
      <c r="C175" s="226"/>
      <c r="D175" s="223" t="s">
        <v>127</v>
      </c>
      <c r="E175" s="227" t="s">
        <v>19</v>
      </c>
      <c r="F175" s="228" t="s">
        <v>251</v>
      </c>
      <c r="G175" s="226"/>
      <c r="H175" s="229">
        <v>4.7999999999999998</v>
      </c>
      <c r="I175" s="230"/>
      <c r="J175" s="226"/>
      <c r="K175" s="226"/>
      <c r="L175" s="231"/>
      <c r="M175" s="232"/>
      <c r="N175" s="233"/>
      <c r="O175" s="233"/>
      <c r="P175" s="233"/>
      <c r="Q175" s="233"/>
      <c r="R175" s="233"/>
      <c r="S175" s="233"/>
      <c r="T175" s="234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35" t="s">
        <v>127</v>
      </c>
      <c r="AU175" s="235" t="s">
        <v>81</v>
      </c>
      <c r="AV175" s="13" t="s">
        <v>81</v>
      </c>
      <c r="AW175" s="13" t="s">
        <v>33</v>
      </c>
      <c r="AX175" s="13" t="s">
        <v>71</v>
      </c>
      <c r="AY175" s="235" t="s">
        <v>114</v>
      </c>
    </row>
    <row r="176" s="13" customFormat="1">
      <c r="A176" s="13"/>
      <c r="B176" s="225"/>
      <c r="C176" s="226"/>
      <c r="D176" s="223" t="s">
        <v>127</v>
      </c>
      <c r="E176" s="227" t="s">
        <v>19</v>
      </c>
      <c r="F176" s="228" t="s">
        <v>252</v>
      </c>
      <c r="G176" s="226"/>
      <c r="H176" s="229">
        <v>105.75</v>
      </c>
      <c r="I176" s="230"/>
      <c r="J176" s="226"/>
      <c r="K176" s="226"/>
      <c r="L176" s="231"/>
      <c r="M176" s="232"/>
      <c r="N176" s="233"/>
      <c r="O176" s="233"/>
      <c r="P176" s="233"/>
      <c r="Q176" s="233"/>
      <c r="R176" s="233"/>
      <c r="S176" s="233"/>
      <c r="T176" s="234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235" t="s">
        <v>127</v>
      </c>
      <c r="AU176" s="235" t="s">
        <v>81</v>
      </c>
      <c r="AV176" s="13" t="s">
        <v>81</v>
      </c>
      <c r="AW176" s="13" t="s">
        <v>33</v>
      </c>
      <c r="AX176" s="13" t="s">
        <v>71</v>
      </c>
      <c r="AY176" s="235" t="s">
        <v>114</v>
      </c>
    </row>
    <row r="177" s="14" customFormat="1">
      <c r="A177" s="14"/>
      <c r="B177" s="236"/>
      <c r="C177" s="237"/>
      <c r="D177" s="223" t="s">
        <v>127</v>
      </c>
      <c r="E177" s="238" t="s">
        <v>19</v>
      </c>
      <c r="F177" s="239" t="s">
        <v>130</v>
      </c>
      <c r="G177" s="237"/>
      <c r="H177" s="240">
        <v>125.75</v>
      </c>
      <c r="I177" s="241"/>
      <c r="J177" s="237"/>
      <c r="K177" s="237"/>
      <c r="L177" s="242"/>
      <c r="M177" s="243"/>
      <c r="N177" s="244"/>
      <c r="O177" s="244"/>
      <c r="P177" s="244"/>
      <c r="Q177" s="244"/>
      <c r="R177" s="244"/>
      <c r="S177" s="244"/>
      <c r="T177" s="245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T177" s="246" t="s">
        <v>127</v>
      </c>
      <c r="AU177" s="246" t="s">
        <v>81</v>
      </c>
      <c r="AV177" s="14" t="s">
        <v>121</v>
      </c>
      <c r="AW177" s="14" t="s">
        <v>33</v>
      </c>
      <c r="AX177" s="14" t="s">
        <v>79</v>
      </c>
      <c r="AY177" s="246" t="s">
        <v>114</v>
      </c>
    </row>
    <row r="178" s="2" customFormat="1" ht="21.75" customHeight="1">
      <c r="A178" s="39"/>
      <c r="B178" s="40"/>
      <c r="C178" s="205" t="s">
        <v>253</v>
      </c>
      <c r="D178" s="205" t="s">
        <v>116</v>
      </c>
      <c r="E178" s="206" t="s">
        <v>254</v>
      </c>
      <c r="F178" s="207" t="s">
        <v>255</v>
      </c>
      <c r="G178" s="208" t="s">
        <v>212</v>
      </c>
      <c r="H178" s="209">
        <v>66</v>
      </c>
      <c r="I178" s="210"/>
      <c r="J178" s="211">
        <f>ROUND(I178*H178,2)</f>
        <v>0</v>
      </c>
      <c r="K178" s="207" t="s">
        <v>120</v>
      </c>
      <c r="L178" s="45"/>
      <c r="M178" s="212" t="s">
        <v>19</v>
      </c>
      <c r="N178" s="213" t="s">
        <v>42</v>
      </c>
      <c r="O178" s="85"/>
      <c r="P178" s="214">
        <f>O178*H178</f>
        <v>0</v>
      </c>
      <c r="Q178" s="214">
        <v>0.36435000000000001</v>
      </c>
      <c r="R178" s="214">
        <f>Q178*H178</f>
        <v>24.0471</v>
      </c>
      <c r="S178" s="214">
        <v>0</v>
      </c>
      <c r="T178" s="215">
        <f>S178*H178</f>
        <v>0</v>
      </c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R178" s="216" t="s">
        <v>121</v>
      </c>
      <c r="AT178" s="216" t="s">
        <v>116</v>
      </c>
      <c r="AU178" s="216" t="s">
        <v>81</v>
      </c>
      <c r="AY178" s="18" t="s">
        <v>114</v>
      </c>
      <c r="BE178" s="217">
        <f>IF(N178="základní",J178,0)</f>
        <v>0</v>
      </c>
      <c r="BF178" s="217">
        <f>IF(N178="snížená",J178,0)</f>
        <v>0</v>
      </c>
      <c r="BG178" s="217">
        <f>IF(N178="zákl. přenesená",J178,0)</f>
        <v>0</v>
      </c>
      <c r="BH178" s="217">
        <f>IF(N178="sníž. přenesená",J178,0)</f>
        <v>0</v>
      </c>
      <c r="BI178" s="217">
        <f>IF(N178="nulová",J178,0)</f>
        <v>0</v>
      </c>
      <c r="BJ178" s="18" t="s">
        <v>79</v>
      </c>
      <c r="BK178" s="217">
        <f>ROUND(I178*H178,2)</f>
        <v>0</v>
      </c>
      <c r="BL178" s="18" t="s">
        <v>121</v>
      </c>
      <c r="BM178" s="216" t="s">
        <v>256</v>
      </c>
    </row>
    <row r="179" s="2" customFormat="1">
      <c r="A179" s="39"/>
      <c r="B179" s="40"/>
      <c r="C179" s="41"/>
      <c r="D179" s="218" t="s">
        <v>123</v>
      </c>
      <c r="E179" s="41"/>
      <c r="F179" s="219" t="s">
        <v>257</v>
      </c>
      <c r="G179" s="41"/>
      <c r="H179" s="41"/>
      <c r="I179" s="220"/>
      <c r="J179" s="41"/>
      <c r="K179" s="41"/>
      <c r="L179" s="45"/>
      <c r="M179" s="221"/>
      <c r="N179" s="222"/>
      <c r="O179" s="85"/>
      <c r="P179" s="85"/>
      <c r="Q179" s="85"/>
      <c r="R179" s="85"/>
      <c r="S179" s="85"/>
      <c r="T179" s="86"/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T179" s="18" t="s">
        <v>123</v>
      </c>
      <c r="AU179" s="18" t="s">
        <v>81</v>
      </c>
    </row>
    <row r="180" s="2" customFormat="1">
      <c r="A180" s="39"/>
      <c r="B180" s="40"/>
      <c r="C180" s="41"/>
      <c r="D180" s="223" t="s">
        <v>125</v>
      </c>
      <c r="E180" s="41"/>
      <c r="F180" s="224" t="s">
        <v>258</v>
      </c>
      <c r="G180" s="41"/>
      <c r="H180" s="41"/>
      <c r="I180" s="220"/>
      <c r="J180" s="41"/>
      <c r="K180" s="41"/>
      <c r="L180" s="45"/>
      <c r="M180" s="221"/>
      <c r="N180" s="222"/>
      <c r="O180" s="85"/>
      <c r="P180" s="85"/>
      <c r="Q180" s="85"/>
      <c r="R180" s="85"/>
      <c r="S180" s="85"/>
      <c r="T180" s="86"/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T180" s="18" t="s">
        <v>125</v>
      </c>
      <c r="AU180" s="18" t="s">
        <v>81</v>
      </c>
    </row>
    <row r="181" s="13" customFormat="1">
      <c r="A181" s="13"/>
      <c r="B181" s="225"/>
      <c r="C181" s="226"/>
      <c r="D181" s="223" t="s">
        <v>127</v>
      </c>
      <c r="E181" s="227" t="s">
        <v>19</v>
      </c>
      <c r="F181" s="228" t="s">
        <v>259</v>
      </c>
      <c r="G181" s="226"/>
      <c r="H181" s="229">
        <v>36</v>
      </c>
      <c r="I181" s="230"/>
      <c r="J181" s="226"/>
      <c r="K181" s="226"/>
      <c r="L181" s="231"/>
      <c r="M181" s="232"/>
      <c r="N181" s="233"/>
      <c r="O181" s="233"/>
      <c r="P181" s="233"/>
      <c r="Q181" s="233"/>
      <c r="R181" s="233"/>
      <c r="S181" s="233"/>
      <c r="T181" s="234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235" t="s">
        <v>127</v>
      </c>
      <c r="AU181" s="235" t="s">
        <v>81</v>
      </c>
      <c r="AV181" s="13" t="s">
        <v>81</v>
      </c>
      <c r="AW181" s="13" t="s">
        <v>33</v>
      </c>
      <c r="AX181" s="13" t="s">
        <v>71</v>
      </c>
      <c r="AY181" s="235" t="s">
        <v>114</v>
      </c>
    </row>
    <row r="182" s="13" customFormat="1">
      <c r="A182" s="13"/>
      <c r="B182" s="225"/>
      <c r="C182" s="226"/>
      <c r="D182" s="223" t="s">
        <v>127</v>
      </c>
      <c r="E182" s="227" t="s">
        <v>19</v>
      </c>
      <c r="F182" s="228" t="s">
        <v>260</v>
      </c>
      <c r="G182" s="226"/>
      <c r="H182" s="229">
        <v>30</v>
      </c>
      <c r="I182" s="230"/>
      <c r="J182" s="226"/>
      <c r="K182" s="226"/>
      <c r="L182" s="231"/>
      <c r="M182" s="232"/>
      <c r="N182" s="233"/>
      <c r="O182" s="233"/>
      <c r="P182" s="233"/>
      <c r="Q182" s="233"/>
      <c r="R182" s="233"/>
      <c r="S182" s="233"/>
      <c r="T182" s="234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235" t="s">
        <v>127</v>
      </c>
      <c r="AU182" s="235" t="s">
        <v>81</v>
      </c>
      <c r="AV182" s="13" t="s">
        <v>81</v>
      </c>
      <c r="AW182" s="13" t="s">
        <v>33</v>
      </c>
      <c r="AX182" s="13" t="s">
        <v>71</v>
      </c>
      <c r="AY182" s="235" t="s">
        <v>114</v>
      </c>
    </row>
    <row r="183" s="14" customFormat="1">
      <c r="A183" s="14"/>
      <c r="B183" s="236"/>
      <c r="C183" s="237"/>
      <c r="D183" s="223" t="s">
        <v>127</v>
      </c>
      <c r="E183" s="238" t="s">
        <v>19</v>
      </c>
      <c r="F183" s="239" t="s">
        <v>130</v>
      </c>
      <c r="G183" s="237"/>
      <c r="H183" s="240">
        <v>66</v>
      </c>
      <c r="I183" s="241"/>
      <c r="J183" s="237"/>
      <c r="K183" s="237"/>
      <c r="L183" s="242"/>
      <c r="M183" s="243"/>
      <c r="N183" s="244"/>
      <c r="O183" s="244"/>
      <c r="P183" s="244"/>
      <c r="Q183" s="244"/>
      <c r="R183" s="244"/>
      <c r="S183" s="244"/>
      <c r="T183" s="245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T183" s="246" t="s">
        <v>127</v>
      </c>
      <c r="AU183" s="246" t="s">
        <v>81</v>
      </c>
      <c r="AV183" s="14" t="s">
        <v>121</v>
      </c>
      <c r="AW183" s="14" t="s">
        <v>33</v>
      </c>
      <c r="AX183" s="14" t="s">
        <v>79</v>
      </c>
      <c r="AY183" s="246" t="s">
        <v>114</v>
      </c>
    </row>
    <row r="184" s="2" customFormat="1" ht="16.5" customHeight="1">
      <c r="A184" s="39"/>
      <c r="B184" s="40"/>
      <c r="C184" s="205" t="s">
        <v>7</v>
      </c>
      <c r="D184" s="205" t="s">
        <v>116</v>
      </c>
      <c r="E184" s="206" t="s">
        <v>261</v>
      </c>
      <c r="F184" s="207" t="s">
        <v>262</v>
      </c>
      <c r="G184" s="208" t="s">
        <v>212</v>
      </c>
      <c r="H184" s="209">
        <v>148.25</v>
      </c>
      <c r="I184" s="210"/>
      <c r="J184" s="211">
        <f>ROUND(I184*H184,2)</f>
        <v>0</v>
      </c>
      <c r="K184" s="207" t="s">
        <v>120</v>
      </c>
      <c r="L184" s="45"/>
      <c r="M184" s="212" t="s">
        <v>19</v>
      </c>
      <c r="N184" s="213" t="s">
        <v>42</v>
      </c>
      <c r="O184" s="85"/>
      <c r="P184" s="214">
        <f>O184*H184</f>
        <v>0</v>
      </c>
      <c r="Q184" s="214">
        <v>0.2004</v>
      </c>
      <c r="R184" s="214">
        <f>Q184*H184</f>
        <v>29.709299999999999</v>
      </c>
      <c r="S184" s="214">
        <v>0</v>
      </c>
      <c r="T184" s="215">
        <f>S184*H184</f>
        <v>0</v>
      </c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R184" s="216" t="s">
        <v>121</v>
      </c>
      <c r="AT184" s="216" t="s">
        <v>116</v>
      </c>
      <c r="AU184" s="216" t="s">
        <v>81</v>
      </c>
      <c r="AY184" s="18" t="s">
        <v>114</v>
      </c>
      <c r="BE184" s="217">
        <f>IF(N184="základní",J184,0)</f>
        <v>0</v>
      </c>
      <c r="BF184" s="217">
        <f>IF(N184="snížená",J184,0)</f>
        <v>0</v>
      </c>
      <c r="BG184" s="217">
        <f>IF(N184="zákl. přenesená",J184,0)</f>
        <v>0</v>
      </c>
      <c r="BH184" s="217">
        <f>IF(N184="sníž. přenesená",J184,0)</f>
        <v>0</v>
      </c>
      <c r="BI184" s="217">
        <f>IF(N184="nulová",J184,0)</f>
        <v>0</v>
      </c>
      <c r="BJ184" s="18" t="s">
        <v>79</v>
      </c>
      <c r="BK184" s="217">
        <f>ROUND(I184*H184,2)</f>
        <v>0</v>
      </c>
      <c r="BL184" s="18" t="s">
        <v>121</v>
      </c>
      <c r="BM184" s="216" t="s">
        <v>263</v>
      </c>
    </row>
    <row r="185" s="2" customFormat="1">
      <c r="A185" s="39"/>
      <c r="B185" s="40"/>
      <c r="C185" s="41"/>
      <c r="D185" s="218" t="s">
        <v>123</v>
      </c>
      <c r="E185" s="41"/>
      <c r="F185" s="219" t="s">
        <v>264</v>
      </c>
      <c r="G185" s="41"/>
      <c r="H185" s="41"/>
      <c r="I185" s="220"/>
      <c r="J185" s="41"/>
      <c r="K185" s="41"/>
      <c r="L185" s="45"/>
      <c r="M185" s="221"/>
      <c r="N185" s="222"/>
      <c r="O185" s="85"/>
      <c r="P185" s="85"/>
      <c r="Q185" s="85"/>
      <c r="R185" s="85"/>
      <c r="S185" s="85"/>
      <c r="T185" s="86"/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T185" s="18" t="s">
        <v>123</v>
      </c>
      <c r="AU185" s="18" t="s">
        <v>81</v>
      </c>
    </row>
    <row r="186" s="2" customFormat="1">
      <c r="A186" s="39"/>
      <c r="B186" s="40"/>
      <c r="C186" s="41"/>
      <c r="D186" s="223" t="s">
        <v>125</v>
      </c>
      <c r="E186" s="41"/>
      <c r="F186" s="224" t="s">
        <v>265</v>
      </c>
      <c r="G186" s="41"/>
      <c r="H186" s="41"/>
      <c r="I186" s="220"/>
      <c r="J186" s="41"/>
      <c r="K186" s="41"/>
      <c r="L186" s="45"/>
      <c r="M186" s="221"/>
      <c r="N186" s="222"/>
      <c r="O186" s="85"/>
      <c r="P186" s="85"/>
      <c r="Q186" s="85"/>
      <c r="R186" s="85"/>
      <c r="S186" s="85"/>
      <c r="T186" s="86"/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T186" s="18" t="s">
        <v>125</v>
      </c>
      <c r="AU186" s="18" t="s">
        <v>81</v>
      </c>
    </row>
    <row r="187" s="13" customFormat="1">
      <c r="A187" s="13"/>
      <c r="B187" s="225"/>
      <c r="C187" s="226"/>
      <c r="D187" s="223" t="s">
        <v>127</v>
      </c>
      <c r="E187" s="227" t="s">
        <v>19</v>
      </c>
      <c r="F187" s="228" t="s">
        <v>250</v>
      </c>
      <c r="G187" s="226"/>
      <c r="H187" s="229">
        <v>15.199999999999999</v>
      </c>
      <c r="I187" s="230"/>
      <c r="J187" s="226"/>
      <c r="K187" s="226"/>
      <c r="L187" s="231"/>
      <c r="M187" s="232"/>
      <c r="N187" s="233"/>
      <c r="O187" s="233"/>
      <c r="P187" s="233"/>
      <c r="Q187" s="233"/>
      <c r="R187" s="233"/>
      <c r="S187" s="233"/>
      <c r="T187" s="234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35" t="s">
        <v>127</v>
      </c>
      <c r="AU187" s="235" t="s">
        <v>81</v>
      </c>
      <c r="AV187" s="13" t="s">
        <v>81</v>
      </c>
      <c r="AW187" s="13" t="s">
        <v>33</v>
      </c>
      <c r="AX187" s="13" t="s">
        <v>71</v>
      </c>
      <c r="AY187" s="235" t="s">
        <v>114</v>
      </c>
    </row>
    <row r="188" s="13" customFormat="1">
      <c r="A188" s="13"/>
      <c r="B188" s="225"/>
      <c r="C188" s="226"/>
      <c r="D188" s="223" t="s">
        <v>127</v>
      </c>
      <c r="E188" s="227" t="s">
        <v>19</v>
      </c>
      <c r="F188" s="228" t="s">
        <v>251</v>
      </c>
      <c r="G188" s="226"/>
      <c r="H188" s="229">
        <v>4.7999999999999998</v>
      </c>
      <c r="I188" s="230"/>
      <c r="J188" s="226"/>
      <c r="K188" s="226"/>
      <c r="L188" s="231"/>
      <c r="M188" s="232"/>
      <c r="N188" s="233"/>
      <c r="O188" s="233"/>
      <c r="P188" s="233"/>
      <c r="Q188" s="233"/>
      <c r="R188" s="233"/>
      <c r="S188" s="233"/>
      <c r="T188" s="234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T188" s="235" t="s">
        <v>127</v>
      </c>
      <c r="AU188" s="235" t="s">
        <v>81</v>
      </c>
      <c r="AV188" s="13" t="s">
        <v>81</v>
      </c>
      <c r="AW188" s="13" t="s">
        <v>33</v>
      </c>
      <c r="AX188" s="13" t="s">
        <v>71</v>
      </c>
      <c r="AY188" s="235" t="s">
        <v>114</v>
      </c>
    </row>
    <row r="189" s="13" customFormat="1">
      <c r="A189" s="13"/>
      <c r="B189" s="225"/>
      <c r="C189" s="226"/>
      <c r="D189" s="223" t="s">
        <v>127</v>
      </c>
      <c r="E189" s="227" t="s">
        <v>19</v>
      </c>
      <c r="F189" s="228" t="s">
        <v>266</v>
      </c>
      <c r="G189" s="226"/>
      <c r="H189" s="229">
        <v>128.25</v>
      </c>
      <c r="I189" s="230"/>
      <c r="J189" s="226"/>
      <c r="K189" s="226"/>
      <c r="L189" s="231"/>
      <c r="M189" s="232"/>
      <c r="N189" s="233"/>
      <c r="O189" s="233"/>
      <c r="P189" s="233"/>
      <c r="Q189" s="233"/>
      <c r="R189" s="233"/>
      <c r="S189" s="233"/>
      <c r="T189" s="234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235" t="s">
        <v>127</v>
      </c>
      <c r="AU189" s="235" t="s">
        <v>81</v>
      </c>
      <c r="AV189" s="13" t="s">
        <v>81</v>
      </c>
      <c r="AW189" s="13" t="s">
        <v>33</v>
      </c>
      <c r="AX189" s="13" t="s">
        <v>71</v>
      </c>
      <c r="AY189" s="235" t="s">
        <v>114</v>
      </c>
    </row>
    <row r="190" s="14" customFormat="1">
      <c r="A190" s="14"/>
      <c r="B190" s="236"/>
      <c r="C190" s="237"/>
      <c r="D190" s="223" t="s">
        <v>127</v>
      </c>
      <c r="E190" s="238" t="s">
        <v>19</v>
      </c>
      <c r="F190" s="239" t="s">
        <v>130</v>
      </c>
      <c r="G190" s="237"/>
      <c r="H190" s="240">
        <v>148.25</v>
      </c>
      <c r="I190" s="241"/>
      <c r="J190" s="237"/>
      <c r="K190" s="237"/>
      <c r="L190" s="242"/>
      <c r="M190" s="243"/>
      <c r="N190" s="244"/>
      <c r="O190" s="244"/>
      <c r="P190" s="244"/>
      <c r="Q190" s="244"/>
      <c r="R190" s="244"/>
      <c r="S190" s="244"/>
      <c r="T190" s="245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T190" s="246" t="s">
        <v>127</v>
      </c>
      <c r="AU190" s="246" t="s">
        <v>81</v>
      </c>
      <c r="AV190" s="14" t="s">
        <v>121</v>
      </c>
      <c r="AW190" s="14" t="s">
        <v>33</v>
      </c>
      <c r="AX190" s="14" t="s">
        <v>79</v>
      </c>
      <c r="AY190" s="246" t="s">
        <v>114</v>
      </c>
    </row>
    <row r="191" s="2" customFormat="1" ht="24.15" customHeight="1">
      <c r="A191" s="39"/>
      <c r="B191" s="40"/>
      <c r="C191" s="205" t="s">
        <v>267</v>
      </c>
      <c r="D191" s="205" t="s">
        <v>116</v>
      </c>
      <c r="E191" s="206" t="s">
        <v>268</v>
      </c>
      <c r="F191" s="207" t="s">
        <v>269</v>
      </c>
      <c r="G191" s="208" t="s">
        <v>119</v>
      </c>
      <c r="H191" s="209">
        <v>155.56</v>
      </c>
      <c r="I191" s="210"/>
      <c r="J191" s="211">
        <f>ROUND(I191*H191,2)</f>
        <v>0</v>
      </c>
      <c r="K191" s="207" t="s">
        <v>120</v>
      </c>
      <c r="L191" s="45"/>
      <c r="M191" s="212" t="s">
        <v>19</v>
      </c>
      <c r="N191" s="213" t="s">
        <v>42</v>
      </c>
      <c r="O191" s="85"/>
      <c r="P191" s="214">
        <f>O191*H191</f>
        <v>0</v>
      </c>
      <c r="Q191" s="214">
        <v>1.9967999999999999</v>
      </c>
      <c r="R191" s="214">
        <f>Q191*H191</f>
        <v>310.622208</v>
      </c>
      <c r="S191" s="214">
        <v>0</v>
      </c>
      <c r="T191" s="215">
        <f>S191*H191</f>
        <v>0</v>
      </c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R191" s="216" t="s">
        <v>121</v>
      </c>
      <c r="AT191" s="216" t="s">
        <v>116</v>
      </c>
      <c r="AU191" s="216" t="s">
        <v>81</v>
      </c>
      <c r="AY191" s="18" t="s">
        <v>114</v>
      </c>
      <c r="BE191" s="217">
        <f>IF(N191="základní",J191,0)</f>
        <v>0</v>
      </c>
      <c r="BF191" s="217">
        <f>IF(N191="snížená",J191,0)</f>
        <v>0</v>
      </c>
      <c r="BG191" s="217">
        <f>IF(N191="zákl. přenesená",J191,0)</f>
        <v>0</v>
      </c>
      <c r="BH191" s="217">
        <f>IF(N191="sníž. přenesená",J191,0)</f>
        <v>0</v>
      </c>
      <c r="BI191" s="217">
        <f>IF(N191="nulová",J191,0)</f>
        <v>0</v>
      </c>
      <c r="BJ191" s="18" t="s">
        <v>79</v>
      </c>
      <c r="BK191" s="217">
        <f>ROUND(I191*H191,2)</f>
        <v>0</v>
      </c>
      <c r="BL191" s="18" t="s">
        <v>121</v>
      </c>
      <c r="BM191" s="216" t="s">
        <v>270</v>
      </c>
    </row>
    <row r="192" s="2" customFormat="1">
      <c r="A192" s="39"/>
      <c r="B192" s="40"/>
      <c r="C192" s="41"/>
      <c r="D192" s="218" t="s">
        <v>123</v>
      </c>
      <c r="E192" s="41"/>
      <c r="F192" s="219" t="s">
        <v>271</v>
      </c>
      <c r="G192" s="41"/>
      <c r="H192" s="41"/>
      <c r="I192" s="220"/>
      <c r="J192" s="41"/>
      <c r="K192" s="41"/>
      <c r="L192" s="45"/>
      <c r="M192" s="221"/>
      <c r="N192" s="222"/>
      <c r="O192" s="85"/>
      <c r="P192" s="85"/>
      <c r="Q192" s="85"/>
      <c r="R192" s="85"/>
      <c r="S192" s="85"/>
      <c r="T192" s="86"/>
      <c r="U192" s="39"/>
      <c r="V192" s="39"/>
      <c r="W192" s="39"/>
      <c r="X192" s="39"/>
      <c r="Y192" s="39"/>
      <c r="Z192" s="39"/>
      <c r="AA192" s="39"/>
      <c r="AB192" s="39"/>
      <c r="AC192" s="39"/>
      <c r="AD192" s="39"/>
      <c r="AE192" s="39"/>
      <c r="AT192" s="18" t="s">
        <v>123</v>
      </c>
      <c r="AU192" s="18" t="s">
        <v>81</v>
      </c>
    </row>
    <row r="193" s="2" customFormat="1">
      <c r="A193" s="39"/>
      <c r="B193" s="40"/>
      <c r="C193" s="41"/>
      <c r="D193" s="223" t="s">
        <v>125</v>
      </c>
      <c r="E193" s="41"/>
      <c r="F193" s="224" t="s">
        <v>272</v>
      </c>
      <c r="G193" s="41"/>
      <c r="H193" s="41"/>
      <c r="I193" s="220"/>
      <c r="J193" s="41"/>
      <c r="K193" s="41"/>
      <c r="L193" s="45"/>
      <c r="M193" s="221"/>
      <c r="N193" s="222"/>
      <c r="O193" s="85"/>
      <c r="P193" s="85"/>
      <c r="Q193" s="85"/>
      <c r="R193" s="85"/>
      <c r="S193" s="85"/>
      <c r="T193" s="86"/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T193" s="18" t="s">
        <v>125</v>
      </c>
      <c r="AU193" s="18" t="s">
        <v>81</v>
      </c>
    </row>
    <row r="194" s="13" customFormat="1">
      <c r="A194" s="13"/>
      <c r="B194" s="225"/>
      <c r="C194" s="226"/>
      <c r="D194" s="223" t="s">
        <v>127</v>
      </c>
      <c r="E194" s="227" t="s">
        <v>19</v>
      </c>
      <c r="F194" s="228" t="s">
        <v>273</v>
      </c>
      <c r="G194" s="226"/>
      <c r="H194" s="229">
        <v>71.920000000000002</v>
      </c>
      <c r="I194" s="230"/>
      <c r="J194" s="226"/>
      <c r="K194" s="226"/>
      <c r="L194" s="231"/>
      <c r="M194" s="232"/>
      <c r="N194" s="233"/>
      <c r="O194" s="233"/>
      <c r="P194" s="233"/>
      <c r="Q194" s="233"/>
      <c r="R194" s="233"/>
      <c r="S194" s="233"/>
      <c r="T194" s="234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235" t="s">
        <v>127</v>
      </c>
      <c r="AU194" s="235" t="s">
        <v>81</v>
      </c>
      <c r="AV194" s="13" t="s">
        <v>81</v>
      </c>
      <c r="AW194" s="13" t="s">
        <v>33</v>
      </c>
      <c r="AX194" s="13" t="s">
        <v>71</v>
      </c>
      <c r="AY194" s="235" t="s">
        <v>114</v>
      </c>
    </row>
    <row r="195" s="13" customFormat="1">
      <c r="A195" s="13"/>
      <c r="B195" s="225"/>
      <c r="C195" s="226"/>
      <c r="D195" s="223" t="s">
        <v>127</v>
      </c>
      <c r="E195" s="227" t="s">
        <v>19</v>
      </c>
      <c r="F195" s="228" t="s">
        <v>274</v>
      </c>
      <c r="G195" s="226"/>
      <c r="H195" s="229">
        <v>83.640000000000001</v>
      </c>
      <c r="I195" s="230"/>
      <c r="J195" s="226"/>
      <c r="K195" s="226"/>
      <c r="L195" s="231"/>
      <c r="M195" s="232"/>
      <c r="N195" s="233"/>
      <c r="O195" s="233"/>
      <c r="P195" s="233"/>
      <c r="Q195" s="233"/>
      <c r="R195" s="233"/>
      <c r="S195" s="233"/>
      <c r="T195" s="234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235" t="s">
        <v>127</v>
      </c>
      <c r="AU195" s="235" t="s">
        <v>81</v>
      </c>
      <c r="AV195" s="13" t="s">
        <v>81</v>
      </c>
      <c r="AW195" s="13" t="s">
        <v>33</v>
      </c>
      <c r="AX195" s="13" t="s">
        <v>71</v>
      </c>
      <c r="AY195" s="235" t="s">
        <v>114</v>
      </c>
    </row>
    <row r="196" s="14" customFormat="1">
      <c r="A196" s="14"/>
      <c r="B196" s="236"/>
      <c r="C196" s="237"/>
      <c r="D196" s="223" t="s">
        <v>127</v>
      </c>
      <c r="E196" s="238" t="s">
        <v>19</v>
      </c>
      <c r="F196" s="239" t="s">
        <v>130</v>
      </c>
      <c r="G196" s="237"/>
      <c r="H196" s="240">
        <v>155.56</v>
      </c>
      <c r="I196" s="241"/>
      <c r="J196" s="237"/>
      <c r="K196" s="237"/>
      <c r="L196" s="242"/>
      <c r="M196" s="243"/>
      <c r="N196" s="244"/>
      <c r="O196" s="244"/>
      <c r="P196" s="244"/>
      <c r="Q196" s="244"/>
      <c r="R196" s="244"/>
      <c r="S196" s="244"/>
      <c r="T196" s="245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T196" s="246" t="s">
        <v>127</v>
      </c>
      <c r="AU196" s="246" t="s">
        <v>81</v>
      </c>
      <c r="AV196" s="14" t="s">
        <v>121</v>
      </c>
      <c r="AW196" s="14" t="s">
        <v>33</v>
      </c>
      <c r="AX196" s="14" t="s">
        <v>79</v>
      </c>
      <c r="AY196" s="246" t="s">
        <v>114</v>
      </c>
    </row>
    <row r="197" s="2" customFormat="1" ht="24.15" customHeight="1">
      <c r="A197" s="39"/>
      <c r="B197" s="40"/>
      <c r="C197" s="205" t="s">
        <v>275</v>
      </c>
      <c r="D197" s="205" t="s">
        <v>116</v>
      </c>
      <c r="E197" s="206" t="s">
        <v>276</v>
      </c>
      <c r="F197" s="207" t="s">
        <v>277</v>
      </c>
      <c r="G197" s="208" t="s">
        <v>119</v>
      </c>
      <c r="H197" s="209">
        <v>233.34</v>
      </c>
      <c r="I197" s="210"/>
      <c r="J197" s="211">
        <f>ROUND(I197*H197,2)</f>
        <v>0</v>
      </c>
      <c r="K197" s="207" t="s">
        <v>19</v>
      </c>
      <c r="L197" s="45"/>
      <c r="M197" s="212" t="s">
        <v>19</v>
      </c>
      <c r="N197" s="213" t="s">
        <v>42</v>
      </c>
      <c r="O197" s="85"/>
      <c r="P197" s="214">
        <f>O197*H197</f>
        <v>0</v>
      </c>
      <c r="Q197" s="214">
        <v>0</v>
      </c>
      <c r="R197" s="214">
        <f>Q197*H197</f>
        <v>0</v>
      </c>
      <c r="S197" s="214">
        <v>0</v>
      </c>
      <c r="T197" s="215">
        <f>S197*H197</f>
        <v>0</v>
      </c>
      <c r="U197" s="39"/>
      <c r="V197" s="39"/>
      <c r="W197" s="39"/>
      <c r="X197" s="39"/>
      <c r="Y197" s="39"/>
      <c r="Z197" s="39"/>
      <c r="AA197" s="39"/>
      <c r="AB197" s="39"/>
      <c r="AC197" s="39"/>
      <c r="AD197" s="39"/>
      <c r="AE197" s="39"/>
      <c r="AR197" s="216" t="s">
        <v>121</v>
      </c>
      <c r="AT197" s="216" t="s">
        <v>116</v>
      </c>
      <c r="AU197" s="216" t="s">
        <v>81</v>
      </c>
      <c r="AY197" s="18" t="s">
        <v>114</v>
      </c>
      <c r="BE197" s="217">
        <f>IF(N197="základní",J197,0)</f>
        <v>0</v>
      </c>
      <c r="BF197" s="217">
        <f>IF(N197="snížená",J197,0)</f>
        <v>0</v>
      </c>
      <c r="BG197" s="217">
        <f>IF(N197="zákl. přenesená",J197,0)</f>
        <v>0</v>
      </c>
      <c r="BH197" s="217">
        <f>IF(N197="sníž. přenesená",J197,0)</f>
        <v>0</v>
      </c>
      <c r="BI197" s="217">
        <f>IF(N197="nulová",J197,0)</f>
        <v>0</v>
      </c>
      <c r="BJ197" s="18" t="s">
        <v>79</v>
      </c>
      <c r="BK197" s="217">
        <f>ROUND(I197*H197,2)</f>
        <v>0</v>
      </c>
      <c r="BL197" s="18" t="s">
        <v>121</v>
      </c>
      <c r="BM197" s="216" t="s">
        <v>278</v>
      </c>
    </row>
    <row r="198" s="2" customFormat="1">
      <c r="A198" s="39"/>
      <c r="B198" s="40"/>
      <c r="C198" s="41"/>
      <c r="D198" s="223" t="s">
        <v>125</v>
      </c>
      <c r="E198" s="41"/>
      <c r="F198" s="224" t="s">
        <v>279</v>
      </c>
      <c r="G198" s="41"/>
      <c r="H198" s="41"/>
      <c r="I198" s="220"/>
      <c r="J198" s="41"/>
      <c r="K198" s="41"/>
      <c r="L198" s="45"/>
      <c r="M198" s="221"/>
      <c r="N198" s="222"/>
      <c r="O198" s="85"/>
      <c r="P198" s="85"/>
      <c r="Q198" s="85"/>
      <c r="R198" s="85"/>
      <c r="S198" s="85"/>
      <c r="T198" s="86"/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T198" s="18" t="s">
        <v>125</v>
      </c>
      <c r="AU198" s="18" t="s">
        <v>81</v>
      </c>
    </row>
    <row r="199" s="13" customFormat="1">
      <c r="A199" s="13"/>
      <c r="B199" s="225"/>
      <c r="C199" s="226"/>
      <c r="D199" s="223" t="s">
        <v>127</v>
      </c>
      <c r="E199" s="227" t="s">
        <v>19</v>
      </c>
      <c r="F199" s="228" t="s">
        <v>280</v>
      </c>
      <c r="G199" s="226"/>
      <c r="H199" s="229">
        <v>107.88</v>
      </c>
      <c r="I199" s="230"/>
      <c r="J199" s="226"/>
      <c r="K199" s="226"/>
      <c r="L199" s="231"/>
      <c r="M199" s="232"/>
      <c r="N199" s="233"/>
      <c r="O199" s="233"/>
      <c r="P199" s="233"/>
      <c r="Q199" s="233"/>
      <c r="R199" s="233"/>
      <c r="S199" s="233"/>
      <c r="T199" s="234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T199" s="235" t="s">
        <v>127</v>
      </c>
      <c r="AU199" s="235" t="s">
        <v>81</v>
      </c>
      <c r="AV199" s="13" t="s">
        <v>81</v>
      </c>
      <c r="AW199" s="13" t="s">
        <v>33</v>
      </c>
      <c r="AX199" s="13" t="s">
        <v>71</v>
      </c>
      <c r="AY199" s="235" t="s">
        <v>114</v>
      </c>
    </row>
    <row r="200" s="13" customFormat="1">
      <c r="A200" s="13"/>
      <c r="B200" s="225"/>
      <c r="C200" s="226"/>
      <c r="D200" s="223" t="s">
        <v>127</v>
      </c>
      <c r="E200" s="227" t="s">
        <v>19</v>
      </c>
      <c r="F200" s="228" t="s">
        <v>281</v>
      </c>
      <c r="G200" s="226"/>
      <c r="H200" s="229">
        <v>125.45999999999999</v>
      </c>
      <c r="I200" s="230"/>
      <c r="J200" s="226"/>
      <c r="K200" s="226"/>
      <c r="L200" s="231"/>
      <c r="M200" s="232"/>
      <c r="N200" s="233"/>
      <c r="O200" s="233"/>
      <c r="P200" s="233"/>
      <c r="Q200" s="233"/>
      <c r="R200" s="233"/>
      <c r="S200" s="233"/>
      <c r="T200" s="234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T200" s="235" t="s">
        <v>127</v>
      </c>
      <c r="AU200" s="235" t="s">
        <v>81</v>
      </c>
      <c r="AV200" s="13" t="s">
        <v>81</v>
      </c>
      <c r="AW200" s="13" t="s">
        <v>33</v>
      </c>
      <c r="AX200" s="13" t="s">
        <v>71</v>
      </c>
      <c r="AY200" s="235" t="s">
        <v>114</v>
      </c>
    </row>
    <row r="201" s="14" customFormat="1">
      <c r="A201" s="14"/>
      <c r="B201" s="236"/>
      <c r="C201" s="237"/>
      <c r="D201" s="223" t="s">
        <v>127</v>
      </c>
      <c r="E201" s="238" t="s">
        <v>19</v>
      </c>
      <c r="F201" s="239" t="s">
        <v>130</v>
      </c>
      <c r="G201" s="237"/>
      <c r="H201" s="240">
        <v>233.34</v>
      </c>
      <c r="I201" s="241"/>
      <c r="J201" s="237"/>
      <c r="K201" s="237"/>
      <c r="L201" s="242"/>
      <c r="M201" s="243"/>
      <c r="N201" s="244"/>
      <c r="O201" s="244"/>
      <c r="P201" s="244"/>
      <c r="Q201" s="244"/>
      <c r="R201" s="244"/>
      <c r="S201" s="244"/>
      <c r="T201" s="245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T201" s="246" t="s">
        <v>127</v>
      </c>
      <c r="AU201" s="246" t="s">
        <v>81</v>
      </c>
      <c r="AV201" s="14" t="s">
        <v>121</v>
      </c>
      <c r="AW201" s="14" t="s">
        <v>33</v>
      </c>
      <c r="AX201" s="14" t="s">
        <v>79</v>
      </c>
      <c r="AY201" s="246" t="s">
        <v>114</v>
      </c>
    </row>
    <row r="202" s="2" customFormat="1" ht="16.5" customHeight="1">
      <c r="A202" s="39"/>
      <c r="B202" s="40"/>
      <c r="C202" s="205" t="s">
        <v>282</v>
      </c>
      <c r="D202" s="205" t="s">
        <v>116</v>
      </c>
      <c r="E202" s="206" t="s">
        <v>283</v>
      </c>
      <c r="F202" s="207" t="s">
        <v>284</v>
      </c>
      <c r="G202" s="208" t="s">
        <v>212</v>
      </c>
      <c r="H202" s="209">
        <v>511.39999999999998</v>
      </c>
      <c r="I202" s="210"/>
      <c r="J202" s="211">
        <f>ROUND(I202*H202,2)</f>
        <v>0</v>
      </c>
      <c r="K202" s="207" t="s">
        <v>120</v>
      </c>
      <c r="L202" s="45"/>
      <c r="M202" s="212" t="s">
        <v>19</v>
      </c>
      <c r="N202" s="213" t="s">
        <v>42</v>
      </c>
      <c r="O202" s="85"/>
      <c r="P202" s="214">
        <f>O202*H202</f>
        <v>0</v>
      </c>
      <c r="Q202" s="214">
        <v>0</v>
      </c>
      <c r="R202" s="214">
        <f>Q202*H202</f>
        <v>0</v>
      </c>
      <c r="S202" s="214">
        <v>0</v>
      </c>
      <c r="T202" s="215">
        <f>S202*H202</f>
        <v>0</v>
      </c>
      <c r="U202" s="39"/>
      <c r="V202" s="39"/>
      <c r="W202" s="39"/>
      <c r="X202" s="39"/>
      <c r="Y202" s="39"/>
      <c r="Z202" s="39"/>
      <c r="AA202" s="39"/>
      <c r="AB202" s="39"/>
      <c r="AC202" s="39"/>
      <c r="AD202" s="39"/>
      <c r="AE202" s="39"/>
      <c r="AR202" s="216" t="s">
        <v>121</v>
      </c>
      <c r="AT202" s="216" t="s">
        <v>116</v>
      </c>
      <c r="AU202" s="216" t="s">
        <v>81</v>
      </c>
      <c r="AY202" s="18" t="s">
        <v>114</v>
      </c>
      <c r="BE202" s="217">
        <f>IF(N202="základní",J202,0)</f>
        <v>0</v>
      </c>
      <c r="BF202" s="217">
        <f>IF(N202="snížená",J202,0)</f>
        <v>0</v>
      </c>
      <c r="BG202" s="217">
        <f>IF(N202="zákl. přenesená",J202,0)</f>
        <v>0</v>
      </c>
      <c r="BH202" s="217">
        <f>IF(N202="sníž. přenesená",J202,0)</f>
        <v>0</v>
      </c>
      <c r="BI202" s="217">
        <f>IF(N202="nulová",J202,0)</f>
        <v>0</v>
      </c>
      <c r="BJ202" s="18" t="s">
        <v>79</v>
      </c>
      <c r="BK202" s="217">
        <f>ROUND(I202*H202,2)</f>
        <v>0</v>
      </c>
      <c r="BL202" s="18" t="s">
        <v>121</v>
      </c>
      <c r="BM202" s="216" t="s">
        <v>285</v>
      </c>
    </row>
    <row r="203" s="2" customFormat="1">
      <c r="A203" s="39"/>
      <c r="B203" s="40"/>
      <c r="C203" s="41"/>
      <c r="D203" s="218" t="s">
        <v>123</v>
      </c>
      <c r="E203" s="41"/>
      <c r="F203" s="219" t="s">
        <v>286</v>
      </c>
      <c r="G203" s="41"/>
      <c r="H203" s="41"/>
      <c r="I203" s="220"/>
      <c r="J203" s="41"/>
      <c r="K203" s="41"/>
      <c r="L203" s="45"/>
      <c r="M203" s="221"/>
      <c r="N203" s="222"/>
      <c r="O203" s="85"/>
      <c r="P203" s="85"/>
      <c r="Q203" s="85"/>
      <c r="R203" s="85"/>
      <c r="S203" s="85"/>
      <c r="T203" s="86"/>
      <c r="U203" s="39"/>
      <c r="V203" s="39"/>
      <c r="W203" s="39"/>
      <c r="X203" s="39"/>
      <c r="Y203" s="39"/>
      <c r="Z203" s="39"/>
      <c r="AA203" s="39"/>
      <c r="AB203" s="39"/>
      <c r="AC203" s="39"/>
      <c r="AD203" s="39"/>
      <c r="AE203" s="39"/>
      <c r="AT203" s="18" t="s">
        <v>123</v>
      </c>
      <c r="AU203" s="18" t="s">
        <v>81</v>
      </c>
    </row>
    <row r="204" s="13" customFormat="1">
      <c r="A204" s="13"/>
      <c r="B204" s="225"/>
      <c r="C204" s="226"/>
      <c r="D204" s="223" t="s">
        <v>127</v>
      </c>
      <c r="E204" s="227" t="s">
        <v>19</v>
      </c>
      <c r="F204" s="228" t="s">
        <v>287</v>
      </c>
      <c r="G204" s="226"/>
      <c r="H204" s="229">
        <v>290</v>
      </c>
      <c r="I204" s="230"/>
      <c r="J204" s="226"/>
      <c r="K204" s="226"/>
      <c r="L204" s="231"/>
      <c r="M204" s="232"/>
      <c r="N204" s="233"/>
      <c r="O204" s="233"/>
      <c r="P204" s="233"/>
      <c r="Q204" s="233"/>
      <c r="R204" s="233"/>
      <c r="S204" s="233"/>
      <c r="T204" s="234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T204" s="235" t="s">
        <v>127</v>
      </c>
      <c r="AU204" s="235" t="s">
        <v>81</v>
      </c>
      <c r="AV204" s="13" t="s">
        <v>81</v>
      </c>
      <c r="AW204" s="13" t="s">
        <v>33</v>
      </c>
      <c r="AX204" s="13" t="s">
        <v>71</v>
      </c>
      <c r="AY204" s="235" t="s">
        <v>114</v>
      </c>
    </row>
    <row r="205" s="13" customFormat="1">
      <c r="A205" s="13"/>
      <c r="B205" s="225"/>
      <c r="C205" s="226"/>
      <c r="D205" s="223" t="s">
        <v>127</v>
      </c>
      <c r="E205" s="227" t="s">
        <v>19</v>
      </c>
      <c r="F205" s="228" t="s">
        <v>288</v>
      </c>
      <c r="G205" s="226"/>
      <c r="H205" s="229">
        <v>221.40000000000001</v>
      </c>
      <c r="I205" s="230"/>
      <c r="J205" s="226"/>
      <c r="K205" s="226"/>
      <c r="L205" s="231"/>
      <c r="M205" s="232"/>
      <c r="N205" s="233"/>
      <c r="O205" s="233"/>
      <c r="P205" s="233"/>
      <c r="Q205" s="233"/>
      <c r="R205" s="233"/>
      <c r="S205" s="233"/>
      <c r="T205" s="234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T205" s="235" t="s">
        <v>127</v>
      </c>
      <c r="AU205" s="235" t="s">
        <v>81</v>
      </c>
      <c r="AV205" s="13" t="s">
        <v>81</v>
      </c>
      <c r="AW205" s="13" t="s">
        <v>33</v>
      </c>
      <c r="AX205" s="13" t="s">
        <v>71</v>
      </c>
      <c r="AY205" s="235" t="s">
        <v>114</v>
      </c>
    </row>
    <row r="206" s="14" customFormat="1">
      <c r="A206" s="14"/>
      <c r="B206" s="236"/>
      <c r="C206" s="237"/>
      <c r="D206" s="223" t="s">
        <v>127</v>
      </c>
      <c r="E206" s="238" t="s">
        <v>19</v>
      </c>
      <c r="F206" s="239" t="s">
        <v>130</v>
      </c>
      <c r="G206" s="237"/>
      <c r="H206" s="240">
        <v>511.39999999999998</v>
      </c>
      <c r="I206" s="241"/>
      <c r="J206" s="237"/>
      <c r="K206" s="237"/>
      <c r="L206" s="242"/>
      <c r="M206" s="243"/>
      <c r="N206" s="244"/>
      <c r="O206" s="244"/>
      <c r="P206" s="244"/>
      <c r="Q206" s="244"/>
      <c r="R206" s="244"/>
      <c r="S206" s="244"/>
      <c r="T206" s="245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T206" s="246" t="s">
        <v>127</v>
      </c>
      <c r="AU206" s="246" t="s">
        <v>81</v>
      </c>
      <c r="AV206" s="14" t="s">
        <v>121</v>
      </c>
      <c r="AW206" s="14" t="s">
        <v>33</v>
      </c>
      <c r="AX206" s="14" t="s">
        <v>79</v>
      </c>
      <c r="AY206" s="246" t="s">
        <v>114</v>
      </c>
    </row>
    <row r="207" s="2" customFormat="1" ht="24.15" customHeight="1">
      <c r="A207" s="39"/>
      <c r="B207" s="40"/>
      <c r="C207" s="205" t="s">
        <v>289</v>
      </c>
      <c r="D207" s="205" t="s">
        <v>116</v>
      </c>
      <c r="E207" s="206" t="s">
        <v>290</v>
      </c>
      <c r="F207" s="207" t="s">
        <v>291</v>
      </c>
      <c r="G207" s="208" t="s">
        <v>212</v>
      </c>
      <c r="H207" s="209">
        <v>22.5</v>
      </c>
      <c r="I207" s="210"/>
      <c r="J207" s="211">
        <f>ROUND(I207*H207,2)</f>
        <v>0</v>
      </c>
      <c r="K207" s="207" t="s">
        <v>120</v>
      </c>
      <c r="L207" s="45"/>
      <c r="M207" s="212" t="s">
        <v>19</v>
      </c>
      <c r="N207" s="213" t="s">
        <v>42</v>
      </c>
      <c r="O207" s="85"/>
      <c r="P207" s="214">
        <f>O207*H207</f>
        <v>0</v>
      </c>
      <c r="Q207" s="214">
        <v>0.95999999999999996</v>
      </c>
      <c r="R207" s="214">
        <f>Q207*H207</f>
        <v>21.599999999999998</v>
      </c>
      <c r="S207" s="214">
        <v>0</v>
      </c>
      <c r="T207" s="215">
        <f>S207*H207</f>
        <v>0</v>
      </c>
      <c r="U207" s="39"/>
      <c r="V207" s="39"/>
      <c r="W207" s="39"/>
      <c r="X207" s="39"/>
      <c r="Y207" s="39"/>
      <c r="Z207" s="39"/>
      <c r="AA207" s="39"/>
      <c r="AB207" s="39"/>
      <c r="AC207" s="39"/>
      <c r="AD207" s="39"/>
      <c r="AE207" s="39"/>
      <c r="AR207" s="216" t="s">
        <v>121</v>
      </c>
      <c r="AT207" s="216" t="s">
        <v>116</v>
      </c>
      <c r="AU207" s="216" t="s">
        <v>81</v>
      </c>
      <c r="AY207" s="18" t="s">
        <v>114</v>
      </c>
      <c r="BE207" s="217">
        <f>IF(N207="základní",J207,0)</f>
        <v>0</v>
      </c>
      <c r="BF207" s="217">
        <f>IF(N207="snížená",J207,0)</f>
        <v>0</v>
      </c>
      <c r="BG207" s="217">
        <f>IF(N207="zákl. přenesená",J207,0)</f>
        <v>0</v>
      </c>
      <c r="BH207" s="217">
        <f>IF(N207="sníž. přenesená",J207,0)</f>
        <v>0</v>
      </c>
      <c r="BI207" s="217">
        <f>IF(N207="nulová",J207,0)</f>
        <v>0</v>
      </c>
      <c r="BJ207" s="18" t="s">
        <v>79</v>
      </c>
      <c r="BK207" s="217">
        <f>ROUND(I207*H207,2)</f>
        <v>0</v>
      </c>
      <c r="BL207" s="18" t="s">
        <v>121</v>
      </c>
      <c r="BM207" s="216" t="s">
        <v>292</v>
      </c>
    </row>
    <row r="208" s="2" customFormat="1">
      <c r="A208" s="39"/>
      <c r="B208" s="40"/>
      <c r="C208" s="41"/>
      <c r="D208" s="218" t="s">
        <v>123</v>
      </c>
      <c r="E208" s="41"/>
      <c r="F208" s="219" t="s">
        <v>293</v>
      </c>
      <c r="G208" s="41"/>
      <c r="H208" s="41"/>
      <c r="I208" s="220"/>
      <c r="J208" s="41"/>
      <c r="K208" s="41"/>
      <c r="L208" s="45"/>
      <c r="M208" s="221"/>
      <c r="N208" s="222"/>
      <c r="O208" s="85"/>
      <c r="P208" s="85"/>
      <c r="Q208" s="85"/>
      <c r="R208" s="85"/>
      <c r="S208" s="85"/>
      <c r="T208" s="86"/>
      <c r="U208" s="39"/>
      <c r="V208" s="39"/>
      <c r="W208" s="39"/>
      <c r="X208" s="39"/>
      <c r="Y208" s="39"/>
      <c r="Z208" s="39"/>
      <c r="AA208" s="39"/>
      <c r="AB208" s="39"/>
      <c r="AC208" s="39"/>
      <c r="AD208" s="39"/>
      <c r="AE208" s="39"/>
      <c r="AT208" s="18" t="s">
        <v>123</v>
      </c>
      <c r="AU208" s="18" t="s">
        <v>81</v>
      </c>
    </row>
    <row r="209" s="2" customFormat="1">
      <c r="A209" s="39"/>
      <c r="B209" s="40"/>
      <c r="C209" s="41"/>
      <c r="D209" s="223" t="s">
        <v>125</v>
      </c>
      <c r="E209" s="41"/>
      <c r="F209" s="224" t="s">
        <v>294</v>
      </c>
      <c r="G209" s="41"/>
      <c r="H209" s="41"/>
      <c r="I209" s="220"/>
      <c r="J209" s="41"/>
      <c r="K209" s="41"/>
      <c r="L209" s="45"/>
      <c r="M209" s="221"/>
      <c r="N209" s="222"/>
      <c r="O209" s="85"/>
      <c r="P209" s="85"/>
      <c r="Q209" s="85"/>
      <c r="R209" s="85"/>
      <c r="S209" s="85"/>
      <c r="T209" s="86"/>
      <c r="U209" s="39"/>
      <c r="V209" s="39"/>
      <c r="W209" s="39"/>
      <c r="X209" s="39"/>
      <c r="Y209" s="39"/>
      <c r="Z209" s="39"/>
      <c r="AA209" s="39"/>
      <c r="AB209" s="39"/>
      <c r="AC209" s="39"/>
      <c r="AD209" s="39"/>
      <c r="AE209" s="39"/>
      <c r="AT209" s="18" t="s">
        <v>125</v>
      </c>
      <c r="AU209" s="18" t="s">
        <v>81</v>
      </c>
    </row>
    <row r="210" s="13" customFormat="1">
      <c r="A210" s="13"/>
      <c r="B210" s="225"/>
      <c r="C210" s="226"/>
      <c r="D210" s="223" t="s">
        <v>127</v>
      </c>
      <c r="E210" s="227" t="s">
        <v>19</v>
      </c>
      <c r="F210" s="228" t="s">
        <v>295</v>
      </c>
      <c r="G210" s="226"/>
      <c r="H210" s="229">
        <v>22.5</v>
      </c>
      <c r="I210" s="230"/>
      <c r="J210" s="226"/>
      <c r="K210" s="226"/>
      <c r="L210" s="231"/>
      <c r="M210" s="232"/>
      <c r="N210" s="233"/>
      <c r="O210" s="233"/>
      <c r="P210" s="233"/>
      <c r="Q210" s="233"/>
      <c r="R210" s="233"/>
      <c r="S210" s="233"/>
      <c r="T210" s="234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T210" s="235" t="s">
        <v>127</v>
      </c>
      <c r="AU210" s="235" t="s">
        <v>81</v>
      </c>
      <c r="AV210" s="13" t="s">
        <v>81</v>
      </c>
      <c r="AW210" s="13" t="s">
        <v>33</v>
      </c>
      <c r="AX210" s="13" t="s">
        <v>71</v>
      </c>
      <c r="AY210" s="235" t="s">
        <v>114</v>
      </c>
    </row>
    <row r="211" s="14" customFormat="1">
      <c r="A211" s="14"/>
      <c r="B211" s="236"/>
      <c r="C211" s="237"/>
      <c r="D211" s="223" t="s">
        <v>127</v>
      </c>
      <c r="E211" s="238" t="s">
        <v>19</v>
      </c>
      <c r="F211" s="239" t="s">
        <v>130</v>
      </c>
      <c r="G211" s="237"/>
      <c r="H211" s="240">
        <v>22.5</v>
      </c>
      <c r="I211" s="241"/>
      <c r="J211" s="237"/>
      <c r="K211" s="237"/>
      <c r="L211" s="242"/>
      <c r="M211" s="243"/>
      <c r="N211" s="244"/>
      <c r="O211" s="244"/>
      <c r="P211" s="244"/>
      <c r="Q211" s="244"/>
      <c r="R211" s="244"/>
      <c r="S211" s="244"/>
      <c r="T211" s="245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T211" s="246" t="s">
        <v>127</v>
      </c>
      <c r="AU211" s="246" t="s">
        <v>81</v>
      </c>
      <c r="AV211" s="14" t="s">
        <v>121</v>
      </c>
      <c r="AW211" s="14" t="s">
        <v>33</v>
      </c>
      <c r="AX211" s="14" t="s">
        <v>79</v>
      </c>
      <c r="AY211" s="246" t="s">
        <v>114</v>
      </c>
    </row>
    <row r="212" s="2" customFormat="1" ht="37.8" customHeight="1">
      <c r="A212" s="39"/>
      <c r="B212" s="40"/>
      <c r="C212" s="205" t="s">
        <v>296</v>
      </c>
      <c r="D212" s="205" t="s">
        <v>116</v>
      </c>
      <c r="E212" s="206" t="s">
        <v>297</v>
      </c>
      <c r="F212" s="207" t="s">
        <v>298</v>
      </c>
      <c r="G212" s="208" t="s">
        <v>212</v>
      </c>
      <c r="H212" s="209">
        <v>20</v>
      </c>
      <c r="I212" s="210"/>
      <c r="J212" s="211">
        <f>ROUND(I212*H212,2)</f>
        <v>0</v>
      </c>
      <c r="K212" s="207" t="s">
        <v>120</v>
      </c>
      <c r="L212" s="45"/>
      <c r="M212" s="212" t="s">
        <v>19</v>
      </c>
      <c r="N212" s="213" t="s">
        <v>42</v>
      </c>
      <c r="O212" s="85"/>
      <c r="P212" s="214">
        <f>O212*H212</f>
        <v>0</v>
      </c>
      <c r="Q212" s="214">
        <v>0.61807999999999996</v>
      </c>
      <c r="R212" s="214">
        <f>Q212*H212</f>
        <v>12.361599999999999</v>
      </c>
      <c r="S212" s="214">
        <v>0</v>
      </c>
      <c r="T212" s="215">
        <f>S212*H212</f>
        <v>0</v>
      </c>
      <c r="U212" s="39"/>
      <c r="V212" s="39"/>
      <c r="W212" s="39"/>
      <c r="X212" s="39"/>
      <c r="Y212" s="39"/>
      <c r="Z212" s="39"/>
      <c r="AA212" s="39"/>
      <c r="AB212" s="39"/>
      <c r="AC212" s="39"/>
      <c r="AD212" s="39"/>
      <c r="AE212" s="39"/>
      <c r="AR212" s="216" t="s">
        <v>121</v>
      </c>
      <c r="AT212" s="216" t="s">
        <v>116</v>
      </c>
      <c r="AU212" s="216" t="s">
        <v>81</v>
      </c>
      <c r="AY212" s="18" t="s">
        <v>114</v>
      </c>
      <c r="BE212" s="217">
        <f>IF(N212="základní",J212,0)</f>
        <v>0</v>
      </c>
      <c r="BF212" s="217">
        <f>IF(N212="snížená",J212,0)</f>
        <v>0</v>
      </c>
      <c r="BG212" s="217">
        <f>IF(N212="zákl. přenesená",J212,0)</f>
        <v>0</v>
      </c>
      <c r="BH212" s="217">
        <f>IF(N212="sníž. přenesená",J212,0)</f>
        <v>0</v>
      </c>
      <c r="BI212" s="217">
        <f>IF(N212="nulová",J212,0)</f>
        <v>0</v>
      </c>
      <c r="BJ212" s="18" t="s">
        <v>79</v>
      </c>
      <c r="BK212" s="217">
        <f>ROUND(I212*H212,2)</f>
        <v>0</v>
      </c>
      <c r="BL212" s="18" t="s">
        <v>121</v>
      </c>
      <c r="BM212" s="216" t="s">
        <v>299</v>
      </c>
    </row>
    <row r="213" s="2" customFormat="1">
      <c r="A213" s="39"/>
      <c r="B213" s="40"/>
      <c r="C213" s="41"/>
      <c r="D213" s="218" t="s">
        <v>123</v>
      </c>
      <c r="E213" s="41"/>
      <c r="F213" s="219" t="s">
        <v>300</v>
      </c>
      <c r="G213" s="41"/>
      <c r="H213" s="41"/>
      <c r="I213" s="220"/>
      <c r="J213" s="41"/>
      <c r="K213" s="41"/>
      <c r="L213" s="45"/>
      <c r="M213" s="221"/>
      <c r="N213" s="222"/>
      <c r="O213" s="85"/>
      <c r="P213" s="85"/>
      <c r="Q213" s="85"/>
      <c r="R213" s="85"/>
      <c r="S213" s="85"/>
      <c r="T213" s="86"/>
      <c r="U213" s="39"/>
      <c r="V213" s="39"/>
      <c r="W213" s="39"/>
      <c r="X213" s="39"/>
      <c r="Y213" s="39"/>
      <c r="Z213" s="39"/>
      <c r="AA213" s="39"/>
      <c r="AB213" s="39"/>
      <c r="AC213" s="39"/>
      <c r="AD213" s="39"/>
      <c r="AE213" s="39"/>
      <c r="AT213" s="18" t="s">
        <v>123</v>
      </c>
      <c r="AU213" s="18" t="s">
        <v>81</v>
      </c>
    </row>
    <row r="214" s="13" customFormat="1">
      <c r="A214" s="13"/>
      <c r="B214" s="225"/>
      <c r="C214" s="226"/>
      <c r="D214" s="223" t="s">
        <v>127</v>
      </c>
      <c r="E214" s="227" t="s">
        <v>19</v>
      </c>
      <c r="F214" s="228" t="s">
        <v>250</v>
      </c>
      <c r="G214" s="226"/>
      <c r="H214" s="229">
        <v>15.199999999999999</v>
      </c>
      <c r="I214" s="230"/>
      <c r="J214" s="226"/>
      <c r="K214" s="226"/>
      <c r="L214" s="231"/>
      <c r="M214" s="232"/>
      <c r="N214" s="233"/>
      <c r="O214" s="233"/>
      <c r="P214" s="233"/>
      <c r="Q214" s="233"/>
      <c r="R214" s="233"/>
      <c r="S214" s="233"/>
      <c r="T214" s="234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T214" s="235" t="s">
        <v>127</v>
      </c>
      <c r="AU214" s="235" t="s">
        <v>81</v>
      </c>
      <c r="AV214" s="13" t="s">
        <v>81</v>
      </c>
      <c r="AW214" s="13" t="s">
        <v>33</v>
      </c>
      <c r="AX214" s="13" t="s">
        <v>71</v>
      </c>
      <c r="AY214" s="235" t="s">
        <v>114</v>
      </c>
    </row>
    <row r="215" s="13" customFormat="1">
      <c r="A215" s="13"/>
      <c r="B215" s="225"/>
      <c r="C215" s="226"/>
      <c r="D215" s="223" t="s">
        <v>127</v>
      </c>
      <c r="E215" s="227" t="s">
        <v>19</v>
      </c>
      <c r="F215" s="228" t="s">
        <v>251</v>
      </c>
      <c r="G215" s="226"/>
      <c r="H215" s="229">
        <v>4.7999999999999998</v>
      </c>
      <c r="I215" s="230"/>
      <c r="J215" s="226"/>
      <c r="K215" s="226"/>
      <c r="L215" s="231"/>
      <c r="M215" s="232"/>
      <c r="N215" s="233"/>
      <c r="O215" s="233"/>
      <c r="P215" s="233"/>
      <c r="Q215" s="233"/>
      <c r="R215" s="233"/>
      <c r="S215" s="233"/>
      <c r="T215" s="234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T215" s="235" t="s">
        <v>127</v>
      </c>
      <c r="AU215" s="235" t="s">
        <v>81</v>
      </c>
      <c r="AV215" s="13" t="s">
        <v>81</v>
      </c>
      <c r="AW215" s="13" t="s">
        <v>33</v>
      </c>
      <c r="AX215" s="13" t="s">
        <v>71</v>
      </c>
      <c r="AY215" s="235" t="s">
        <v>114</v>
      </c>
    </row>
    <row r="216" s="14" customFormat="1">
      <c r="A216" s="14"/>
      <c r="B216" s="236"/>
      <c r="C216" s="237"/>
      <c r="D216" s="223" t="s">
        <v>127</v>
      </c>
      <c r="E216" s="238" t="s">
        <v>19</v>
      </c>
      <c r="F216" s="239" t="s">
        <v>130</v>
      </c>
      <c r="G216" s="237"/>
      <c r="H216" s="240">
        <v>20</v>
      </c>
      <c r="I216" s="241"/>
      <c r="J216" s="237"/>
      <c r="K216" s="237"/>
      <c r="L216" s="242"/>
      <c r="M216" s="243"/>
      <c r="N216" s="244"/>
      <c r="O216" s="244"/>
      <c r="P216" s="244"/>
      <c r="Q216" s="244"/>
      <c r="R216" s="244"/>
      <c r="S216" s="244"/>
      <c r="T216" s="245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T216" s="246" t="s">
        <v>127</v>
      </c>
      <c r="AU216" s="246" t="s">
        <v>81</v>
      </c>
      <c r="AV216" s="14" t="s">
        <v>121</v>
      </c>
      <c r="AW216" s="14" t="s">
        <v>33</v>
      </c>
      <c r="AX216" s="14" t="s">
        <v>79</v>
      </c>
      <c r="AY216" s="246" t="s">
        <v>114</v>
      </c>
    </row>
    <row r="217" s="2" customFormat="1" ht="24.15" customHeight="1">
      <c r="A217" s="39"/>
      <c r="B217" s="40"/>
      <c r="C217" s="205" t="s">
        <v>301</v>
      </c>
      <c r="D217" s="205" t="s">
        <v>116</v>
      </c>
      <c r="E217" s="206" t="s">
        <v>302</v>
      </c>
      <c r="F217" s="207" t="s">
        <v>303</v>
      </c>
      <c r="G217" s="208" t="s">
        <v>212</v>
      </c>
      <c r="H217" s="209">
        <v>105.75</v>
      </c>
      <c r="I217" s="210"/>
      <c r="J217" s="211">
        <f>ROUND(I217*H217,2)</f>
        <v>0</v>
      </c>
      <c r="K217" s="207" t="s">
        <v>120</v>
      </c>
      <c r="L217" s="45"/>
      <c r="M217" s="212" t="s">
        <v>19</v>
      </c>
      <c r="N217" s="213" t="s">
        <v>42</v>
      </c>
      <c r="O217" s="85"/>
      <c r="P217" s="214">
        <f>O217*H217</f>
        <v>0</v>
      </c>
      <c r="Q217" s="214">
        <v>0.60104999999999997</v>
      </c>
      <c r="R217" s="214">
        <f>Q217*H217</f>
        <v>63.561037499999998</v>
      </c>
      <c r="S217" s="214">
        <v>0</v>
      </c>
      <c r="T217" s="215">
        <f>S217*H217</f>
        <v>0</v>
      </c>
      <c r="U217" s="39"/>
      <c r="V217" s="39"/>
      <c r="W217" s="39"/>
      <c r="X217" s="39"/>
      <c r="Y217" s="39"/>
      <c r="Z217" s="39"/>
      <c r="AA217" s="39"/>
      <c r="AB217" s="39"/>
      <c r="AC217" s="39"/>
      <c r="AD217" s="39"/>
      <c r="AE217" s="39"/>
      <c r="AR217" s="216" t="s">
        <v>121</v>
      </c>
      <c r="AT217" s="216" t="s">
        <v>116</v>
      </c>
      <c r="AU217" s="216" t="s">
        <v>81</v>
      </c>
      <c r="AY217" s="18" t="s">
        <v>114</v>
      </c>
      <c r="BE217" s="217">
        <f>IF(N217="základní",J217,0)</f>
        <v>0</v>
      </c>
      <c r="BF217" s="217">
        <f>IF(N217="snížená",J217,0)</f>
        <v>0</v>
      </c>
      <c r="BG217" s="217">
        <f>IF(N217="zákl. přenesená",J217,0)</f>
        <v>0</v>
      </c>
      <c r="BH217" s="217">
        <f>IF(N217="sníž. přenesená",J217,0)</f>
        <v>0</v>
      </c>
      <c r="BI217" s="217">
        <f>IF(N217="nulová",J217,0)</f>
        <v>0</v>
      </c>
      <c r="BJ217" s="18" t="s">
        <v>79</v>
      </c>
      <c r="BK217" s="217">
        <f>ROUND(I217*H217,2)</f>
        <v>0</v>
      </c>
      <c r="BL217" s="18" t="s">
        <v>121</v>
      </c>
      <c r="BM217" s="216" t="s">
        <v>304</v>
      </c>
    </row>
    <row r="218" s="2" customFormat="1">
      <c r="A218" s="39"/>
      <c r="B218" s="40"/>
      <c r="C218" s="41"/>
      <c r="D218" s="218" t="s">
        <v>123</v>
      </c>
      <c r="E218" s="41"/>
      <c r="F218" s="219" t="s">
        <v>305</v>
      </c>
      <c r="G218" s="41"/>
      <c r="H218" s="41"/>
      <c r="I218" s="220"/>
      <c r="J218" s="41"/>
      <c r="K218" s="41"/>
      <c r="L218" s="45"/>
      <c r="M218" s="221"/>
      <c r="N218" s="222"/>
      <c r="O218" s="85"/>
      <c r="P218" s="85"/>
      <c r="Q218" s="85"/>
      <c r="R218" s="85"/>
      <c r="S218" s="85"/>
      <c r="T218" s="86"/>
      <c r="U218" s="39"/>
      <c r="V218" s="39"/>
      <c r="W218" s="39"/>
      <c r="X218" s="39"/>
      <c r="Y218" s="39"/>
      <c r="Z218" s="39"/>
      <c r="AA218" s="39"/>
      <c r="AB218" s="39"/>
      <c r="AC218" s="39"/>
      <c r="AD218" s="39"/>
      <c r="AE218" s="39"/>
      <c r="AT218" s="18" t="s">
        <v>123</v>
      </c>
      <c r="AU218" s="18" t="s">
        <v>81</v>
      </c>
    </row>
    <row r="219" s="2" customFormat="1">
      <c r="A219" s="39"/>
      <c r="B219" s="40"/>
      <c r="C219" s="41"/>
      <c r="D219" s="223" t="s">
        <v>125</v>
      </c>
      <c r="E219" s="41"/>
      <c r="F219" s="224" t="s">
        <v>306</v>
      </c>
      <c r="G219" s="41"/>
      <c r="H219" s="41"/>
      <c r="I219" s="220"/>
      <c r="J219" s="41"/>
      <c r="K219" s="41"/>
      <c r="L219" s="45"/>
      <c r="M219" s="221"/>
      <c r="N219" s="222"/>
      <c r="O219" s="85"/>
      <c r="P219" s="85"/>
      <c r="Q219" s="85"/>
      <c r="R219" s="85"/>
      <c r="S219" s="85"/>
      <c r="T219" s="86"/>
      <c r="U219" s="39"/>
      <c r="V219" s="39"/>
      <c r="W219" s="39"/>
      <c r="X219" s="39"/>
      <c r="Y219" s="39"/>
      <c r="Z219" s="39"/>
      <c r="AA219" s="39"/>
      <c r="AB219" s="39"/>
      <c r="AC219" s="39"/>
      <c r="AD219" s="39"/>
      <c r="AE219" s="39"/>
      <c r="AT219" s="18" t="s">
        <v>125</v>
      </c>
      <c r="AU219" s="18" t="s">
        <v>81</v>
      </c>
    </row>
    <row r="220" s="13" customFormat="1">
      <c r="A220" s="13"/>
      <c r="B220" s="225"/>
      <c r="C220" s="226"/>
      <c r="D220" s="223" t="s">
        <v>127</v>
      </c>
      <c r="E220" s="227" t="s">
        <v>19</v>
      </c>
      <c r="F220" s="228" t="s">
        <v>307</v>
      </c>
      <c r="G220" s="226"/>
      <c r="H220" s="229">
        <v>105.75</v>
      </c>
      <c r="I220" s="230"/>
      <c r="J220" s="226"/>
      <c r="K220" s="226"/>
      <c r="L220" s="231"/>
      <c r="M220" s="232"/>
      <c r="N220" s="233"/>
      <c r="O220" s="233"/>
      <c r="P220" s="233"/>
      <c r="Q220" s="233"/>
      <c r="R220" s="233"/>
      <c r="S220" s="233"/>
      <c r="T220" s="234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T220" s="235" t="s">
        <v>127</v>
      </c>
      <c r="AU220" s="235" t="s">
        <v>81</v>
      </c>
      <c r="AV220" s="13" t="s">
        <v>81</v>
      </c>
      <c r="AW220" s="13" t="s">
        <v>33</v>
      </c>
      <c r="AX220" s="13" t="s">
        <v>71</v>
      </c>
      <c r="AY220" s="235" t="s">
        <v>114</v>
      </c>
    </row>
    <row r="221" s="14" customFormat="1">
      <c r="A221" s="14"/>
      <c r="B221" s="236"/>
      <c r="C221" s="237"/>
      <c r="D221" s="223" t="s">
        <v>127</v>
      </c>
      <c r="E221" s="238" t="s">
        <v>19</v>
      </c>
      <c r="F221" s="239" t="s">
        <v>130</v>
      </c>
      <c r="G221" s="237"/>
      <c r="H221" s="240">
        <v>105.75</v>
      </c>
      <c r="I221" s="241"/>
      <c r="J221" s="237"/>
      <c r="K221" s="237"/>
      <c r="L221" s="242"/>
      <c r="M221" s="243"/>
      <c r="N221" s="244"/>
      <c r="O221" s="244"/>
      <c r="P221" s="244"/>
      <c r="Q221" s="244"/>
      <c r="R221" s="244"/>
      <c r="S221" s="244"/>
      <c r="T221" s="245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T221" s="246" t="s">
        <v>127</v>
      </c>
      <c r="AU221" s="246" t="s">
        <v>81</v>
      </c>
      <c r="AV221" s="14" t="s">
        <v>121</v>
      </c>
      <c r="AW221" s="14" t="s">
        <v>33</v>
      </c>
      <c r="AX221" s="14" t="s">
        <v>79</v>
      </c>
      <c r="AY221" s="246" t="s">
        <v>114</v>
      </c>
    </row>
    <row r="222" s="12" customFormat="1" ht="22.8" customHeight="1">
      <c r="A222" s="12"/>
      <c r="B222" s="189"/>
      <c r="C222" s="190"/>
      <c r="D222" s="191" t="s">
        <v>70</v>
      </c>
      <c r="E222" s="203" t="s">
        <v>308</v>
      </c>
      <c r="F222" s="203" t="s">
        <v>309</v>
      </c>
      <c r="G222" s="190"/>
      <c r="H222" s="190"/>
      <c r="I222" s="193"/>
      <c r="J222" s="204">
        <f>BK222</f>
        <v>0</v>
      </c>
      <c r="K222" s="190"/>
      <c r="L222" s="195"/>
      <c r="M222" s="196"/>
      <c r="N222" s="197"/>
      <c r="O222" s="197"/>
      <c r="P222" s="198">
        <f>SUM(P223:P224)</f>
        <v>0</v>
      </c>
      <c r="Q222" s="197"/>
      <c r="R222" s="198">
        <f>SUM(R223:R224)</f>
        <v>0</v>
      </c>
      <c r="S222" s="197"/>
      <c r="T222" s="199">
        <f>SUM(T223:T224)</f>
        <v>0</v>
      </c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R222" s="200" t="s">
        <v>79</v>
      </c>
      <c r="AT222" s="201" t="s">
        <v>70</v>
      </c>
      <c r="AU222" s="201" t="s">
        <v>79</v>
      </c>
      <c r="AY222" s="200" t="s">
        <v>114</v>
      </c>
      <c r="BK222" s="202">
        <f>SUM(BK223:BK224)</f>
        <v>0</v>
      </c>
    </row>
    <row r="223" s="2" customFormat="1" ht="21.75" customHeight="1">
      <c r="A223" s="39"/>
      <c r="B223" s="40"/>
      <c r="C223" s="205" t="s">
        <v>310</v>
      </c>
      <c r="D223" s="205" t="s">
        <v>116</v>
      </c>
      <c r="E223" s="206" t="s">
        <v>311</v>
      </c>
      <c r="F223" s="207" t="s">
        <v>312</v>
      </c>
      <c r="G223" s="208" t="s">
        <v>161</v>
      </c>
      <c r="H223" s="209">
        <v>649.97000000000003</v>
      </c>
      <c r="I223" s="210"/>
      <c r="J223" s="211">
        <f>ROUND(I223*H223,2)</f>
        <v>0</v>
      </c>
      <c r="K223" s="207" t="s">
        <v>120</v>
      </c>
      <c r="L223" s="45"/>
      <c r="M223" s="212" t="s">
        <v>19</v>
      </c>
      <c r="N223" s="213" t="s">
        <v>42</v>
      </c>
      <c r="O223" s="85"/>
      <c r="P223" s="214">
        <f>O223*H223</f>
        <v>0</v>
      </c>
      <c r="Q223" s="214">
        <v>0</v>
      </c>
      <c r="R223" s="214">
        <f>Q223*H223</f>
        <v>0</v>
      </c>
      <c r="S223" s="214">
        <v>0</v>
      </c>
      <c r="T223" s="215">
        <f>S223*H223</f>
        <v>0</v>
      </c>
      <c r="U223" s="39"/>
      <c r="V223" s="39"/>
      <c r="W223" s="39"/>
      <c r="X223" s="39"/>
      <c r="Y223" s="39"/>
      <c r="Z223" s="39"/>
      <c r="AA223" s="39"/>
      <c r="AB223" s="39"/>
      <c r="AC223" s="39"/>
      <c r="AD223" s="39"/>
      <c r="AE223" s="39"/>
      <c r="AR223" s="216" t="s">
        <v>121</v>
      </c>
      <c r="AT223" s="216" t="s">
        <v>116</v>
      </c>
      <c r="AU223" s="216" t="s">
        <v>81</v>
      </c>
      <c r="AY223" s="18" t="s">
        <v>114</v>
      </c>
      <c r="BE223" s="217">
        <f>IF(N223="základní",J223,0)</f>
        <v>0</v>
      </c>
      <c r="BF223" s="217">
        <f>IF(N223="snížená",J223,0)</f>
        <v>0</v>
      </c>
      <c r="BG223" s="217">
        <f>IF(N223="zákl. přenesená",J223,0)</f>
        <v>0</v>
      </c>
      <c r="BH223" s="217">
        <f>IF(N223="sníž. přenesená",J223,0)</f>
        <v>0</v>
      </c>
      <c r="BI223" s="217">
        <f>IF(N223="nulová",J223,0)</f>
        <v>0</v>
      </c>
      <c r="BJ223" s="18" t="s">
        <v>79</v>
      </c>
      <c r="BK223" s="217">
        <f>ROUND(I223*H223,2)</f>
        <v>0</v>
      </c>
      <c r="BL223" s="18" t="s">
        <v>121</v>
      </c>
      <c r="BM223" s="216" t="s">
        <v>313</v>
      </c>
    </row>
    <row r="224" s="2" customFormat="1">
      <c r="A224" s="39"/>
      <c r="B224" s="40"/>
      <c r="C224" s="41"/>
      <c r="D224" s="218" t="s">
        <v>123</v>
      </c>
      <c r="E224" s="41"/>
      <c r="F224" s="219" t="s">
        <v>314</v>
      </c>
      <c r="G224" s="41"/>
      <c r="H224" s="41"/>
      <c r="I224" s="220"/>
      <c r="J224" s="41"/>
      <c r="K224" s="41"/>
      <c r="L224" s="45"/>
      <c r="M224" s="257"/>
      <c r="N224" s="258"/>
      <c r="O224" s="259"/>
      <c r="P224" s="259"/>
      <c r="Q224" s="259"/>
      <c r="R224" s="259"/>
      <c r="S224" s="259"/>
      <c r="T224" s="260"/>
      <c r="U224" s="39"/>
      <c r="V224" s="39"/>
      <c r="W224" s="39"/>
      <c r="X224" s="39"/>
      <c r="Y224" s="39"/>
      <c r="Z224" s="39"/>
      <c r="AA224" s="39"/>
      <c r="AB224" s="39"/>
      <c r="AC224" s="39"/>
      <c r="AD224" s="39"/>
      <c r="AE224" s="39"/>
      <c r="AT224" s="18" t="s">
        <v>123</v>
      </c>
      <c r="AU224" s="18" t="s">
        <v>81</v>
      </c>
    </row>
    <row r="225" s="2" customFormat="1" ht="6.96" customHeight="1">
      <c r="A225" s="39"/>
      <c r="B225" s="60"/>
      <c r="C225" s="61"/>
      <c r="D225" s="61"/>
      <c r="E225" s="61"/>
      <c r="F225" s="61"/>
      <c r="G225" s="61"/>
      <c r="H225" s="61"/>
      <c r="I225" s="61"/>
      <c r="J225" s="61"/>
      <c r="K225" s="61"/>
      <c r="L225" s="45"/>
      <c r="M225" s="39"/>
      <c r="O225" s="39"/>
      <c r="P225" s="39"/>
      <c r="Q225" s="39"/>
      <c r="R225" s="39"/>
      <c r="S225" s="39"/>
      <c r="T225" s="39"/>
      <c r="U225" s="39"/>
      <c r="V225" s="39"/>
      <c r="W225" s="39"/>
      <c r="X225" s="39"/>
      <c r="Y225" s="39"/>
      <c r="Z225" s="39"/>
      <c r="AA225" s="39"/>
      <c r="AB225" s="39"/>
      <c r="AC225" s="39"/>
      <c r="AD225" s="39"/>
      <c r="AE225" s="39"/>
    </row>
  </sheetData>
  <sheetProtection sheet="1" autoFilter="0" formatColumns="0" formatRows="0" objects="1" scenarios="1" spinCount="100000" saltValue="9lDHXilR8UqljDKRpB2DWd/EHWV3UqSwJLw6HCjz2pTCzUxpW6lWgWFzXusfzQyKMOeUaaSJuFho4CGBsQaYOg==" hashValue="CrC3HgZkhva5wbO7+KUBq7ArBDDribn2T5RxEmhUEKk9w6j1SPRCXL3zAfRlWD16Les+O35XsLvrsXz1zzDuoQ==" algorithmName="SHA-512" password="CC35"/>
  <autoFilter ref="C82:K224"/>
  <mergeCells count="9">
    <mergeCell ref="E7:H7"/>
    <mergeCell ref="E9:H9"/>
    <mergeCell ref="E18:H18"/>
    <mergeCell ref="E27:H27"/>
    <mergeCell ref="E48:H48"/>
    <mergeCell ref="E50:H50"/>
    <mergeCell ref="E73:H73"/>
    <mergeCell ref="E75:H75"/>
    <mergeCell ref="L2:V2"/>
  </mergeCells>
  <hyperlinks>
    <hyperlink ref="F87" r:id="rId1" display="https://podminky.urs.cz/item/CS_URS_2025_02/114203104"/>
    <hyperlink ref="F93" r:id="rId2" display="https://podminky.urs.cz/item/CS_URS_2025_02/114253301"/>
    <hyperlink ref="F99" r:id="rId3" display="https://podminky.urs.cz/item/CS_URS_2025_02/115101201"/>
    <hyperlink ref="F104" r:id="rId4" display="https://podminky.urs.cz/item/CS_URS_2025_02/115101301"/>
    <hyperlink ref="F109" r:id="rId5" display="https://podminky.urs.cz/item/CS_URS_2025_02/122151404"/>
    <hyperlink ref="F117" r:id="rId6" display="https://podminky.urs.cz/item/CS_URS_2025_02/124153101"/>
    <hyperlink ref="F124" r:id="rId7" display="https://podminky.urs.cz/item/CS_URS_2025_02/132151401"/>
    <hyperlink ref="F131" r:id="rId8" display="https://podminky.urs.cz/item/CS_URS_2025_02/162251101"/>
    <hyperlink ref="F136" r:id="rId9" display="https://podminky.urs.cz/item/CS_URS_2025_02/162351103"/>
    <hyperlink ref="F141" r:id="rId10" display="https://podminky.urs.cz/item/CS_URS_2025_02/162751117"/>
    <hyperlink ref="F147" r:id="rId11" display="https://podminky.urs.cz/item/CS_URS_2025_02/171151103"/>
    <hyperlink ref="F151" r:id="rId12" display="https://podminky.urs.cz/item/CS_URS_2025_02/181351003"/>
    <hyperlink ref="F155" r:id="rId13" display="https://podminky.urs.cz/item/CS_URS_2025_02/181411123"/>
    <hyperlink ref="F161" r:id="rId14" display="https://podminky.urs.cz/item/CS_URS_2025_02/181451121"/>
    <hyperlink ref="F167" r:id="rId15" display="https://podminky.urs.cz/item/CS_URS_2025_02/182351023"/>
    <hyperlink ref="F172" r:id="rId16" display="https://podminky.urs.cz/item/CS_URS_2025_02/451311111"/>
    <hyperlink ref="F179" r:id="rId17" display="https://podminky.urs.cz/item/CS_URS_2025_02/451312111"/>
    <hyperlink ref="F185" r:id="rId18" display="https://podminky.urs.cz/item/CS_URS_2025_02/451571411"/>
    <hyperlink ref="F192" r:id="rId19" display="https://podminky.urs.cz/item/CS_URS_2025_02/463212111"/>
    <hyperlink ref="F203" r:id="rId20" display="https://podminky.urs.cz/item/CS_URS_2025_02/463212191"/>
    <hyperlink ref="F208" r:id="rId21" display="https://podminky.urs.cz/item/CS_URS_2025_02/465511115"/>
    <hyperlink ref="F213" r:id="rId22" display="https://podminky.urs.cz/item/CS_URS_2025_02/465511317"/>
    <hyperlink ref="F218" r:id="rId23" display="https://podminky.urs.cz/item/CS_URS_2025_02/465511327"/>
    <hyperlink ref="F224" r:id="rId24" display="https://podminky.urs.cz/item/CS_URS_2025_02/998332011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25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84</v>
      </c>
    </row>
    <row r="3" s="1" customFormat="1" ht="6.96" customHeight="1">
      <c r="B3" s="129"/>
      <c r="C3" s="130"/>
      <c r="D3" s="130"/>
      <c r="E3" s="130"/>
      <c r="F3" s="130"/>
      <c r="G3" s="130"/>
      <c r="H3" s="130"/>
      <c r="I3" s="130"/>
      <c r="J3" s="130"/>
      <c r="K3" s="130"/>
      <c r="L3" s="21"/>
      <c r="AT3" s="18" t="s">
        <v>81</v>
      </c>
    </row>
    <row r="4" s="1" customFormat="1" ht="24.96" customHeight="1">
      <c r="B4" s="21"/>
      <c r="D4" s="131" t="s">
        <v>88</v>
      </c>
      <c r="L4" s="21"/>
      <c r="M4" s="132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33" t="s">
        <v>16</v>
      </c>
      <c r="L6" s="21"/>
    </row>
    <row r="7" s="1" customFormat="1" ht="16.5" customHeight="1">
      <c r="B7" s="21"/>
      <c r="E7" s="134" t="str">
        <f>'Rekapitulace stavby'!K6</f>
        <v>VT Vidnávka, Velká Kraš, km 3,623 - 4,000, PŠ 09/2024</v>
      </c>
      <c r="F7" s="133"/>
      <c r="G7" s="133"/>
      <c r="H7" s="133"/>
      <c r="L7" s="21"/>
    </row>
    <row r="8" s="2" customFormat="1" ht="12" customHeight="1">
      <c r="A8" s="39"/>
      <c r="B8" s="45"/>
      <c r="C8" s="39"/>
      <c r="D8" s="133" t="s">
        <v>89</v>
      </c>
      <c r="E8" s="39"/>
      <c r="F8" s="39"/>
      <c r="G8" s="39"/>
      <c r="H8" s="39"/>
      <c r="I8" s="39"/>
      <c r="J8" s="39"/>
      <c r="K8" s="39"/>
      <c r="L8" s="135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36" t="s">
        <v>315</v>
      </c>
      <c r="F9" s="39"/>
      <c r="G9" s="39"/>
      <c r="H9" s="39"/>
      <c r="I9" s="39"/>
      <c r="J9" s="39"/>
      <c r="K9" s="39"/>
      <c r="L9" s="135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135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33" t="s">
        <v>18</v>
      </c>
      <c r="E11" s="39"/>
      <c r="F11" s="137" t="s">
        <v>19</v>
      </c>
      <c r="G11" s="39"/>
      <c r="H11" s="39"/>
      <c r="I11" s="133" t="s">
        <v>20</v>
      </c>
      <c r="J11" s="137" t="s">
        <v>19</v>
      </c>
      <c r="K11" s="39"/>
      <c r="L11" s="135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33" t="s">
        <v>21</v>
      </c>
      <c r="E12" s="39"/>
      <c r="F12" s="137" t="s">
        <v>22</v>
      </c>
      <c r="G12" s="39"/>
      <c r="H12" s="39"/>
      <c r="I12" s="133" t="s">
        <v>23</v>
      </c>
      <c r="J12" s="138" t="str">
        <f>'Rekapitulace stavby'!AN8</f>
        <v>29. 7. 2025</v>
      </c>
      <c r="K12" s="39"/>
      <c r="L12" s="135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135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33" t="s">
        <v>25</v>
      </c>
      <c r="E14" s="39"/>
      <c r="F14" s="39"/>
      <c r="G14" s="39"/>
      <c r="H14" s="39"/>
      <c r="I14" s="133" t="s">
        <v>26</v>
      </c>
      <c r="J14" s="137" t="str">
        <f>IF('Rekapitulace stavby'!AN10="","",'Rekapitulace stavby'!AN10)</f>
        <v/>
      </c>
      <c r="K14" s="39"/>
      <c r="L14" s="135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37" t="str">
        <f>IF('Rekapitulace stavby'!E11="","",'Rekapitulace stavby'!E11)</f>
        <v xml:space="preserve"> </v>
      </c>
      <c r="F15" s="39"/>
      <c r="G15" s="39"/>
      <c r="H15" s="39"/>
      <c r="I15" s="133" t="s">
        <v>28</v>
      </c>
      <c r="J15" s="137" t="str">
        <f>IF('Rekapitulace stavby'!AN11="","",'Rekapitulace stavby'!AN11)</f>
        <v/>
      </c>
      <c r="K15" s="39"/>
      <c r="L15" s="135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135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33" t="s">
        <v>29</v>
      </c>
      <c r="E17" s="39"/>
      <c r="F17" s="39"/>
      <c r="G17" s="39"/>
      <c r="H17" s="39"/>
      <c r="I17" s="133" t="s">
        <v>26</v>
      </c>
      <c r="J17" s="34" t="str">
        <f>'Rekapitulace stavby'!AN13</f>
        <v>Vyplň údaj</v>
      </c>
      <c r="K17" s="39"/>
      <c r="L17" s="135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37"/>
      <c r="G18" s="137"/>
      <c r="H18" s="137"/>
      <c r="I18" s="133" t="s">
        <v>28</v>
      </c>
      <c r="J18" s="34" t="str">
        <f>'Rekapitulace stavby'!AN14</f>
        <v>Vyplň údaj</v>
      </c>
      <c r="K18" s="39"/>
      <c r="L18" s="135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135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33" t="s">
        <v>31</v>
      </c>
      <c r="E20" s="39"/>
      <c r="F20" s="39"/>
      <c r="G20" s="39"/>
      <c r="H20" s="39"/>
      <c r="I20" s="133" t="s">
        <v>26</v>
      </c>
      <c r="J20" s="137" t="s">
        <v>19</v>
      </c>
      <c r="K20" s="39"/>
      <c r="L20" s="135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37" t="s">
        <v>32</v>
      </c>
      <c r="F21" s="39"/>
      <c r="G21" s="39"/>
      <c r="H21" s="39"/>
      <c r="I21" s="133" t="s">
        <v>28</v>
      </c>
      <c r="J21" s="137" t="s">
        <v>19</v>
      </c>
      <c r="K21" s="39"/>
      <c r="L21" s="135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135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33" t="s">
        <v>34</v>
      </c>
      <c r="E23" s="39"/>
      <c r="F23" s="39"/>
      <c r="G23" s="39"/>
      <c r="H23" s="39"/>
      <c r="I23" s="133" t="s">
        <v>26</v>
      </c>
      <c r="J23" s="137" t="s">
        <v>19</v>
      </c>
      <c r="K23" s="39"/>
      <c r="L23" s="135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37" t="s">
        <v>32</v>
      </c>
      <c r="F24" s="39"/>
      <c r="G24" s="39"/>
      <c r="H24" s="39"/>
      <c r="I24" s="133" t="s">
        <v>28</v>
      </c>
      <c r="J24" s="137" t="s">
        <v>19</v>
      </c>
      <c r="K24" s="39"/>
      <c r="L24" s="135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135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33" t="s">
        <v>35</v>
      </c>
      <c r="E26" s="39"/>
      <c r="F26" s="39"/>
      <c r="G26" s="39"/>
      <c r="H26" s="39"/>
      <c r="I26" s="39"/>
      <c r="J26" s="39"/>
      <c r="K26" s="39"/>
      <c r="L26" s="135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39"/>
      <c r="B27" s="140"/>
      <c r="C27" s="139"/>
      <c r="D27" s="139"/>
      <c r="E27" s="141" t="s">
        <v>19</v>
      </c>
      <c r="F27" s="141"/>
      <c r="G27" s="141"/>
      <c r="H27" s="141"/>
      <c r="I27" s="139"/>
      <c r="J27" s="139"/>
      <c r="K27" s="139"/>
      <c r="L27" s="142"/>
      <c r="S27" s="139"/>
      <c r="T27" s="139"/>
      <c r="U27" s="139"/>
      <c r="V27" s="139"/>
      <c r="W27" s="139"/>
      <c r="X27" s="139"/>
      <c r="Y27" s="139"/>
      <c r="Z27" s="139"/>
      <c r="AA27" s="139"/>
      <c r="AB27" s="139"/>
      <c r="AC27" s="139"/>
      <c r="AD27" s="139"/>
      <c r="AE27" s="139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135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43"/>
      <c r="E29" s="143"/>
      <c r="F29" s="143"/>
      <c r="G29" s="143"/>
      <c r="H29" s="143"/>
      <c r="I29" s="143"/>
      <c r="J29" s="143"/>
      <c r="K29" s="143"/>
      <c r="L29" s="135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44" t="s">
        <v>37</v>
      </c>
      <c r="E30" s="39"/>
      <c r="F30" s="39"/>
      <c r="G30" s="39"/>
      <c r="H30" s="39"/>
      <c r="I30" s="39"/>
      <c r="J30" s="145">
        <f>ROUND(J83, 2)</f>
        <v>0</v>
      </c>
      <c r="K30" s="39"/>
      <c r="L30" s="135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43"/>
      <c r="E31" s="143"/>
      <c r="F31" s="143"/>
      <c r="G31" s="143"/>
      <c r="H31" s="143"/>
      <c r="I31" s="143"/>
      <c r="J31" s="143"/>
      <c r="K31" s="143"/>
      <c r="L31" s="135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46" t="s">
        <v>39</v>
      </c>
      <c r="G32" s="39"/>
      <c r="H32" s="39"/>
      <c r="I32" s="146" t="s">
        <v>38</v>
      </c>
      <c r="J32" s="146" t="s">
        <v>40</v>
      </c>
      <c r="K32" s="39"/>
      <c r="L32" s="135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47" t="s">
        <v>41</v>
      </c>
      <c r="E33" s="133" t="s">
        <v>42</v>
      </c>
      <c r="F33" s="148">
        <f>ROUND((SUM(BE83:BE151)),  2)</f>
        <v>0</v>
      </c>
      <c r="G33" s="39"/>
      <c r="H33" s="39"/>
      <c r="I33" s="149">
        <v>0.20999999999999999</v>
      </c>
      <c r="J33" s="148">
        <f>ROUND(((SUM(BE83:BE151))*I33),  2)</f>
        <v>0</v>
      </c>
      <c r="K33" s="39"/>
      <c r="L33" s="135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33" t="s">
        <v>43</v>
      </c>
      <c r="F34" s="148">
        <f>ROUND((SUM(BF83:BF151)),  2)</f>
        <v>0</v>
      </c>
      <c r="G34" s="39"/>
      <c r="H34" s="39"/>
      <c r="I34" s="149">
        <v>0.12</v>
      </c>
      <c r="J34" s="148">
        <f>ROUND(((SUM(BF83:BF151))*I34),  2)</f>
        <v>0</v>
      </c>
      <c r="K34" s="39"/>
      <c r="L34" s="135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33" t="s">
        <v>44</v>
      </c>
      <c r="F35" s="148">
        <f>ROUND((SUM(BG83:BG151)),  2)</f>
        <v>0</v>
      </c>
      <c r="G35" s="39"/>
      <c r="H35" s="39"/>
      <c r="I35" s="149">
        <v>0.20999999999999999</v>
      </c>
      <c r="J35" s="148">
        <f>0</f>
        <v>0</v>
      </c>
      <c r="K35" s="39"/>
      <c r="L35" s="135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33" t="s">
        <v>45</v>
      </c>
      <c r="F36" s="148">
        <f>ROUND((SUM(BH83:BH151)),  2)</f>
        <v>0</v>
      </c>
      <c r="G36" s="39"/>
      <c r="H36" s="39"/>
      <c r="I36" s="149">
        <v>0.12</v>
      </c>
      <c r="J36" s="148">
        <f>0</f>
        <v>0</v>
      </c>
      <c r="K36" s="39"/>
      <c r="L36" s="135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33" t="s">
        <v>46</v>
      </c>
      <c r="F37" s="148">
        <f>ROUND((SUM(BI83:BI151)),  2)</f>
        <v>0</v>
      </c>
      <c r="G37" s="39"/>
      <c r="H37" s="39"/>
      <c r="I37" s="149">
        <v>0</v>
      </c>
      <c r="J37" s="148">
        <f>0</f>
        <v>0</v>
      </c>
      <c r="K37" s="39"/>
      <c r="L37" s="135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135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0"/>
      <c r="D39" s="151" t="s">
        <v>47</v>
      </c>
      <c r="E39" s="152"/>
      <c r="F39" s="152"/>
      <c r="G39" s="153" t="s">
        <v>48</v>
      </c>
      <c r="H39" s="154" t="s">
        <v>49</v>
      </c>
      <c r="I39" s="152"/>
      <c r="J39" s="155">
        <f>SUM(J30:J37)</f>
        <v>0</v>
      </c>
      <c r="K39" s="156"/>
      <c r="L39" s="135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157"/>
      <c r="C40" s="158"/>
      <c r="D40" s="158"/>
      <c r="E40" s="158"/>
      <c r="F40" s="158"/>
      <c r="G40" s="158"/>
      <c r="H40" s="158"/>
      <c r="I40" s="158"/>
      <c r="J40" s="158"/>
      <c r="K40" s="158"/>
      <c r="L40" s="135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4" s="2" customFormat="1" ht="6.96" customHeight="1">
      <c r="A44" s="39"/>
      <c r="B44" s="159"/>
      <c r="C44" s="160"/>
      <c r="D44" s="160"/>
      <c r="E44" s="160"/>
      <c r="F44" s="160"/>
      <c r="G44" s="160"/>
      <c r="H44" s="160"/>
      <c r="I44" s="160"/>
      <c r="J44" s="160"/>
      <c r="K44" s="160"/>
      <c r="L44" s="135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</row>
    <row r="45" s="2" customFormat="1" ht="24.96" customHeight="1">
      <c r="A45" s="39"/>
      <c r="B45" s="40"/>
      <c r="C45" s="24" t="s">
        <v>91</v>
      </c>
      <c r="D45" s="41"/>
      <c r="E45" s="41"/>
      <c r="F45" s="41"/>
      <c r="G45" s="41"/>
      <c r="H45" s="41"/>
      <c r="I45" s="41"/>
      <c r="J45" s="41"/>
      <c r="K45" s="41"/>
      <c r="L45" s="135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</row>
    <row r="46" s="2" customFormat="1" ht="6.96" customHeight="1">
      <c r="A46" s="39"/>
      <c r="B46" s="40"/>
      <c r="C46" s="41"/>
      <c r="D46" s="41"/>
      <c r="E46" s="41"/>
      <c r="F46" s="41"/>
      <c r="G46" s="41"/>
      <c r="H46" s="41"/>
      <c r="I46" s="41"/>
      <c r="J46" s="41"/>
      <c r="K46" s="41"/>
      <c r="L46" s="135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12" customHeight="1">
      <c r="A47" s="39"/>
      <c r="B47" s="40"/>
      <c r="C47" s="33" t="s">
        <v>16</v>
      </c>
      <c r="D47" s="41"/>
      <c r="E47" s="41"/>
      <c r="F47" s="41"/>
      <c r="G47" s="41"/>
      <c r="H47" s="41"/>
      <c r="I47" s="41"/>
      <c r="J47" s="41"/>
      <c r="K47" s="41"/>
      <c r="L47" s="135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16.5" customHeight="1">
      <c r="A48" s="39"/>
      <c r="B48" s="40"/>
      <c r="C48" s="41"/>
      <c r="D48" s="41"/>
      <c r="E48" s="161" t="str">
        <f>E7</f>
        <v>VT Vidnávka, Velká Kraš, km 3,623 - 4,000, PŠ 09/2024</v>
      </c>
      <c r="F48" s="33"/>
      <c r="G48" s="33"/>
      <c r="H48" s="33"/>
      <c r="I48" s="41"/>
      <c r="J48" s="41"/>
      <c r="K48" s="41"/>
      <c r="L48" s="135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12" customHeight="1">
      <c r="A49" s="39"/>
      <c r="B49" s="40"/>
      <c r="C49" s="33" t="s">
        <v>89</v>
      </c>
      <c r="D49" s="41"/>
      <c r="E49" s="41"/>
      <c r="F49" s="41"/>
      <c r="G49" s="41"/>
      <c r="H49" s="41"/>
      <c r="I49" s="41"/>
      <c r="J49" s="41"/>
      <c r="K49" s="41"/>
      <c r="L49" s="135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16.5" customHeight="1">
      <c r="A50" s="39"/>
      <c r="B50" s="40"/>
      <c r="C50" s="41"/>
      <c r="D50" s="41"/>
      <c r="E50" s="70" t="str">
        <f>E9</f>
        <v>SO-02 - Obnova příčných objektů</v>
      </c>
      <c r="F50" s="41"/>
      <c r="G50" s="41"/>
      <c r="H50" s="41"/>
      <c r="I50" s="41"/>
      <c r="J50" s="41"/>
      <c r="K50" s="41"/>
      <c r="L50" s="135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2" customFormat="1" ht="6.96" customHeight="1">
      <c r="A51" s="39"/>
      <c r="B51" s="40"/>
      <c r="C51" s="41"/>
      <c r="D51" s="41"/>
      <c r="E51" s="41"/>
      <c r="F51" s="41"/>
      <c r="G51" s="41"/>
      <c r="H51" s="41"/>
      <c r="I51" s="41"/>
      <c r="J51" s="41"/>
      <c r="K51" s="41"/>
      <c r="L51" s="135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</row>
    <row r="52" s="2" customFormat="1" ht="12" customHeight="1">
      <c r="A52" s="39"/>
      <c r="B52" s="40"/>
      <c r="C52" s="33" t="s">
        <v>21</v>
      </c>
      <c r="D52" s="41"/>
      <c r="E52" s="41"/>
      <c r="F52" s="28" t="str">
        <f>F12</f>
        <v>Velká Kraš</v>
      </c>
      <c r="G52" s="41"/>
      <c r="H52" s="41"/>
      <c r="I52" s="33" t="s">
        <v>23</v>
      </c>
      <c r="J52" s="73" t="str">
        <f>IF(J12="","",J12)</f>
        <v>29. 7. 2025</v>
      </c>
      <c r="K52" s="41"/>
      <c r="L52" s="135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6.96" customHeight="1">
      <c r="A53" s="39"/>
      <c r="B53" s="40"/>
      <c r="C53" s="41"/>
      <c r="D53" s="41"/>
      <c r="E53" s="41"/>
      <c r="F53" s="41"/>
      <c r="G53" s="41"/>
      <c r="H53" s="41"/>
      <c r="I53" s="41"/>
      <c r="J53" s="41"/>
      <c r="K53" s="41"/>
      <c r="L53" s="135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15.15" customHeight="1">
      <c r="A54" s="39"/>
      <c r="B54" s="40"/>
      <c r="C54" s="33" t="s">
        <v>25</v>
      </c>
      <c r="D54" s="41"/>
      <c r="E54" s="41"/>
      <c r="F54" s="28" t="str">
        <f>E15</f>
        <v xml:space="preserve"> </v>
      </c>
      <c r="G54" s="41"/>
      <c r="H54" s="41"/>
      <c r="I54" s="33" t="s">
        <v>31</v>
      </c>
      <c r="J54" s="37" t="str">
        <f>E21</f>
        <v>Ing. Samková</v>
      </c>
      <c r="K54" s="41"/>
      <c r="L54" s="135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15.15" customHeight="1">
      <c r="A55" s="39"/>
      <c r="B55" s="40"/>
      <c r="C55" s="33" t="s">
        <v>29</v>
      </c>
      <c r="D55" s="41"/>
      <c r="E55" s="41"/>
      <c r="F55" s="28" t="str">
        <f>IF(E18="","",E18)</f>
        <v>Vyplň údaj</v>
      </c>
      <c r="G55" s="41"/>
      <c r="H55" s="41"/>
      <c r="I55" s="33" t="s">
        <v>34</v>
      </c>
      <c r="J55" s="37" t="str">
        <f>E24</f>
        <v>Ing. Samková</v>
      </c>
      <c r="K55" s="41"/>
      <c r="L55" s="135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0.32" customHeight="1">
      <c r="A56" s="39"/>
      <c r="B56" s="40"/>
      <c r="C56" s="41"/>
      <c r="D56" s="41"/>
      <c r="E56" s="41"/>
      <c r="F56" s="41"/>
      <c r="G56" s="41"/>
      <c r="H56" s="41"/>
      <c r="I56" s="41"/>
      <c r="J56" s="41"/>
      <c r="K56" s="41"/>
      <c r="L56" s="135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29.28" customHeight="1">
      <c r="A57" s="39"/>
      <c r="B57" s="40"/>
      <c r="C57" s="162" t="s">
        <v>92</v>
      </c>
      <c r="D57" s="163"/>
      <c r="E57" s="163"/>
      <c r="F57" s="163"/>
      <c r="G57" s="163"/>
      <c r="H57" s="163"/>
      <c r="I57" s="163"/>
      <c r="J57" s="164" t="s">
        <v>93</v>
      </c>
      <c r="K57" s="163"/>
      <c r="L57" s="135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10.32" customHeight="1">
      <c r="A58" s="39"/>
      <c r="B58" s="40"/>
      <c r="C58" s="41"/>
      <c r="D58" s="41"/>
      <c r="E58" s="41"/>
      <c r="F58" s="41"/>
      <c r="G58" s="41"/>
      <c r="H58" s="41"/>
      <c r="I58" s="41"/>
      <c r="J58" s="41"/>
      <c r="K58" s="41"/>
      <c r="L58" s="135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22.8" customHeight="1">
      <c r="A59" s="39"/>
      <c r="B59" s="40"/>
      <c r="C59" s="165" t="s">
        <v>69</v>
      </c>
      <c r="D59" s="41"/>
      <c r="E59" s="41"/>
      <c r="F59" s="41"/>
      <c r="G59" s="41"/>
      <c r="H59" s="41"/>
      <c r="I59" s="41"/>
      <c r="J59" s="103">
        <f>J83</f>
        <v>0</v>
      </c>
      <c r="K59" s="41"/>
      <c r="L59" s="135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U59" s="18" t="s">
        <v>94</v>
      </c>
    </row>
    <row r="60" s="9" customFormat="1" ht="24.96" customHeight="1">
      <c r="A60" s="9"/>
      <c r="B60" s="166"/>
      <c r="C60" s="167"/>
      <c r="D60" s="168" t="s">
        <v>95</v>
      </c>
      <c r="E60" s="169"/>
      <c r="F60" s="169"/>
      <c r="G60" s="169"/>
      <c r="H60" s="169"/>
      <c r="I60" s="169"/>
      <c r="J60" s="170">
        <f>J84</f>
        <v>0</v>
      </c>
      <c r="K60" s="167"/>
      <c r="L60" s="171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2"/>
      <c r="C61" s="173"/>
      <c r="D61" s="174" t="s">
        <v>96</v>
      </c>
      <c r="E61" s="175"/>
      <c r="F61" s="175"/>
      <c r="G61" s="175"/>
      <c r="H61" s="175"/>
      <c r="I61" s="175"/>
      <c r="J61" s="176">
        <f>J85</f>
        <v>0</v>
      </c>
      <c r="K61" s="173"/>
      <c r="L61" s="177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2"/>
      <c r="C62" s="173"/>
      <c r="D62" s="174" t="s">
        <v>97</v>
      </c>
      <c r="E62" s="175"/>
      <c r="F62" s="175"/>
      <c r="G62" s="175"/>
      <c r="H62" s="175"/>
      <c r="I62" s="175"/>
      <c r="J62" s="176">
        <f>J135</f>
        <v>0</v>
      </c>
      <c r="K62" s="173"/>
      <c r="L62" s="177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2"/>
      <c r="C63" s="173"/>
      <c r="D63" s="174" t="s">
        <v>98</v>
      </c>
      <c r="E63" s="175"/>
      <c r="F63" s="175"/>
      <c r="G63" s="175"/>
      <c r="H63" s="175"/>
      <c r="I63" s="175"/>
      <c r="J63" s="176">
        <f>J149</f>
        <v>0</v>
      </c>
      <c r="K63" s="173"/>
      <c r="L63" s="177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2" customFormat="1" ht="21.84" customHeight="1">
      <c r="A64" s="39"/>
      <c r="B64" s="40"/>
      <c r="C64" s="41"/>
      <c r="D64" s="41"/>
      <c r="E64" s="41"/>
      <c r="F64" s="41"/>
      <c r="G64" s="41"/>
      <c r="H64" s="41"/>
      <c r="I64" s="41"/>
      <c r="J64" s="41"/>
      <c r="K64" s="41"/>
      <c r="L64" s="135"/>
      <c r="S64" s="39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39"/>
      <c r="AE64" s="39"/>
    </row>
    <row r="65" s="2" customFormat="1" ht="6.96" customHeight="1">
      <c r="A65" s="39"/>
      <c r="B65" s="60"/>
      <c r="C65" s="61"/>
      <c r="D65" s="61"/>
      <c r="E65" s="61"/>
      <c r="F65" s="61"/>
      <c r="G65" s="61"/>
      <c r="H65" s="61"/>
      <c r="I65" s="61"/>
      <c r="J65" s="61"/>
      <c r="K65" s="61"/>
      <c r="L65" s="135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9" s="2" customFormat="1" ht="6.96" customHeight="1">
      <c r="A69" s="39"/>
      <c r="B69" s="62"/>
      <c r="C69" s="63"/>
      <c r="D69" s="63"/>
      <c r="E69" s="63"/>
      <c r="F69" s="63"/>
      <c r="G69" s="63"/>
      <c r="H69" s="63"/>
      <c r="I69" s="63"/>
      <c r="J69" s="63"/>
      <c r="K69" s="63"/>
      <c r="L69" s="135"/>
      <c r="S69" s="39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</row>
    <row r="70" s="2" customFormat="1" ht="24.96" customHeight="1">
      <c r="A70" s="39"/>
      <c r="B70" s="40"/>
      <c r="C70" s="24" t="s">
        <v>99</v>
      </c>
      <c r="D70" s="41"/>
      <c r="E70" s="41"/>
      <c r="F70" s="41"/>
      <c r="G70" s="41"/>
      <c r="H70" s="41"/>
      <c r="I70" s="41"/>
      <c r="J70" s="41"/>
      <c r="K70" s="41"/>
      <c r="L70" s="135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</row>
    <row r="71" s="2" customFormat="1" ht="6.96" customHeight="1">
      <c r="A71" s="39"/>
      <c r="B71" s="40"/>
      <c r="C71" s="41"/>
      <c r="D71" s="41"/>
      <c r="E71" s="41"/>
      <c r="F71" s="41"/>
      <c r="G71" s="41"/>
      <c r="H71" s="41"/>
      <c r="I71" s="41"/>
      <c r="J71" s="41"/>
      <c r="K71" s="41"/>
      <c r="L71" s="135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</row>
    <row r="72" s="2" customFormat="1" ht="12" customHeight="1">
      <c r="A72" s="39"/>
      <c r="B72" s="40"/>
      <c r="C72" s="33" t="s">
        <v>16</v>
      </c>
      <c r="D72" s="41"/>
      <c r="E72" s="41"/>
      <c r="F72" s="41"/>
      <c r="G72" s="41"/>
      <c r="H72" s="41"/>
      <c r="I72" s="41"/>
      <c r="J72" s="41"/>
      <c r="K72" s="41"/>
      <c r="L72" s="135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</row>
    <row r="73" s="2" customFormat="1" ht="16.5" customHeight="1">
      <c r="A73" s="39"/>
      <c r="B73" s="40"/>
      <c r="C73" s="41"/>
      <c r="D73" s="41"/>
      <c r="E73" s="161" t="str">
        <f>E7</f>
        <v>VT Vidnávka, Velká Kraš, km 3,623 - 4,000, PŠ 09/2024</v>
      </c>
      <c r="F73" s="33"/>
      <c r="G73" s="33"/>
      <c r="H73" s="33"/>
      <c r="I73" s="41"/>
      <c r="J73" s="41"/>
      <c r="K73" s="41"/>
      <c r="L73" s="135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</row>
    <row r="74" s="2" customFormat="1" ht="12" customHeight="1">
      <c r="A74" s="39"/>
      <c r="B74" s="40"/>
      <c r="C74" s="33" t="s">
        <v>89</v>
      </c>
      <c r="D74" s="41"/>
      <c r="E74" s="41"/>
      <c r="F74" s="41"/>
      <c r="G74" s="41"/>
      <c r="H74" s="41"/>
      <c r="I74" s="41"/>
      <c r="J74" s="41"/>
      <c r="K74" s="41"/>
      <c r="L74" s="135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</row>
    <row r="75" s="2" customFormat="1" ht="16.5" customHeight="1">
      <c r="A75" s="39"/>
      <c r="B75" s="40"/>
      <c r="C75" s="41"/>
      <c r="D75" s="41"/>
      <c r="E75" s="70" t="str">
        <f>E9</f>
        <v>SO-02 - Obnova příčných objektů</v>
      </c>
      <c r="F75" s="41"/>
      <c r="G75" s="41"/>
      <c r="H75" s="41"/>
      <c r="I75" s="41"/>
      <c r="J75" s="41"/>
      <c r="K75" s="41"/>
      <c r="L75" s="135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</row>
    <row r="76" s="2" customFormat="1" ht="6.96" customHeight="1">
      <c r="A76" s="39"/>
      <c r="B76" s="40"/>
      <c r="C76" s="41"/>
      <c r="D76" s="41"/>
      <c r="E76" s="41"/>
      <c r="F76" s="41"/>
      <c r="G76" s="41"/>
      <c r="H76" s="41"/>
      <c r="I76" s="41"/>
      <c r="J76" s="41"/>
      <c r="K76" s="41"/>
      <c r="L76" s="135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2" customHeight="1">
      <c r="A77" s="39"/>
      <c r="B77" s="40"/>
      <c r="C77" s="33" t="s">
        <v>21</v>
      </c>
      <c r="D77" s="41"/>
      <c r="E77" s="41"/>
      <c r="F77" s="28" t="str">
        <f>F12</f>
        <v>Velká Kraš</v>
      </c>
      <c r="G77" s="41"/>
      <c r="H77" s="41"/>
      <c r="I77" s="33" t="s">
        <v>23</v>
      </c>
      <c r="J77" s="73" t="str">
        <f>IF(J12="","",J12)</f>
        <v>29. 7. 2025</v>
      </c>
      <c r="K77" s="41"/>
      <c r="L77" s="135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78" s="2" customFormat="1" ht="6.96" customHeight="1">
      <c r="A78" s="39"/>
      <c r="B78" s="40"/>
      <c r="C78" s="41"/>
      <c r="D78" s="41"/>
      <c r="E78" s="41"/>
      <c r="F78" s="41"/>
      <c r="G78" s="41"/>
      <c r="H78" s="41"/>
      <c r="I78" s="41"/>
      <c r="J78" s="41"/>
      <c r="K78" s="41"/>
      <c r="L78" s="135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</row>
    <row r="79" s="2" customFormat="1" ht="15.15" customHeight="1">
      <c r="A79" s="39"/>
      <c r="B79" s="40"/>
      <c r="C79" s="33" t="s">
        <v>25</v>
      </c>
      <c r="D79" s="41"/>
      <c r="E79" s="41"/>
      <c r="F79" s="28" t="str">
        <f>E15</f>
        <v xml:space="preserve"> </v>
      </c>
      <c r="G79" s="41"/>
      <c r="H79" s="41"/>
      <c r="I79" s="33" t="s">
        <v>31</v>
      </c>
      <c r="J79" s="37" t="str">
        <f>E21</f>
        <v>Ing. Samková</v>
      </c>
      <c r="K79" s="41"/>
      <c r="L79" s="135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</row>
    <row r="80" s="2" customFormat="1" ht="15.15" customHeight="1">
      <c r="A80" s="39"/>
      <c r="B80" s="40"/>
      <c r="C80" s="33" t="s">
        <v>29</v>
      </c>
      <c r="D80" s="41"/>
      <c r="E80" s="41"/>
      <c r="F80" s="28" t="str">
        <f>IF(E18="","",E18)</f>
        <v>Vyplň údaj</v>
      </c>
      <c r="G80" s="41"/>
      <c r="H80" s="41"/>
      <c r="I80" s="33" t="s">
        <v>34</v>
      </c>
      <c r="J80" s="37" t="str">
        <f>E24</f>
        <v>Ing. Samková</v>
      </c>
      <c r="K80" s="41"/>
      <c r="L80" s="135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</row>
    <row r="81" s="2" customFormat="1" ht="10.32" customHeight="1">
      <c r="A81" s="39"/>
      <c r="B81" s="40"/>
      <c r="C81" s="41"/>
      <c r="D81" s="41"/>
      <c r="E81" s="41"/>
      <c r="F81" s="41"/>
      <c r="G81" s="41"/>
      <c r="H81" s="41"/>
      <c r="I81" s="41"/>
      <c r="J81" s="41"/>
      <c r="K81" s="41"/>
      <c r="L81" s="135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11" customFormat="1" ht="29.28" customHeight="1">
      <c r="A82" s="178"/>
      <c r="B82" s="179"/>
      <c r="C82" s="180" t="s">
        <v>100</v>
      </c>
      <c r="D82" s="181" t="s">
        <v>56</v>
      </c>
      <c r="E82" s="181" t="s">
        <v>52</v>
      </c>
      <c r="F82" s="181" t="s">
        <v>53</v>
      </c>
      <c r="G82" s="181" t="s">
        <v>101</v>
      </c>
      <c r="H82" s="181" t="s">
        <v>102</v>
      </c>
      <c r="I82" s="181" t="s">
        <v>103</v>
      </c>
      <c r="J82" s="181" t="s">
        <v>93</v>
      </c>
      <c r="K82" s="182" t="s">
        <v>104</v>
      </c>
      <c r="L82" s="183"/>
      <c r="M82" s="93" t="s">
        <v>19</v>
      </c>
      <c r="N82" s="94" t="s">
        <v>41</v>
      </c>
      <c r="O82" s="94" t="s">
        <v>105</v>
      </c>
      <c r="P82" s="94" t="s">
        <v>106</v>
      </c>
      <c r="Q82" s="94" t="s">
        <v>107</v>
      </c>
      <c r="R82" s="94" t="s">
        <v>108</v>
      </c>
      <c r="S82" s="94" t="s">
        <v>109</v>
      </c>
      <c r="T82" s="95" t="s">
        <v>110</v>
      </c>
      <c r="U82" s="178"/>
      <c r="V82" s="178"/>
      <c r="W82" s="178"/>
      <c r="X82" s="178"/>
      <c r="Y82" s="178"/>
      <c r="Z82" s="178"/>
      <c r="AA82" s="178"/>
      <c r="AB82" s="178"/>
      <c r="AC82" s="178"/>
      <c r="AD82" s="178"/>
      <c r="AE82" s="178"/>
    </row>
    <row r="83" s="2" customFormat="1" ht="22.8" customHeight="1">
      <c r="A83" s="39"/>
      <c r="B83" s="40"/>
      <c r="C83" s="100" t="s">
        <v>111</v>
      </c>
      <c r="D83" s="41"/>
      <c r="E83" s="41"/>
      <c r="F83" s="41"/>
      <c r="G83" s="41"/>
      <c r="H83" s="41"/>
      <c r="I83" s="41"/>
      <c r="J83" s="184">
        <f>BK83</f>
        <v>0</v>
      </c>
      <c r="K83" s="41"/>
      <c r="L83" s="45"/>
      <c r="M83" s="96"/>
      <c r="N83" s="185"/>
      <c r="O83" s="97"/>
      <c r="P83" s="186">
        <f>P84</f>
        <v>0</v>
      </c>
      <c r="Q83" s="97"/>
      <c r="R83" s="186">
        <f>R84</f>
        <v>926.75082239999995</v>
      </c>
      <c r="S83" s="97"/>
      <c r="T83" s="187">
        <f>T84</f>
        <v>0</v>
      </c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  <c r="AT83" s="18" t="s">
        <v>70</v>
      </c>
      <c r="AU83" s="18" t="s">
        <v>94</v>
      </c>
      <c r="BK83" s="188">
        <f>BK84</f>
        <v>0</v>
      </c>
    </row>
    <row r="84" s="12" customFormat="1" ht="25.92" customHeight="1">
      <c r="A84" s="12"/>
      <c r="B84" s="189"/>
      <c r="C84" s="190"/>
      <c r="D84" s="191" t="s">
        <v>70</v>
      </c>
      <c r="E84" s="192" t="s">
        <v>112</v>
      </c>
      <c r="F84" s="192" t="s">
        <v>113</v>
      </c>
      <c r="G84" s="190"/>
      <c r="H84" s="190"/>
      <c r="I84" s="193"/>
      <c r="J84" s="194">
        <f>BK84</f>
        <v>0</v>
      </c>
      <c r="K84" s="190"/>
      <c r="L84" s="195"/>
      <c r="M84" s="196"/>
      <c r="N84" s="197"/>
      <c r="O84" s="197"/>
      <c r="P84" s="198">
        <f>P85+P135+P149</f>
        <v>0</v>
      </c>
      <c r="Q84" s="197"/>
      <c r="R84" s="198">
        <f>R85+R135+R149</f>
        <v>926.75082239999995</v>
      </c>
      <c r="S84" s="197"/>
      <c r="T84" s="199">
        <f>T85+T135+T149</f>
        <v>0</v>
      </c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R84" s="200" t="s">
        <v>79</v>
      </c>
      <c r="AT84" s="201" t="s">
        <v>70</v>
      </c>
      <c r="AU84" s="201" t="s">
        <v>71</v>
      </c>
      <c r="AY84" s="200" t="s">
        <v>114</v>
      </c>
      <c r="BK84" s="202">
        <f>BK85+BK135+BK149</f>
        <v>0</v>
      </c>
    </row>
    <row r="85" s="12" customFormat="1" ht="22.8" customHeight="1">
      <c r="A85" s="12"/>
      <c r="B85" s="189"/>
      <c r="C85" s="190"/>
      <c r="D85" s="191" t="s">
        <v>70</v>
      </c>
      <c r="E85" s="203" t="s">
        <v>79</v>
      </c>
      <c r="F85" s="203" t="s">
        <v>115</v>
      </c>
      <c r="G85" s="190"/>
      <c r="H85" s="190"/>
      <c r="I85" s="193"/>
      <c r="J85" s="204">
        <f>BK85</f>
        <v>0</v>
      </c>
      <c r="K85" s="190"/>
      <c r="L85" s="195"/>
      <c r="M85" s="196"/>
      <c r="N85" s="197"/>
      <c r="O85" s="197"/>
      <c r="P85" s="198">
        <f>SUM(P86:P134)</f>
        <v>0</v>
      </c>
      <c r="Q85" s="197"/>
      <c r="R85" s="198">
        <f>SUM(R86:R134)</f>
        <v>0</v>
      </c>
      <c r="S85" s="197"/>
      <c r="T85" s="199">
        <f>SUM(T86:T134)</f>
        <v>0</v>
      </c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R85" s="200" t="s">
        <v>79</v>
      </c>
      <c r="AT85" s="201" t="s">
        <v>70</v>
      </c>
      <c r="AU85" s="201" t="s">
        <v>79</v>
      </c>
      <c r="AY85" s="200" t="s">
        <v>114</v>
      </c>
      <c r="BK85" s="202">
        <f>SUM(BK86:BK134)</f>
        <v>0</v>
      </c>
    </row>
    <row r="86" s="2" customFormat="1" ht="33" customHeight="1">
      <c r="A86" s="39"/>
      <c r="B86" s="40"/>
      <c r="C86" s="205" t="s">
        <v>79</v>
      </c>
      <c r="D86" s="205" t="s">
        <v>116</v>
      </c>
      <c r="E86" s="206" t="s">
        <v>316</v>
      </c>
      <c r="F86" s="207" t="s">
        <v>317</v>
      </c>
      <c r="G86" s="208" t="s">
        <v>119</v>
      </c>
      <c r="H86" s="209">
        <v>464.118</v>
      </c>
      <c r="I86" s="210"/>
      <c r="J86" s="211">
        <f>ROUND(I86*H86,2)</f>
        <v>0</v>
      </c>
      <c r="K86" s="207" t="s">
        <v>120</v>
      </c>
      <c r="L86" s="45"/>
      <c r="M86" s="212" t="s">
        <v>19</v>
      </c>
      <c r="N86" s="213" t="s">
        <v>42</v>
      </c>
      <c r="O86" s="85"/>
      <c r="P86" s="214">
        <f>O86*H86</f>
        <v>0</v>
      </c>
      <c r="Q86" s="214">
        <v>0</v>
      </c>
      <c r="R86" s="214">
        <f>Q86*H86</f>
        <v>0</v>
      </c>
      <c r="S86" s="214">
        <v>0</v>
      </c>
      <c r="T86" s="215">
        <f>S86*H86</f>
        <v>0</v>
      </c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R86" s="216" t="s">
        <v>121</v>
      </c>
      <c r="AT86" s="216" t="s">
        <v>116</v>
      </c>
      <c r="AU86" s="216" t="s">
        <v>81</v>
      </c>
      <c r="AY86" s="18" t="s">
        <v>114</v>
      </c>
      <c r="BE86" s="217">
        <f>IF(N86="základní",J86,0)</f>
        <v>0</v>
      </c>
      <c r="BF86" s="217">
        <f>IF(N86="snížená",J86,0)</f>
        <v>0</v>
      </c>
      <c r="BG86" s="217">
        <f>IF(N86="zákl. přenesená",J86,0)</f>
        <v>0</v>
      </c>
      <c r="BH86" s="217">
        <f>IF(N86="sníž. přenesená",J86,0)</f>
        <v>0</v>
      </c>
      <c r="BI86" s="217">
        <f>IF(N86="nulová",J86,0)</f>
        <v>0</v>
      </c>
      <c r="BJ86" s="18" t="s">
        <v>79</v>
      </c>
      <c r="BK86" s="217">
        <f>ROUND(I86*H86,2)</f>
        <v>0</v>
      </c>
      <c r="BL86" s="18" t="s">
        <v>121</v>
      </c>
      <c r="BM86" s="216" t="s">
        <v>318</v>
      </c>
    </row>
    <row r="87" s="2" customFormat="1">
      <c r="A87" s="39"/>
      <c r="B87" s="40"/>
      <c r="C87" s="41"/>
      <c r="D87" s="218" t="s">
        <v>123</v>
      </c>
      <c r="E87" s="41"/>
      <c r="F87" s="219" t="s">
        <v>319</v>
      </c>
      <c r="G87" s="41"/>
      <c r="H87" s="41"/>
      <c r="I87" s="220"/>
      <c r="J87" s="41"/>
      <c r="K87" s="41"/>
      <c r="L87" s="45"/>
      <c r="M87" s="221"/>
      <c r="N87" s="222"/>
      <c r="O87" s="85"/>
      <c r="P87" s="85"/>
      <c r="Q87" s="85"/>
      <c r="R87" s="85"/>
      <c r="S87" s="85"/>
      <c r="T87" s="86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T87" s="18" t="s">
        <v>123</v>
      </c>
      <c r="AU87" s="18" t="s">
        <v>81</v>
      </c>
    </row>
    <row r="88" s="13" customFormat="1">
      <c r="A88" s="13"/>
      <c r="B88" s="225"/>
      <c r="C88" s="226"/>
      <c r="D88" s="223" t="s">
        <v>127</v>
      </c>
      <c r="E88" s="227" t="s">
        <v>19</v>
      </c>
      <c r="F88" s="228" t="s">
        <v>320</v>
      </c>
      <c r="G88" s="226"/>
      <c r="H88" s="229">
        <v>40.799999999999997</v>
      </c>
      <c r="I88" s="230"/>
      <c r="J88" s="226"/>
      <c r="K88" s="226"/>
      <c r="L88" s="231"/>
      <c r="M88" s="232"/>
      <c r="N88" s="233"/>
      <c r="O88" s="233"/>
      <c r="P88" s="233"/>
      <c r="Q88" s="233"/>
      <c r="R88" s="233"/>
      <c r="S88" s="233"/>
      <c r="T88" s="234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T88" s="235" t="s">
        <v>127</v>
      </c>
      <c r="AU88" s="235" t="s">
        <v>81</v>
      </c>
      <c r="AV88" s="13" t="s">
        <v>81</v>
      </c>
      <c r="AW88" s="13" t="s">
        <v>33</v>
      </c>
      <c r="AX88" s="13" t="s">
        <v>71</v>
      </c>
      <c r="AY88" s="235" t="s">
        <v>114</v>
      </c>
    </row>
    <row r="89" s="13" customFormat="1">
      <c r="A89" s="13"/>
      <c r="B89" s="225"/>
      <c r="C89" s="226"/>
      <c r="D89" s="223" t="s">
        <v>127</v>
      </c>
      <c r="E89" s="227" t="s">
        <v>19</v>
      </c>
      <c r="F89" s="228" t="s">
        <v>321</v>
      </c>
      <c r="G89" s="226"/>
      <c r="H89" s="229">
        <v>73.364999999999995</v>
      </c>
      <c r="I89" s="230"/>
      <c r="J89" s="226"/>
      <c r="K89" s="226"/>
      <c r="L89" s="231"/>
      <c r="M89" s="232"/>
      <c r="N89" s="233"/>
      <c r="O89" s="233"/>
      <c r="P89" s="233"/>
      <c r="Q89" s="233"/>
      <c r="R89" s="233"/>
      <c r="S89" s="233"/>
      <c r="T89" s="234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T89" s="235" t="s">
        <v>127</v>
      </c>
      <c r="AU89" s="235" t="s">
        <v>81</v>
      </c>
      <c r="AV89" s="13" t="s">
        <v>81</v>
      </c>
      <c r="AW89" s="13" t="s">
        <v>33</v>
      </c>
      <c r="AX89" s="13" t="s">
        <v>71</v>
      </c>
      <c r="AY89" s="235" t="s">
        <v>114</v>
      </c>
    </row>
    <row r="90" s="13" customFormat="1">
      <c r="A90" s="13"/>
      <c r="B90" s="225"/>
      <c r="C90" s="226"/>
      <c r="D90" s="223" t="s">
        <v>127</v>
      </c>
      <c r="E90" s="227" t="s">
        <v>19</v>
      </c>
      <c r="F90" s="228" t="s">
        <v>322</v>
      </c>
      <c r="G90" s="226"/>
      <c r="H90" s="229">
        <v>73.364999999999995</v>
      </c>
      <c r="I90" s="230"/>
      <c r="J90" s="226"/>
      <c r="K90" s="226"/>
      <c r="L90" s="231"/>
      <c r="M90" s="232"/>
      <c r="N90" s="233"/>
      <c r="O90" s="233"/>
      <c r="P90" s="233"/>
      <c r="Q90" s="233"/>
      <c r="R90" s="233"/>
      <c r="S90" s="233"/>
      <c r="T90" s="234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T90" s="235" t="s">
        <v>127</v>
      </c>
      <c r="AU90" s="235" t="s">
        <v>81</v>
      </c>
      <c r="AV90" s="13" t="s">
        <v>81</v>
      </c>
      <c r="AW90" s="13" t="s">
        <v>33</v>
      </c>
      <c r="AX90" s="13" t="s">
        <v>71</v>
      </c>
      <c r="AY90" s="235" t="s">
        <v>114</v>
      </c>
    </row>
    <row r="91" s="13" customFormat="1">
      <c r="A91" s="13"/>
      <c r="B91" s="225"/>
      <c r="C91" s="226"/>
      <c r="D91" s="223" t="s">
        <v>127</v>
      </c>
      <c r="E91" s="227" t="s">
        <v>19</v>
      </c>
      <c r="F91" s="228" t="s">
        <v>323</v>
      </c>
      <c r="G91" s="226"/>
      <c r="H91" s="229">
        <v>59.938000000000002</v>
      </c>
      <c r="I91" s="230"/>
      <c r="J91" s="226"/>
      <c r="K91" s="226"/>
      <c r="L91" s="231"/>
      <c r="M91" s="232"/>
      <c r="N91" s="233"/>
      <c r="O91" s="233"/>
      <c r="P91" s="233"/>
      <c r="Q91" s="233"/>
      <c r="R91" s="233"/>
      <c r="S91" s="233"/>
      <c r="T91" s="234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T91" s="235" t="s">
        <v>127</v>
      </c>
      <c r="AU91" s="235" t="s">
        <v>81</v>
      </c>
      <c r="AV91" s="13" t="s">
        <v>81</v>
      </c>
      <c r="AW91" s="13" t="s">
        <v>33</v>
      </c>
      <c r="AX91" s="13" t="s">
        <v>71</v>
      </c>
      <c r="AY91" s="235" t="s">
        <v>114</v>
      </c>
    </row>
    <row r="92" s="13" customFormat="1">
      <c r="A92" s="13"/>
      <c r="B92" s="225"/>
      <c r="C92" s="226"/>
      <c r="D92" s="223" t="s">
        <v>127</v>
      </c>
      <c r="E92" s="227" t="s">
        <v>19</v>
      </c>
      <c r="F92" s="228" t="s">
        <v>324</v>
      </c>
      <c r="G92" s="226"/>
      <c r="H92" s="229">
        <v>61.25</v>
      </c>
      <c r="I92" s="230"/>
      <c r="J92" s="226"/>
      <c r="K92" s="226"/>
      <c r="L92" s="231"/>
      <c r="M92" s="232"/>
      <c r="N92" s="233"/>
      <c r="O92" s="233"/>
      <c r="P92" s="233"/>
      <c r="Q92" s="233"/>
      <c r="R92" s="233"/>
      <c r="S92" s="233"/>
      <c r="T92" s="234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T92" s="235" t="s">
        <v>127</v>
      </c>
      <c r="AU92" s="235" t="s">
        <v>81</v>
      </c>
      <c r="AV92" s="13" t="s">
        <v>81</v>
      </c>
      <c r="AW92" s="13" t="s">
        <v>33</v>
      </c>
      <c r="AX92" s="13" t="s">
        <v>71</v>
      </c>
      <c r="AY92" s="235" t="s">
        <v>114</v>
      </c>
    </row>
    <row r="93" s="13" customFormat="1">
      <c r="A93" s="13"/>
      <c r="B93" s="225"/>
      <c r="C93" s="226"/>
      <c r="D93" s="223" t="s">
        <v>127</v>
      </c>
      <c r="E93" s="227" t="s">
        <v>19</v>
      </c>
      <c r="F93" s="228" t="s">
        <v>325</v>
      </c>
      <c r="G93" s="226"/>
      <c r="H93" s="229">
        <v>35.520000000000003</v>
      </c>
      <c r="I93" s="230"/>
      <c r="J93" s="226"/>
      <c r="K93" s="226"/>
      <c r="L93" s="231"/>
      <c r="M93" s="232"/>
      <c r="N93" s="233"/>
      <c r="O93" s="233"/>
      <c r="P93" s="233"/>
      <c r="Q93" s="233"/>
      <c r="R93" s="233"/>
      <c r="S93" s="233"/>
      <c r="T93" s="234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T93" s="235" t="s">
        <v>127</v>
      </c>
      <c r="AU93" s="235" t="s">
        <v>81</v>
      </c>
      <c r="AV93" s="13" t="s">
        <v>81</v>
      </c>
      <c r="AW93" s="13" t="s">
        <v>33</v>
      </c>
      <c r="AX93" s="13" t="s">
        <v>71</v>
      </c>
      <c r="AY93" s="235" t="s">
        <v>114</v>
      </c>
    </row>
    <row r="94" s="13" customFormat="1">
      <c r="A94" s="13"/>
      <c r="B94" s="225"/>
      <c r="C94" s="226"/>
      <c r="D94" s="223" t="s">
        <v>127</v>
      </c>
      <c r="E94" s="227" t="s">
        <v>19</v>
      </c>
      <c r="F94" s="228" t="s">
        <v>326</v>
      </c>
      <c r="G94" s="226"/>
      <c r="H94" s="229">
        <v>21</v>
      </c>
      <c r="I94" s="230"/>
      <c r="J94" s="226"/>
      <c r="K94" s="226"/>
      <c r="L94" s="231"/>
      <c r="M94" s="232"/>
      <c r="N94" s="233"/>
      <c r="O94" s="233"/>
      <c r="P94" s="233"/>
      <c r="Q94" s="233"/>
      <c r="R94" s="233"/>
      <c r="S94" s="233"/>
      <c r="T94" s="234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T94" s="235" t="s">
        <v>127</v>
      </c>
      <c r="AU94" s="235" t="s">
        <v>81</v>
      </c>
      <c r="AV94" s="13" t="s">
        <v>81</v>
      </c>
      <c r="AW94" s="13" t="s">
        <v>33</v>
      </c>
      <c r="AX94" s="13" t="s">
        <v>71</v>
      </c>
      <c r="AY94" s="235" t="s">
        <v>114</v>
      </c>
    </row>
    <row r="95" s="13" customFormat="1">
      <c r="A95" s="13"/>
      <c r="B95" s="225"/>
      <c r="C95" s="226"/>
      <c r="D95" s="223" t="s">
        <v>127</v>
      </c>
      <c r="E95" s="227" t="s">
        <v>19</v>
      </c>
      <c r="F95" s="228" t="s">
        <v>327</v>
      </c>
      <c r="G95" s="226"/>
      <c r="H95" s="229">
        <v>74.879999999999995</v>
      </c>
      <c r="I95" s="230"/>
      <c r="J95" s="226"/>
      <c r="K95" s="226"/>
      <c r="L95" s="231"/>
      <c r="M95" s="232"/>
      <c r="N95" s="233"/>
      <c r="O95" s="233"/>
      <c r="P95" s="233"/>
      <c r="Q95" s="233"/>
      <c r="R95" s="233"/>
      <c r="S95" s="233"/>
      <c r="T95" s="234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T95" s="235" t="s">
        <v>127</v>
      </c>
      <c r="AU95" s="235" t="s">
        <v>81</v>
      </c>
      <c r="AV95" s="13" t="s">
        <v>81</v>
      </c>
      <c r="AW95" s="13" t="s">
        <v>33</v>
      </c>
      <c r="AX95" s="13" t="s">
        <v>71</v>
      </c>
      <c r="AY95" s="235" t="s">
        <v>114</v>
      </c>
    </row>
    <row r="96" s="13" customFormat="1">
      <c r="A96" s="13"/>
      <c r="B96" s="225"/>
      <c r="C96" s="226"/>
      <c r="D96" s="223" t="s">
        <v>127</v>
      </c>
      <c r="E96" s="227" t="s">
        <v>19</v>
      </c>
      <c r="F96" s="228" t="s">
        <v>328</v>
      </c>
      <c r="G96" s="226"/>
      <c r="H96" s="229">
        <v>24</v>
      </c>
      <c r="I96" s="230"/>
      <c r="J96" s="226"/>
      <c r="K96" s="226"/>
      <c r="L96" s="231"/>
      <c r="M96" s="232"/>
      <c r="N96" s="233"/>
      <c r="O96" s="233"/>
      <c r="P96" s="233"/>
      <c r="Q96" s="233"/>
      <c r="R96" s="233"/>
      <c r="S96" s="233"/>
      <c r="T96" s="234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T96" s="235" t="s">
        <v>127</v>
      </c>
      <c r="AU96" s="235" t="s">
        <v>81</v>
      </c>
      <c r="AV96" s="13" t="s">
        <v>81</v>
      </c>
      <c r="AW96" s="13" t="s">
        <v>33</v>
      </c>
      <c r="AX96" s="13" t="s">
        <v>71</v>
      </c>
      <c r="AY96" s="235" t="s">
        <v>114</v>
      </c>
    </row>
    <row r="97" s="14" customFormat="1">
      <c r="A97" s="14"/>
      <c r="B97" s="236"/>
      <c r="C97" s="237"/>
      <c r="D97" s="223" t="s">
        <v>127</v>
      </c>
      <c r="E97" s="238" t="s">
        <v>19</v>
      </c>
      <c r="F97" s="239" t="s">
        <v>130</v>
      </c>
      <c r="G97" s="237"/>
      <c r="H97" s="240">
        <v>464.118</v>
      </c>
      <c r="I97" s="241"/>
      <c r="J97" s="237"/>
      <c r="K97" s="237"/>
      <c r="L97" s="242"/>
      <c r="M97" s="243"/>
      <c r="N97" s="244"/>
      <c r="O97" s="244"/>
      <c r="P97" s="244"/>
      <c r="Q97" s="244"/>
      <c r="R97" s="244"/>
      <c r="S97" s="244"/>
      <c r="T97" s="245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T97" s="246" t="s">
        <v>127</v>
      </c>
      <c r="AU97" s="246" t="s">
        <v>81</v>
      </c>
      <c r="AV97" s="14" t="s">
        <v>121</v>
      </c>
      <c r="AW97" s="14" t="s">
        <v>33</v>
      </c>
      <c r="AX97" s="14" t="s">
        <v>79</v>
      </c>
      <c r="AY97" s="246" t="s">
        <v>114</v>
      </c>
    </row>
    <row r="98" s="2" customFormat="1" ht="37.8" customHeight="1">
      <c r="A98" s="39"/>
      <c r="B98" s="40"/>
      <c r="C98" s="205" t="s">
        <v>81</v>
      </c>
      <c r="D98" s="205" t="s">
        <v>116</v>
      </c>
      <c r="E98" s="206" t="s">
        <v>190</v>
      </c>
      <c r="F98" s="207" t="s">
        <v>191</v>
      </c>
      <c r="G98" s="208" t="s">
        <v>119</v>
      </c>
      <c r="H98" s="209">
        <v>138</v>
      </c>
      <c r="I98" s="210"/>
      <c r="J98" s="211">
        <f>ROUND(I98*H98,2)</f>
        <v>0</v>
      </c>
      <c r="K98" s="207" t="s">
        <v>120</v>
      </c>
      <c r="L98" s="45"/>
      <c r="M98" s="212" t="s">
        <v>19</v>
      </c>
      <c r="N98" s="213" t="s">
        <v>42</v>
      </c>
      <c r="O98" s="85"/>
      <c r="P98" s="214">
        <f>O98*H98</f>
        <v>0</v>
      </c>
      <c r="Q98" s="214">
        <v>0</v>
      </c>
      <c r="R98" s="214">
        <f>Q98*H98</f>
        <v>0</v>
      </c>
      <c r="S98" s="214">
        <v>0</v>
      </c>
      <c r="T98" s="215">
        <f>S98*H98</f>
        <v>0</v>
      </c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R98" s="216" t="s">
        <v>121</v>
      </c>
      <c r="AT98" s="216" t="s">
        <v>116</v>
      </c>
      <c r="AU98" s="216" t="s">
        <v>81</v>
      </c>
      <c r="AY98" s="18" t="s">
        <v>114</v>
      </c>
      <c r="BE98" s="217">
        <f>IF(N98="základní",J98,0)</f>
        <v>0</v>
      </c>
      <c r="BF98" s="217">
        <f>IF(N98="snížená",J98,0)</f>
        <v>0</v>
      </c>
      <c r="BG98" s="217">
        <f>IF(N98="zákl. přenesená",J98,0)</f>
        <v>0</v>
      </c>
      <c r="BH98" s="217">
        <f>IF(N98="sníž. přenesená",J98,0)</f>
        <v>0</v>
      </c>
      <c r="BI98" s="217">
        <f>IF(N98="nulová",J98,0)</f>
        <v>0</v>
      </c>
      <c r="BJ98" s="18" t="s">
        <v>79</v>
      </c>
      <c r="BK98" s="217">
        <f>ROUND(I98*H98,2)</f>
        <v>0</v>
      </c>
      <c r="BL98" s="18" t="s">
        <v>121</v>
      </c>
      <c r="BM98" s="216" t="s">
        <v>329</v>
      </c>
    </row>
    <row r="99" s="2" customFormat="1">
      <c r="A99" s="39"/>
      <c r="B99" s="40"/>
      <c r="C99" s="41"/>
      <c r="D99" s="218" t="s">
        <v>123</v>
      </c>
      <c r="E99" s="41"/>
      <c r="F99" s="219" t="s">
        <v>193</v>
      </c>
      <c r="G99" s="41"/>
      <c r="H99" s="41"/>
      <c r="I99" s="220"/>
      <c r="J99" s="41"/>
      <c r="K99" s="41"/>
      <c r="L99" s="45"/>
      <c r="M99" s="221"/>
      <c r="N99" s="222"/>
      <c r="O99" s="85"/>
      <c r="P99" s="85"/>
      <c r="Q99" s="85"/>
      <c r="R99" s="85"/>
      <c r="S99" s="85"/>
      <c r="T99" s="86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T99" s="18" t="s">
        <v>123</v>
      </c>
      <c r="AU99" s="18" t="s">
        <v>81</v>
      </c>
    </row>
    <row r="100" s="13" customFormat="1">
      <c r="A100" s="13"/>
      <c r="B100" s="225"/>
      <c r="C100" s="226"/>
      <c r="D100" s="223" t="s">
        <v>127</v>
      </c>
      <c r="E100" s="227" t="s">
        <v>19</v>
      </c>
      <c r="F100" s="228" t="s">
        <v>330</v>
      </c>
      <c r="G100" s="226"/>
      <c r="H100" s="229">
        <v>138</v>
      </c>
      <c r="I100" s="230"/>
      <c r="J100" s="226"/>
      <c r="K100" s="226"/>
      <c r="L100" s="231"/>
      <c r="M100" s="232"/>
      <c r="N100" s="233"/>
      <c r="O100" s="233"/>
      <c r="P100" s="233"/>
      <c r="Q100" s="233"/>
      <c r="R100" s="233"/>
      <c r="S100" s="233"/>
      <c r="T100" s="234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T100" s="235" t="s">
        <v>127</v>
      </c>
      <c r="AU100" s="235" t="s">
        <v>81</v>
      </c>
      <c r="AV100" s="13" t="s">
        <v>81</v>
      </c>
      <c r="AW100" s="13" t="s">
        <v>33</v>
      </c>
      <c r="AX100" s="13" t="s">
        <v>71</v>
      </c>
      <c r="AY100" s="235" t="s">
        <v>114</v>
      </c>
    </row>
    <row r="101" s="14" customFormat="1">
      <c r="A101" s="14"/>
      <c r="B101" s="236"/>
      <c r="C101" s="237"/>
      <c r="D101" s="223" t="s">
        <v>127</v>
      </c>
      <c r="E101" s="238" t="s">
        <v>19</v>
      </c>
      <c r="F101" s="239" t="s">
        <v>130</v>
      </c>
      <c r="G101" s="237"/>
      <c r="H101" s="240">
        <v>138</v>
      </c>
      <c r="I101" s="241"/>
      <c r="J101" s="237"/>
      <c r="K101" s="237"/>
      <c r="L101" s="242"/>
      <c r="M101" s="243"/>
      <c r="N101" s="244"/>
      <c r="O101" s="244"/>
      <c r="P101" s="244"/>
      <c r="Q101" s="244"/>
      <c r="R101" s="244"/>
      <c r="S101" s="244"/>
      <c r="T101" s="245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T101" s="246" t="s">
        <v>127</v>
      </c>
      <c r="AU101" s="246" t="s">
        <v>81</v>
      </c>
      <c r="AV101" s="14" t="s">
        <v>121</v>
      </c>
      <c r="AW101" s="14" t="s">
        <v>33</v>
      </c>
      <c r="AX101" s="14" t="s">
        <v>79</v>
      </c>
      <c r="AY101" s="246" t="s">
        <v>114</v>
      </c>
    </row>
    <row r="102" s="2" customFormat="1" ht="37.8" customHeight="1">
      <c r="A102" s="39"/>
      <c r="B102" s="40"/>
      <c r="C102" s="205" t="s">
        <v>136</v>
      </c>
      <c r="D102" s="205" t="s">
        <v>116</v>
      </c>
      <c r="E102" s="206" t="s">
        <v>197</v>
      </c>
      <c r="F102" s="207" t="s">
        <v>198</v>
      </c>
      <c r="G102" s="208" t="s">
        <v>119</v>
      </c>
      <c r="H102" s="209">
        <v>326.118</v>
      </c>
      <c r="I102" s="210"/>
      <c r="J102" s="211">
        <f>ROUND(I102*H102,2)</f>
        <v>0</v>
      </c>
      <c r="K102" s="207" t="s">
        <v>120</v>
      </c>
      <c r="L102" s="45"/>
      <c r="M102" s="212" t="s">
        <v>19</v>
      </c>
      <c r="N102" s="213" t="s">
        <v>42</v>
      </c>
      <c r="O102" s="85"/>
      <c r="P102" s="214">
        <f>O102*H102</f>
        <v>0</v>
      </c>
      <c r="Q102" s="214">
        <v>0</v>
      </c>
      <c r="R102" s="214">
        <f>Q102*H102</f>
        <v>0</v>
      </c>
      <c r="S102" s="214">
        <v>0</v>
      </c>
      <c r="T102" s="215">
        <f>S102*H102</f>
        <v>0</v>
      </c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R102" s="216" t="s">
        <v>121</v>
      </c>
      <c r="AT102" s="216" t="s">
        <v>116</v>
      </c>
      <c r="AU102" s="216" t="s">
        <v>81</v>
      </c>
      <c r="AY102" s="18" t="s">
        <v>114</v>
      </c>
      <c r="BE102" s="217">
        <f>IF(N102="základní",J102,0)</f>
        <v>0</v>
      </c>
      <c r="BF102" s="217">
        <f>IF(N102="snížená",J102,0)</f>
        <v>0</v>
      </c>
      <c r="BG102" s="217">
        <f>IF(N102="zákl. přenesená",J102,0)</f>
        <v>0</v>
      </c>
      <c r="BH102" s="217">
        <f>IF(N102="sníž. přenesená",J102,0)</f>
        <v>0</v>
      </c>
      <c r="BI102" s="217">
        <f>IF(N102="nulová",J102,0)</f>
        <v>0</v>
      </c>
      <c r="BJ102" s="18" t="s">
        <v>79</v>
      </c>
      <c r="BK102" s="217">
        <f>ROUND(I102*H102,2)</f>
        <v>0</v>
      </c>
      <c r="BL102" s="18" t="s">
        <v>121</v>
      </c>
      <c r="BM102" s="216" t="s">
        <v>331</v>
      </c>
    </row>
    <row r="103" s="2" customFormat="1">
      <c r="A103" s="39"/>
      <c r="B103" s="40"/>
      <c r="C103" s="41"/>
      <c r="D103" s="218" t="s">
        <v>123</v>
      </c>
      <c r="E103" s="41"/>
      <c r="F103" s="219" t="s">
        <v>200</v>
      </c>
      <c r="G103" s="41"/>
      <c r="H103" s="41"/>
      <c r="I103" s="220"/>
      <c r="J103" s="41"/>
      <c r="K103" s="41"/>
      <c r="L103" s="45"/>
      <c r="M103" s="221"/>
      <c r="N103" s="222"/>
      <c r="O103" s="85"/>
      <c r="P103" s="85"/>
      <c r="Q103" s="85"/>
      <c r="R103" s="85"/>
      <c r="S103" s="85"/>
      <c r="T103" s="86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T103" s="18" t="s">
        <v>123</v>
      </c>
      <c r="AU103" s="18" t="s">
        <v>81</v>
      </c>
    </row>
    <row r="104" s="2" customFormat="1">
      <c r="A104" s="39"/>
      <c r="B104" s="40"/>
      <c r="C104" s="41"/>
      <c r="D104" s="223" t="s">
        <v>125</v>
      </c>
      <c r="E104" s="41"/>
      <c r="F104" s="224" t="s">
        <v>332</v>
      </c>
      <c r="G104" s="41"/>
      <c r="H104" s="41"/>
      <c r="I104" s="220"/>
      <c r="J104" s="41"/>
      <c r="K104" s="41"/>
      <c r="L104" s="45"/>
      <c r="M104" s="221"/>
      <c r="N104" s="222"/>
      <c r="O104" s="85"/>
      <c r="P104" s="85"/>
      <c r="Q104" s="85"/>
      <c r="R104" s="85"/>
      <c r="S104" s="85"/>
      <c r="T104" s="86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T104" s="18" t="s">
        <v>125</v>
      </c>
      <c r="AU104" s="18" t="s">
        <v>81</v>
      </c>
    </row>
    <row r="105" s="13" customFormat="1">
      <c r="A105" s="13"/>
      <c r="B105" s="225"/>
      <c r="C105" s="226"/>
      <c r="D105" s="223" t="s">
        <v>127</v>
      </c>
      <c r="E105" s="227" t="s">
        <v>19</v>
      </c>
      <c r="F105" s="228" t="s">
        <v>320</v>
      </c>
      <c r="G105" s="226"/>
      <c r="H105" s="229">
        <v>40.799999999999997</v>
      </c>
      <c r="I105" s="230"/>
      <c r="J105" s="226"/>
      <c r="K105" s="226"/>
      <c r="L105" s="231"/>
      <c r="M105" s="232"/>
      <c r="N105" s="233"/>
      <c r="O105" s="233"/>
      <c r="P105" s="233"/>
      <c r="Q105" s="233"/>
      <c r="R105" s="233"/>
      <c r="S105" s="233"/>
      <c r="T105" s="234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T105" s="235" t="s">
        <v>127</v>
      </c>
      <c r="AU105" s="235" t="s">
        <v>81</v>
      </c>
      <c r="AV105" s="13" t="s">
        <v>81</v>
      </c>
      <c r="AW105" s="13" t="s">
        <v>33</v>
      </c>
      <c r="AX105" s="13" t="s">
        <v>71</v>
      </c>
      <c r="AY105" s="235" t="s">
        <v>114</v>
      </c>
    </row>
    <row r="106" s="13" customFormat="1">
      <c r="A106" s="13"/>
      <c r="B106" s="225"/>
      <c r="C106" s="226"/>
      <c r="D106" s="223" t="s">
        <v>127</v>
      </c>
      <c r="E106" s="227" t="s">
        <v>19</v>
      </c>
      <c r="F106" s="228" t="s">
        <v>321</v>
      </c>
      <c r="G106" s="226"/>
      <c r="H106" s="229">
        <v>73.364999999999995</v>
      </c>
      <c r="I106" s="230"/>
      <c r="J106" s="226"/>
      <c r="K106" s="226"/>
      <c r="L106" s="231"/>
      <c r="M106" s="232"/>
      <c r="N106" s="233"/>
      <c r="O106" s="233"/>
      <c r="P106" s="233"/>
      <c r="Q106" s="233"/>
      <c r="R106" s="233"/>
      <c r="S106" s="233"/>
      <c r="T106" s="234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T106" s="235" t="s">
        <v>127</v>
      </c>
      <c r="AU106" s="235" t="s">
        <v>81</v>
      </c>
      <c r="AV106" s="13" t="s">
        <v>81</v>
      </c>
      <c r="AW106" s="13" t="s">
        <v>33</v>
      </c>
      <c r="AX106" s="13" t="s">
        <v>71</v>
      </c>
      <c r="AY106" s="235" t="s">
        <v>114</v>
      </c>
    </row>
    <row r="107" s="13" customFormat="1">
      <c r="A107" s="13"/>
      <c r="B107" s="225"/>
      <c r="C107" s="226"/>
      <c r="D107" s="223" t="s">
        <v>127</v>
      </c>
      <c r="E107" s="227" t="s">
        <v>19</v>
      </c>
      <c r="F107" s="228" t="s">
        <v>322</v>
      </c>
      <c r="G107" s="226"/>
      <c r="H107" s="229">
        <v>73.364999999999995</v>
      </c>
      <c r="I107" s="230"/>
      <c r="J107" s="226"/>
      <c r="K107" s="226"/>
      <c r="L107" s="231"/>
      <c r="M107" s="232"/>
      <c r="N107" s="233"/>
      <c r="O107" s="233"/>
      <c r="P107" s="233"/>
      <c r="Q107" s="233"/>
      <c r="R107" s="233"/>
      <c r="S107" s="233"/>
      <c r="T107" s="234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T107" s="235" t="s">
        <v>127</v>
      </c>
      <c r="AU107" s="235" t="s">
        <v>81</v>
      </c>
      <c r="AV107" s="13" t="s">
        <v>81</v>
      </c>
      <c r="AW107" s="13" t="s">
        <v>33</v>
      </c>
      <c r="AX107" s="13" t="s">
        <v>71</v>
      </c>
      <c r="AY107" s="235" t="s">
        <v>114</v>
      </c>
    </row>
    <row r="108" s="13" customFormat="1">
      <c r="A108" s="13"/>
      <c r="B108" s="225"/>
      <c r="C108" s="226"/>
      <c r="D108" s="223" t="s">
        <v>127</v>
      </c>
      <c r="E108" s="227" t="s">
        <v>19</v>
      </c>
      <c r="F108" s="228" t="s">
        <v>323</v>
      </c>
      <c r="G108" s="226"/>
      <c r="H108" s="229">
        <v>59.938000000000002</v>
      </c>
      <c r="I108" s="230"/>
      <c r="J108" s="226"/>
      <c r="K108" s="226"/>
      <c r="L108" s="231"/>
      <c r="M108" s="232"/>
      <c r="N108" s="233"/>
      <c r="O108" s="233"/>
      <c r="P108" s="233"/>
      <c r="Q108" s="233"/>
      <c r="R108" s="233"/>
      <c r="S108" s="233"/>
      <c r="T108" s="234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T108" s="235" t="s">
        <v>127</v>
      </c>
      <c r="AU108" s="235" t="s">
        <v>81</v>
      </c>
      <c r="AV108" s="13" t="s">
        <v>81</v>
      </c>
      <c r="AW108" s="13" t="s">
        <v>33</v>
      </c>
      <c r="AX108" s="13" t="s">
        <v>71</v>
      </c>
      <c r="AY108" s="235" t="s">
        <v>114</v>
      </c>
    </row>
    <row r="109" s="13" customFormat="1">
      <c r="A109" s="13"/>
      <c r="B109" s="225"/>
      <c r="C109" s="226"/>
      <c r="D109" s="223" t="s">
        <v>127</v>
      </c>
      <c r="E109" s="227" t="s">
        <v>19</v>
      </c>
      <c r="F109" s="228" t="s">
        <v>324</v>
      </c>
      <c r="G109" s="226"/>
      <c r="H109" s="229">
        <v>61.25</v>
      </c>
      <c r="I109" s="230"/>
      <c r="J109" s="226"/>
      <c r="K109" s="226"/>
      <c r="L109" s="231"/>
      <c r="M109" s="232"/>
      <c r="N109" s="233"/>
      <c r="O109" s="233"/>
      <c r="P109" s="233"/>
      <c r="Q109" s="233"/>
      <c r="R109" s="233"/>
      <c r="S109" s="233"/>
      <c r="T109" s="234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T109" s="235" t="s">
        <v>127</v>
      </c>
      <c r="AU109" s="235" t="s">
        <v>81</v>
      </c>
      <c r="AV109" s="13" t="s">
        <v>81</v>
      </c>
      <c r="AW109" s="13" t="s">
        <v>33</v>
      </c>
      <c r="AX109" s="13" t="s">
        <v>71</v>
      </c>
      <c r="AY109" s="235" t="s">
        <v>114</v>
      </c>
    </row>
    <row r="110" s="13" customFormat="1">
      <c r="A110" s="13"/>
      <c r="B110" s="225"/>
      <c r="C110" s="226"/>
      <c r="D110" s="223" t="s">
        <v>127</v>
      </c>
      <c r="E110" s="227" t="s">
        <v>19</v>
      </c>
      <c r="F110" s="228" t="s">
        <v>325</v>
      </c>
      <c r="G110" s="226"/>
      <c r="H110" s="229">
        <v>35.520000000000003</v>
      </c>
      <c r="I110" s="230"/>
      <c r="J110" s="226"/>
      <c r="K110" s="226"/>
      <c r="L110" s="231"/>
      <c r="M110" s="232"/>
      <c r="N110" s="233"/>
      <c r="O110" s="233"/>
      <c r="P110" s="233"/>
      <c r="Q110" s="233"/>
      <c r="R110" s="233"/>
      <c r="S110" s="233"/>
      <c r="T110" s="234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T110" s="235" t="s">
        <v>127</v>
      </c>
      <c r="AU110" s="235" t="s">
        <v>81</v>
      </c>
      <c r="AV110" s="13" t="s">
        <v>81</v>
      </c>
      <c r="AW110" s="13" t="s">
        <v>33</v>
      </c>
      <c r="AX110" s="13" t="s">
        <v>71</v>
      </c>
      <c r="AY110" s="235" t="s">
        <v>114</v>
      </c>
    </row>
    <row r="111" s="13" customFormat="1">
      <c r="A111" s="13"/>
      <c r="B111" s="225"/>
      <c r="C111" s="226"/>
      <c r="D111" s="223" t="s">
        <v>127</v>
      </c>
      <c r="E111" s="227" t="s">
        <v>19</v>
      </c>
      <c r="F111" s="228" t="s">
        <v>326</v>
      </c>
      <c r="G111" s="226"/>
      <c r="H111" s="229">
        <v>21</v>
      </c>
      <c r="I111" s="230"/>
      <c r="J111" s="226"/>
      <c r="K111" s="226"/>
      <c r="L111" s="231"/>
      <c r="M111" s="232"/>
      <c r="N111" s="233"/>
      <c r="O111" s="233"/>
      <c r="P111" s="233"/>
      <c r="Q111" s="233"/>
      <c r="R111" s="233"/>
      <c r="S111" s="233"/>
      <c r="T111" s="234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T111" s="235" t="s">
        <v>127</v>
      </c>
      <c r="AU111" s="235" t="s">
        <v>81</v>
      </c>
      <c r="AV111" s="13" t="s">
        <v>81</v>
      </c>
      <c r="AW111" s="13" t="s">
        <v>33</v>
      </c>
      <c r="AX111" s="13" t="s">
        <v>71</v>
      </c>
      <c r="AY111" s="235" t="s">
        <v>114</v>
      </c>
    </row>
    <row r="112" s="13" customFormat="1">
      <c r="A112" s="13"/>
      <c r="B112" s="225"/>
      <c r="C112" s="226"/>
      <c r="D112" s="223" t="s">
        <v>127</v>
      </c>
      <c r="E112" s="227" t="s">
        <v>19</v>
      </c>
      <c r="F112" s="228" t="s">
        <v>327</v>
      </c>
      <c r="G112" s="226"/>
      <c r="H112" s="229">
        <v>74.879999999999995</v>
      </c>
      <c r="I112" s="230"/>
      <c r="J112" s="226"/>
      <c r="K112" s="226"/>
      <c r="L112" s="231"/>
      <c r="M112" s="232"/>
      <c r="N112" s="233"/>
      <c r="O112" s="233"/>
      <c r="P112" s="233"/>
      <c r="Q112" s="233"/>
      <c r="R112" s="233"/>
      <c r="S112" s="233"/>
      <c r="T112" s="234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T112" s="235" t="s">
        <v>127</v>
      </c>
      <c r="AU112" s="235" t="s">
        <v>81</v>
      </c>
      <c r="AV112" s="13" t="s">
        <v>81</v>
      </c>
      <c r="AW112" s="13" t="s">
        <v>33</v>
      </c>
      <c r="AX112" s="13" t="s">
        <v>71</v>
      </c>
      <c r="AY112" s="235" t="s">
        <v>114</v>
      </c>
    </row>
    <row r="113" s="13" customFormat="1">
      <c r="A113" s="13"/>
      <c r="B113" s="225"/>
      <c r="C113" s="226"/>
      <c r="D113" s="223" t="s">
        <v>127</v>
      </c>
      <c r="E113" s="227" t="s">
        <v>19</v>
      </c>
      <c r="F113" s="228" t="s">
        <v>328</v>
      </c>
      <c r="G113" s="226"/>
      <c r="H113" s="229">
        <v>24</v>
      </c>
      <c r="I113" s="230"/>
      <c r="J113" s="226"/>
      <c r="K113" s="226"/>
      <c r="L113" s="231"/>
      <c r="M113" s="232"/>
      <c r="N113" s="233"/>
      <c r="O113" s="233"/>
      <c r="P113" s="233"/>
      <c r="Q113" s="233"/>
      <c r="R113" s="233"/>
      <c r="S113" s="233"/>
      <c r="T113" s="234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T113" s="235" t="s">
        <v>127</v>
      </c>
      <c r="AU113" s="235" t="s">
        <v>81</v>
      </c>
      <c r="AV113" s="13" t="s">
        <v>81</v>
      </c>
      <c r="AW113" s="13" t="s">
        <v>33</v>
      </c>
      <c r="AX113" s="13" t="s">
        <v>71</v>
      </c>
      <c r="AY113" s="235" t="s">
        <v>114</v>
      </c>
    </row>
    <row r="114" s="13" customFormat="1">
      <c r="A114" s="13"/>
      <c r="B114" s="225"/>
      <c r="C114" s="226"/>
      <c r="D114" s="223" t="s">
        <v>127</v>
      </c>
      <c r="E114" s="227" t="s">
        <v>19</v>
      </c>
      <c r="F114" s="228" t="s">
        <v>333</v>
      </c>
      <c r="G114" s="226"/>
      <c r="H114" s="229">
        <v>-138</v>
      </c>
      <c r="I114" s="230"/>
      <c r="J114" s="226"/>
      <c r="K114" s="226"/>
      <c r="L114" s="231"/>
      <c r="M114" s="232"/>
      <c r="N114" s="233"/>
      <c r="O114" s="233"/>
      <c r="P114" s="233"/>
      <c r="Q114" s="233"/>
      <c r="R114" s="233"/>
      <c r="S114" s="233"/>
      <c r="T114" s="234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T114" s="235" t="s">
        <v>127</v>
      </c>
      <c r="AU114" s="235" t="s">
        <v>81</v>
      </c>
      <c r="AV114" s="13" t="s">
        <v>81</v>
      </c>
      <c r="AW114" s="13" t="s">
        <v>33</v>
      </c>
      <c r="AX114" s="13" t="s">
        <v>71</v>
      </c>
      <c r="AY114" s="235" t="s">
        <v>114</v>
      </c>
    </row>
    <row r="115" s="14" customFormat="1">
      <c r="A115" s="14"/>
      <c r="B115" s="236"/>
      <c r="C115" s="237"/>
      <c r="D115" s="223" t="s">
        <v>127</v>
      </c>
      <c r="E115" s="238" t="s">
        <v>19</v>
      </c>
      <c r="F115" s="239" t="s">
        <v>130</v>
      </c>
      <c r="G115" s="237"/>
      <c r="H115" s="240">
        <v>326.118</v>
      </c>
      <c r="I115" s="241"/>
      <c r="J115" s="237"/>
      <c r="K115" s="237"/>
      <c r="L115" s="242"/>
      <c r="M115" s="243"/>
      <c r="N115" s="244"/>
      <c r="O115" s="244"/>
      <c r="P115" s="244"/>
      <c r="Q115" s="244"/>
      <c r="R115" s="244"/>
      <c r="S115" s="244"/>
      <c r="T115" s="245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T115" s="246" t="s">
        <v>127</v>
      </c>
      <c r="AU115" s="246" t="s">
        <v>81</v>
      </c>
      <c r="AV115" s="14" t="s">
        <v>121</v>
      </c>
      <c r="AW115" s="14" t="s">
        <v>33</v>
      </c>
      <c r="AX115" s="14" t="s">
        <v>79</v>
      </c>
      <c r="AY115" s="246" t="s">
        <v>114</v>
      </c>
    </row>
    <row r="116" s="2" customFormat="1" ht="24.15" customHeight="1">
      <c r="A116" s="39"/>
      <c r="B116" s="40"/>
      <c r="C116" s="205" t="s">
        <v>121</v>
      </c>
      <c r="D116" s="205" t="s">
        <v>116</v>
      </c>
      <c r="E116" s="206" t="s">
        <v>204</v>
      </c>
      <c r="F116" s="207" t="s">
        <v>205</v>
      </c>
      <c r="G116" s="208" t="s">
        <v>119</v>
      </c>
      <c r="H116" s="209">
        <v>138</v>
      </c>
      <c r="I116" s="210"/>
      <c r="J116" s="211">
        <f>ROUND(I116*H116,2)</f>
        <v>0</v>
      </c>
      <c r="K116" s="207" t="s">
        <v>120</v>
      </c>
      <c r="L116" s="45"/>
      <c r="M116" s="212" t="s">
        <v>19</v>
      </c>
      <c r="N116" s="213" t="s">
        <v>42</v>
      </c>
      <c r="O116" s="85"/>
      <c r="P116" s="214">
        <f>O116*H116</f>
        <v>0</v>
      </c>
      <c r="Q116" s="214">
        <v>0</v>
      </c>
      <c r="R116" s="214">
        <f>Q116*H116</f>
        <v>0</v>
      </c>
      <c r="S116" s="214">
        <v>0</v>
      </c>
      <c r="T116" s="215">
        <f>S116*H116</f>
        <v>0</v>
      </c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  <c r="AR116" s="216" t="s">
        <v>121</v>
      </c>
      <c r="AT116" s="216" t="s">
        <v>116</v>
      </c>
      <c r="AU116" s="216" t="s">
        <v>81</v>
      </c>
      <c r="AY116" s="18" t="s">
        <v>114</v>
      </c>
      <c r="BE116" s="217">
        <f>IF(N116="základní",J116,0)</f>
        <v>0</v>
      </c>
      <c r="BF116" s="217">
        <f>IF(N116="snížená",J116,0)</f>
        <v>0</v>
      </c>
      <c r="BG116" s="217">
        <f>IF(N116="zákl. přenesená",J116,0)</f>
        <v>0</v>
      </c>
      <c r="BH116" s="217">
        <f>IF(N116="sníž. přenesená",J116,0)</f>
        <v>0</v>
      </c>
      <c r="BI116" s="217">
        <f>IF(N116="nulová",J116,0)</f>
        <v>0</v>
      </c>
      <c r="BJ116" s="18" t="s">
        <v>79</v>
      </c>
      <c r="BK116" s="217">
        <f>ROUND(I116*H116,2)</f>
        <v>0</v>
      </c>
      <c r="BL116" s="18" t="s">
        <v>121</v>
      </c>
      <c r="BM116" s="216" t="s">
        <v>334</v>
      </c>
    </row>
    <row r="117" s="2" customFormat="1">
      <c r="A117" s="39"/>
      <c r="B117" s="40"/>
      <c r="C117" s="41"/>
      <c r="D117" s="218" t="s">
        <v>123</v>
      </c>
      <c r="E117" s="41"/>
      <c r="F117" s="219" t="s">
        <v>207</v>
      </c>
      <c r="G117" s="41"/>
      <c r="H117" s="41"/>
      <c r="I117" s="220"/>
      <c r="J117" s="41"/>
      <c r="K117" s="41"/>
      <c r="L117" s="45"/>
      <c r="M117" s="221"/>
      <c r="N117" s="222"/>
      <c r="O117" s="85"/>
      <c r="P117" s="85"/>
      <c r="Q117" s="85"/>
      <c r="R117" s="85"/>
      <c r="S117" s="85"/>
      <c r="T117" s="86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  <c r="AT117" s="18" t="s">
        <v>123</v>
      </c>
      <c r="AU117" s="18" t="s">
        <v>81</v>
      </c>
    </row>
    <row r="118" s="2" customFormat="1">
      <c r="A118" s="39"/>
      <c r="B118" s="40"/>
      <c r="C118" s="41"/>
      <c r="D118" s="223" t="s">
        <v>125</v>
      </c>
      <c r="E118" s="41"/>
      <c r="F118" s="224" t="s">
        <v>335</v>
      </c>
      <c r="G118" s="41"/>
      <c r="H118" s="41"/>
      <c r="I118" s="220"/>
      <c r="J118" s="41"/>
      <c r="K118" s="41"/>
      <c r="L118" s="45"/>
      <c r="M118" s="221"/>
      <c r="N118" s="222"/>
      <c r="O118" s="85"/>
      <c r="P118" s="85"/>
      <c r="Q118" s="85"/>
      <c r="R118" s="85"/>
      <c r="S118" s="85"/>
      <c r="T118" s="86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T118" s="18" t="s">
        <v>125</v>
      </c>
      <c r="AU118" s="18" t="s">
        <v>81</v>
      </c>
    </row>
    <row r="119" s="13" customFormat="1">
      <c r="A119" s="13"/>
      <c r="B119" s="225"/>
      <c r="C119" s="226"/>
      <c r="D119" s="223" t="s">
        <v>127</v>
      </c>
      <c r="E119" s="227" t="s">
        <v>19</v>
      </c>
      <c r="F119" s="228" t="s">
        <v>336</v>
      </c>
      <c r="G119" s="226"/>
      <c r="H119" s="229">
        <v>138</v>
      </c>
      <c r="I119" s="230"/>
      <c r="J119" s="226"/>
      <c r="K119" s="226"/>
      <c r="L119" s="231"/>
      <c r="M119" s="232"/>
      <c r="N119" s="233"/>
      <c r="O119" s="233"/>
      <c r="P119" s="233"/>
      <c r="Q119" s="233"/>
      <c r="R119" s="233"/>
      <c r="S119" s="233"/>
      <c r="T119" s="234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T119" s="235" t="s">
        <v>127</v>
      </c>
      <c r="AU119" s="235" t="s">
        <v>81</v>
      </c>
      <c r="AV119" s="13" t="s">
        <v>81</v>
      </c>
      <c r="AW119" s="13" t="s">
        <v>33</v>
      </c>
      <c r="AX119" s="13" t="s">
        <v>71</v>
      </c>
      <c r="AY119" s="235" t="s">
        <v>114</v>
      </c>
    </row>
    <row r="120" s="14" customFormat="1">
      <c r="A120" s="14"/>
      <c r="B120" s="236"/>
      <c r="C120" s="237"/>
      <c r="D120" s="223" t="s">
        <v>127</v>
      </c>
      <c r="E120" s="238" t="s">
        <v>19</v>
      </c>
      <c r="F120" s="239" t="s">
        <v>130</v>
      </c>
      <c r="G120" s="237"/>
      <c r="H120" s="240">
        <v>138</v>
      </c>
      <c r="I120" s="241"/>
      <c r="J120" s="237"/>
      <c r="K120" s="237"/>
      <c r="L120" s="242"/>
      <c r="M120" s="243"/>
      <c r="N120" s="244"/>
      <c r="O120" s="244"/>
      <c r="P120" s="244"/>
      <c r="Q120" s="244"/>
      <c r="R120" s="244"/>
      <c r="S120" s="244"/>
      <c r="T120" s="245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  <c r="AT120" s="246" t="s">
        <v>127</v>
      </c>
      <c r="AU120" s="246" t="s">
        <v>81</v>
      </c>
      <c r="AV120" s="14" t="s">
        <v>121</v>
      </c>
      <c r="AW120" s="14" t="s">
        <v>33</v>
      </c>
      <c r="AX120" s="14" t="s">
        <v>79</v>
      </c>
      <c r="AY120" s="246" t="s">
        <v>114</v>
      </c>
    </row>
    <row r="121" s="2" customFormat="1" ht="24.15" customHeight="1">
      <c r="A121" s="39"/>
      <c r="B121" s="40"/>
      <c r="C121" s="205" t="s">
        <v>150</v>
      </c>
      <c r="D121" s="205" t="s">
        <v>116</v>
      </c>
      <c r="E121" s="206" t="s">
        <v>337</v>
      </c>
      <c r="F121" s="207" t="s">
        <v>338</v>
      </c>
      <c r="G121" s="208" t="s">
        <v>119</v>
      </c>
      <c r="H121" s="209">
        <v>326.118</v>
      </c>
      <c r="I121" s="210"/>
      <c r="J121" s="211">
        <f>ROUND(I121*H121,2)</f>
        <v>0</v>
      </c>
      <c r="K121" s="207" t="s">
        <v>120</v>
      </c>
      <c r="L121" s="45"/>
      <c r="M121" s="212" t="s">
        <v>19</v>
      </c>
      <c r="N121" s="213" t="s">
        <v>42</v>
      </c>
      <c r="O121" s="85"/>
      <c r="P121" s="214">
        <f>O121*H121</f>
        <v>0</v>
      </c>
      <c r="Q121" s="214">
        <v>0</v>
      </c>
      <c r="R121" s="214">
        <f>Q121*H121</f>
        <v>0</v>
      </c>
      <c r="S121" s="214">
        <v>0</v>
      </c>
      <c r="T121" s="215">
        <f>S121*H121</f>
        <v>0</v>
      </c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R121" s="216" t="s">
        <v>121</v>
      </c>
      <c r="AT121" s="216" t="s">
        <v>116</v>
      </c>
      <c r="AU121" s="216" t="s">
        <v>81</v>
      </c>
      <c r="AY121" s="18" t="s">
        <v>114</v>
      </c>
      <c r="BE121" s="217">
        <f>IF(N121="základní",J121,0)</f>
        <v>0</v>
      </c>
      <c r="BF121" s="217">
        <f>IF(N121="snížená",J121,0)</f>
        <v>0</v>
      </c>
      <c r="BG121" s="217">
        <f>IF(N121="zákl. přenesená",J121,0)</f>
        <v>0</v>
      </c>
      <c r="BH121" s="217">
        <f>IF(N121="sníž. přenesená",J121,0)</f>
        <v>0</v>
      </c>
      <c r="BI121" s="217">
        <f>IF(N121="nulová",J121,0)</f>
        <v>0</v>
      </c>
      <c r="BJ121" s="18" t="s">
        <v>79</v>
      </c>
      <c r="BK121" s="217">
        <f>ROUND(I121*H121,2)</f>
        <v>0</v>
      </c>
      <c r="BL121" s="18" t="s">
        <v>121</v>
      </c>
      <c r="BM121" s="216" t="s">
        <v>339</v>
      </c>
    </row>
    <row r="122" s="2" customFormat="1">
      <c r="A122" s="39"/>
      <c r="B122" s="40"/>
      <c r="C122" s="41"/>
      <c r="D122" s="218" t="s">
        <v>123</v>
      </c>
      <c r="E122" s="41"/>
      <c r="F122" s="219" t="s">
        <v>340</v>
      </c>
      <c r="G122" s="41"/>
      <c r="H122" s="41"/>
      <c r="I122" s="220"/>
      <c r="J122" s="41"/>
      <c r="K122" s="41"/>
      <c r="L122" s="45"/>
      <c r="M122" s="221"/>
      <c r="N122" s="222"/>
      <c r="O122" s="85"/>
      <c r="P122" s="85"/>
      <c r="Q122" s="85"/>
      <c r="R122" s="85"/>
      <c r="S122" s="85"/>
      <c r="T122" s="86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T122" s="18" t="s">
        <v>123</v>
      </c>
      <c r="AU122" s="18" t="s">
        <v>81</v>
      </c>
    </row>
    <row r="123" s="2" customFormat="1">
      <c r="A123" s="39"/>
      <c r="B123" s="40"/>
      <c r="C123" s="41"/>
      <c r="D123" s="223" t="s">
        <v>125</v>
      </c>
      <c r="E123" s="41"/>
      <c r="F123" s="224" t="s">
        <v>341</v>
      </c>
      <c r="G123" s="41"/>
      <c r="H123" s="41"/>
      <c r="I123" s="220"/>
      <c r="J123" s="41"/>
      <c r="K123" s="41"/>
      <c r="L123" s="45"/>
      <c r="M123" s="221"/>
      <c r="N123" s="222"/>
      <c r="O123" s="85"/>
      <c r="P123" s="85"/>
      <c r="Q123" s="85"/>
      <c r="R123" s="85"/>
      <c r="S123" s="85"/>
      <c r="T123" s="86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T123" s="18" t="s">
        <v>125</v>
      </c>
      <c r="AU123" s="18" t="s">
        <v>81</v>
      </c>
    </row>
    <row r="124" s="13" customFormat="1">
      <c r="A124" s="13"/>
      <c r="B124" s="225"/>
      <c r="C124" s="226"/>
      <c r="D124" s="223" t="s">
        <v>127</v>
      </c>
      <c r="E124" s="227" t="s">
        <v>19</v>
      </c>
      <c r="F124" s="228" t="s">
        <v>320</v>
      </c>
      <c r="G124" s="226"/>
      <c r="H124" s="229">
        <v>40.799999999999997</v>
      </c>
      <c r="I124" s="230"/>
      <c r="J124" s="226"/>
      <c r="K124" s="226"/>
      <c r="L124" s="231"/>
      <c r="M124" s="232"/>
      <c r="N124" s="233"/>
      <c r="O124" s="233"/>
      <c r="P124" s="233"/>
      <c r="Q124" s="233"/>
      <c r="R124" s="233"/>
      <c r="S124" s="233"/>
      <c r="T124" s="234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T124" s="235" t="s">
        <v>127</v>
      </c>
      <c r="AU124" s="235" t="s">
        <v>81</v>
      </c>
      <c r="AV124" s="13" t="s">
        <v>81</v>
      </c>
      <c r="AW124" s="13" t="s">
        <v>33</v>
      </c>
      <c r="AX124" s="13" t="s">
        <v>71</v>
      </c>
      <c r="AY124" s="235" t="s">
        <v>114</v>
      </c>
    </row>
    <row r="125" s="13" customFormat="1">
      <c r="A125" s="13"/>
      <c r="B125" s="225"/>
      <c r="C125" s="226"/>
      <c r="D125" s="223" t="s">
        <v>127</v>
      </c>
      <c r="E125" s="227" t="s">
        <v>19</v>
      </c>
      <c r="F125" s="228" t="s">
        <v>321</v>
      </c>
      <c r="G125" s="226"/>
      <c r="H125" s="229">
        <v>73.364999999999995</v>
      </c>
      <c r="I125" s="230"/>
      <c r="J125" s="226"/>
      <c r="K125" s="226"/>
      <c r="L125" s="231"/>
      <c r="M125" s="232"/>
      <c r="N125" s="233"/>
      <c r="O125" s="233"/>
      <c r="P125" s="233"/>
      <c r="Q125" s="233"/>
      <c r="R125" s="233"/>
      <c r="S125" s="233"/>
      <c r="T125" s="234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T125" s="235" t="s">
        <v>127</v>
      </c>
      <c r="AU125" s="235" t="s">
        <v>81</v>
      </c>
      <c r="AV125" s="13" t="s">
        <v>81</v>
      </c>
      <c r="AW125" s="13" t="s">
        <v>33</v>
      </c>
      <c r="AX125" s="13" t="s">
        <v>71</v>
      </c>
      <c r="AY125" s="235" t="s">
        <v>114</v>
      </c>
    </row>
    <row r="126" s="13" customFormat="1">
      <c r="A126" s="13"/>
      <c r="B126" s="225"/>
      <c r="C126" s="226"/>
      <c r="D126" s="223" t="s">
        <v>127</v>
      </c>
      <c r="E126" s="227" t="s">
        <v>19</v>
      </c>
      <c r="F126" s="228" t="s">
        <v>322</v>
      </c>
      <c r="G126" s="226"/>
      <c r="H126" s="229">
        <v>73.364999999999995</v>
      </c>
      <c r="I126" s="230"/>
      <c r="J126" s="226"/>
      <c r="K126" s="226"/>
      <c r="L126" s="231"/>
      <c r="M126" s="232"/>
      <c r="N126" s="233"/>
      <c r="O126" s="233"/>
      <c r="P126" s="233"/>
      <c r="Q126" s="233"/>
      <c r="R126" s="233"/>
      <c r="S126" s="233"/>
      <c r="T126" s="234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T126" s="235" t="s">
        <v>127</v>
      </c>
      <c r="AU126" s="235" t="s">
        <v>81</v>
      </c>
      <c r="AV126" s="13" t="s">
        <v>81</v>
      </c>
      <c r="AW126" s="13" t="s">
        <v>33</v>
      </c>
      <c r="AX126" s="13" t="s">
        <v>71</v>
      </c>
      <c r="AY126" s="235" t="s">
        <v>114</v>
      </c>
    </row>
    <row r="127" s="13" customFormat="1">
      <c r="A127" s="13"/>
      <c r="B127" s="225"/>
      <c r="C127" s="226"/>
      <c r="D127" s="223" t="s">
        <v>127</v>
      </c>
      <c r="E127" s="227" t="s">
        <v>19</v>
      </c>
      <c r="F127" s="228" t="s">
        <v>323</v>
      </c>
      <c r="G127" s="226"/>
      <c r="H127" s="229">
        <v>59.938000000000002</v>
      </c>
      <c r="I127" s="230"/>
      <c r="J127" s="226"/>
      <c r="K127" s="226"/>
      <c r="L127" s="231"/>
      <c r="M127" s="232"/>
      <c r="N127" s="233"/>
      <c r="O127" s="233"/>
      <c r="P127" s="233"/>
      <c r="Q127" s="233"/>
      <c r="R127" s="233"/>
      <c r="S127" s="233"/>
      <c r="T127" s="234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T127" s="235" t="s">
        <v>127</v>
      </c>
      <c r="AU127" s="235" t="s">
        <v>81</v>
      </c>
      <c r="AV127" s="13" t="s">
        <v>81</v>
      </c>
      <c r="AW127" s="13" t="s">
        <v>33</v>
      </c>
      <c r="AX127" s="13" t="s">
        <v>71</v>
      </c>
      <c r="AY127" s="235" t="s">
        <v>114</v>
      </c>
    </row>
    <row r="128" s="13" customFormat="1">
      <c r="A128" s="13"/>
      <c r="B128" s="225"/>
      <c r="C128" s="226"/>
      <c r="D128" s="223" t="s">
        <v>127</v>
      </c>
      <c r="E128" s="227" t="s">
        <v>19</v>
      </c>
      <c r="F128" s="228" t="s">
        <v>324</v>
      </c>
      <c r="G128" s="226"/>
      <c r="H128" s="229">
        <v>61.25</v>
      </c>
      <c r="I128" s="230"/>
      <c r="J128" s="226"/>
      <c r="K128" s="226"/>
      <c r="L128" s="231"/>
      <c r="M128" s="232"/>
      <c r="N128" s="233"/>
      <c r="O128" s="233"/>
      <c r="P128" s="233"/>
      <c r="Q128" s="233"/>
      <c r="R128" s="233"/>
      <c r="S128" s="233"/>
      <c r="T128" s="234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235" t="s">
        <v>127</v>
      </c>
      <c r="AU128" s="235" t="s">
        <v>81</v>
      </c>
      <c r="AV128" s="13" t="s">
        <v>81</v>
      </c>
      <c r="AW128" s="13" t="s">
        <v>33</v>
      </c>
      <c r="AX128" s="13" t="s">
        <v>71</v>
      </c>
      <c r="AY128" s="235" t="s">
        <v>114</v>
      </c>
    </row>
    <row r="129" s="13" customFormat="1">
      <c r="A129" s="13"/>
      <c r="B129" s="225"/>
      <c r="C129" s="226"/>
      <c r="D129" s="223" t="s">
        <v>127</v>
      </c>
      <c r="E129" s="227" t="s">
        <v>19</v>
      </c>
      <c r="F129" s="228" t="s">
        <v>325</v>
      </c>
      <c r="G129" s="226"/>
      <c r="H129" s="229">
        <v>35.520000000000003</v>
      </c>
      <c r="I129" s="230"/>
      <c r="J129" s="226"/>
      <c r="K129" s="226"/>
      <c r="L129" s="231"/>
      <c r="M129" s="232"/>
      <c r="N129" s="233"/>
      <c r="O129" s="233"/>
      <c r="P129" s="233"/>
      <c r="Q129" s="233"/>
      <c r="R129" s="233"/>
      <c r="S129" s="233"/>
      <c r="T129" s="234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235" t="s">
        <v>127</v>
      </c>
      <c r="AU129" s="235" t="s">
        <v>81</v>
      </c>
      <c r="AV129" s="13" t="s">
        <v>81</v>
      </c>
      <c r="AW129" s="13" t="s">
        <v>33</v>
      </c>
      <c r="AX129" s="13" t="s">
        <v>71</v>
      </c>
      <c r="AY129" s="235" t="s">
        <v>114</v>
      </c>
    </row>
    <row r="130" s="13" customFormat="1">
      <c r="A130" s="13"/>
      <c r="B130" s="225"/>
      <c r="C130" s="226"/>
      <c r="D130" s="223" t="s">
        <v>127</v>
      </c>
      <c r="E130" s="227" t="s">
        <v>19</v>
      </c>
      <c r="F130" s="228" t="s">
        <v>326</v>
      </c>
      <c r="G130" s="226"/>
      <c r="H130" s="229">
        <v>21</v>
      </c>
      <c r="I130" s="230"/>
      <c r="J130" s="226"/>
      <c r="K130" s="226"/>
      <c r="L130" s="231"/>
      <c r="M130" s="232"/>
      <c r="N130" s="233"/>
      <c r="O130" s="233"/>
      <c r="P130" s="233"/>
      <c r="Q130" s="233"/>
      <c r="R130" s="233"/>
      <c r="S130" s="233"/>
      <c r="T130" s="234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35" t="s">
        <v>127</v>
      </c>
      <c r="AU130" s="235" t="s">
        <v>81</v>
      </c>
      <c r="AV130" s="13" t="s">
        <v>81</v>
      </c>
      <c r="AW130" s="13" t="s">
        <v>33</v>
      </c>
      <c r="AX130" s="13" t="s">
        <v>71</v>
      </c>
      <c r="AY130" s="235" t="s">
        <v>114</v>
      </c>
    </row>
    <row r="131" s="13" customFormat="1">
      <c r="A131" s="13"/>
      <c r="B131" s="225"/>
      <c r="C131" s="226"/>
      <c r="D131" s="223" t="s">
        <v>127</v>
      </c>
      <c r="E131" s="227" t="s">
        <v>19</v>
      </c>
      <c r="F131" s="228" t="s">
        <v>327</v>
      </c>
      <c r="G131" s="226"/>
      <c r="H131" s="229">
        <v>74.879999999999995</v>
      </c>
      <c r="I131" s="230"/>
      <c r="J131" s="226"/>
      <c r="K131" s="226"/>
      <c r="L131" s="231"/>
      <c r="M131" s="232"/>
      <c r="N131" s="233"/>
      <c r="O131" s="233"/>
      <c r="P131" s="233"/>
      <c r="Q131" s="233"/>
      <c r="R131" s="233"/>
      <c r="S131" s="233"/>
      <c r="T131" s="234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235" t="s">
        <v>127</v>
      </c>
      <c r="AU131" s="235" t="s">
        <v>81</v>
      </c>
      <c r="AV131" s="13" t="s">
        <v>81</v>
      </c>
      <c r="AW131" s="13" t="s">
        <v>33</v>
      </c>
      <c r="AX131" s="13" t="s">
        <v>71</v>
      </c>
      <c r="AY131" s="235" t="s">
        <v>114</v>
      </c>
    </row>
    <row r="132" s="13" customFormat="1">
      <c r="A132" s="13"/>
      <c r="B132" s="225"/>
      <c r="C132" s="226"/>
      <c r="D132" s="223" t="s">
        <v>127</v>
      </c>
      <c r="E132" s="227" t="s">
        <v>19</v>
      </c>
      <c r="F132" s="228" t="s">
        <v>328</v>
      </c>
      <c r="G132" s="226"/>
      <c r="H132" s="229">
        <v>24</v>
      </c>
      <c r="I132" s="230"/>
      <c r="J132" s="226"/>
      <c r="K132" s="226"/>
      <c r="L132" s="231"/>
      <c r="M132" s="232"/>
      <c r="N132" s="233"/>
      <c r="O132" s="233"/>
      <c r="P132" s="233"/>
      <c r="Q132" s="233"/>
      <c r="R132" s="233"/>
      <c r="S132" s="233"/>
      <c r="T132" s="234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235" t="s">
        <v>127</v>
      </c>
      <c r="AU132" s="235" t="s">
        <v>81</v>
      </c>
      <c r="AV132" s="13" t="s">
        <v>81</v>
      </c>
      <c r="AW132" s="13" t="s">
        <v>33</v>
      </c>
      <c r="AX132" s="13" t="s">
        <v>71</v>
      </c>
      <c r="AY132" s="235" t="s">
        <v>114</v>
      </c>
    </row>
    <row r="133" s="13" customFormat="1">
      <c r="A133" s="13"/>
      <c r="B133" s="225"/>
      <c r="C133" s="226"/>
      <c r="D133" s="223" t="s">
        <v>127</v>
      </c>
      <c r="E133" s="227" t="s">
        <v>19</v>
      </c>
      <c r="F133" s="228" t="s">
        <v>333</v>
      </c>
      <c r="G133" s="226"/>
      <c r="H133" s="229">
        <v>-138</v>
      </c>
      <c r="I133" s="230"/>
      <c r="J133" s="226"/>
      <c r="K133" s="226"/>
      <c r="L133" s="231"/>
      <c r="M133" s="232"/>
      <c r="N133" s="233"/>
      <c r="O133" s="233"/>
      <c r="P133" s="233"/>
      <c r="Q133" s="233"/>
      <c r="R133" s="233"/>
      <c r="S133" s="233"/>
      <c r="T133" s="234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35" t="s">
        <v>127</v>
      </c>
      <c r="AU133" s="235" t="s">
        <v>81</v>
      </c>
      <c r="AV133" s="13" t="s">
        <v>81</v>
      </c>
      <c r="AW133" s="13" t="s">
        <v>33</v>
      </c>
      <c r="AX133" s="13" t="s">
        <v>71</v>
      </c>
      <c r="AY133" s="235" t="s">
        <v>114</v>
      </c>
    </row>
    <row r="134" s="14" customFormat="1">
      <c r="A134" s="14"/>
      <c r="B134" s="236"/>
      <c r="C134" s="237"/>
      <c r="D134" s="223" t="s">
        <v>127</v>
      </c>
      <c r="E134" s="238" t="s">
        <v>19</v>
      </c>
      <c r="F134" s="239" t="s">
        <v>130</v>
      </c>
      <c r="G134" s="237"/>
      <c r="H134" s="240">
        <v>326.118</v>
      </c>
      <c r="I134" s="241"/>
      <c r="J134" s="237"/>
      <c r="K134" s="237"/>
      <c r="L134" s="242"/>
      <c r="M134" s="243"/>
      <c r="N134" s="244"/>
      <c r="O134" s="244"/>
      <c r="P134" s="244"/>
      <c r="Q134" s="244"/>
      <c r="R134" s="244"/>
      <c r="S134" s="244"/>
      <c r="T134" s="245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T134" s="246" t="s">
        <v>127</v>
      </c>
      <c r="AU134" s="246" t="s">
        <v>81</v>
      </c>
      <c r="AV134" s="14" t="s">
        <v>121</v>
      </c>
      <c r="AW134" s="14" t="s">
        <v>33</v>
      </c>
      <c r="AX134" s="14" t="s">
        <v>79</v>
      </c>
      <c r="AY134" s="246" t="s">
        <v>114</v>
      </c>
    </row>
    <row r="135" s="12" customFormat="1" ht="22.8" customHeight="1">
      <c r="A135" s="12"/>
      <c r="B135" s="189"/>
      <c r="C135" s="190"/>
      <c r="D135" s="191" t="s">
        <v>70</v>
      </c>
      <c r="E135" s="203" t="s">
        <v>121</v>
      </c>
      <c r="F135" s="203" t="s">
        <v>243</v>
      </c>
      <c r="G135" s="190"/>
      <c r="H135" s="190"/>
      <c r="I135" s="193"/>
      <c r="J135" s="204">
        <f>BK135</f>
        <v>0</v>
      </c>
      <c r="K135" s="190"/>
      <c r="L135" s="195"/>
      <c r="M135" s="196"/>
      <c r="N135" s="197"/>
      <c r="O135" s="197"/>
      <c r="P135" s="198">
        <f>SUM(P136:P148)</f>
        <v>0</v>
      </c>
      <c r="Q135" s="197"/>
      <c r="R135" s="198">
        <f>SUM(R136:R148)</f>
        <v>926.75082239999995</v>
      </c>
      <c r="S135" s="197"/>
      <c r="T135" s="199">
        <f>SUM(T136:T148)</f>
        <v>0</v>
      </c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R135" s="200" t="s">
        <v>79</v>
      </c>
      <c r="AT135" s="201" t="s">
        <v>70</v>
      </c>
      <c r="AU135" s="201" t="s">
        <v>79</v>
      </c>
      <c r="AY135" s="200" t="s">
        <v>114</v>
      </c>
      <c r="BK135" s="202">
        <f>SUM(BK136:BK148)</f>
        <v>0</v>
      </c>
    </row>
    <row r="136" s="2" customFormat="1" ht="24.15" customHeight="1">
      <c r="A136" s="39"/>
      <c r="B136" s="40"/>
      <c r="C136" s="205" t="s">
        <v>157</v>
      </c>
      <c r="D136" s="205" t="s">
        <v>116</v>
      </c>
      <c r="E136" s="206" t="s">
        <v>268</v>
      </c>
      <c r="F136" s="207" t="s">
        <v>269</v>
      </c>
      <c r="G136" s="208" t="s">
        <v>119</v>
      </c>
      <c r="H136" s="209">
        <v>464.118</v>
      </c>
      <c r="I136" s="210"/>
      <c r="J136" s="211">
        <f>ROUND(I136*H136,2)</f>
        <v>0</v>
      </c>
      <c r="K136" s="207" t="s">
        <v>120</v>
      </c>
      <c r="L136" s="45"/>
      <c r="M136" s="212" t="s">
        <v>19</v>
      </c>
      <c r="N136" s="213" t="s">
        <v>42</v>
      </c>
      <c r="O136" s="85"/>
      <c r="P136" s="214">
        <f>O136*H136</f>
        <v>0</v>
      </c>
      <c r="Q136" s="214">
        <v>1.9967999999999999</v>
      </c>
      <c r="R136" s="214">
        <f>Q136*H136</f>
        <v>926.75082239999995</v>
      </c>
      <c r="S136" s="214">
        <v>0</v>
      </c>
      <c r="T136" s="215">
        <f>S136*H136</f>
        <v>0</v>
      </c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R136" s="216" t="s">
        <v>121</v>
      </c>
      <c r="AT136" s="216" t="s">
        <v>116</v>
      </c>
      <c r="AU136" s="216" t="s">
        <v>81</v>
      </c>
      <c r="AY136" s="18" t="s">
        <v>114</v>
      </c>
      <c r="BE136" s="217">
        <f>IF(N136="základní",J136,0)</f>
        <v>0</v>
      </c>
      <c r="BF136" s="217">
        <f>IF(N136="snížená",J136,0)</f>
        <v>0</v>
      </c>
      <c r="BG136" s="217">
        <f>IF(N136="zákl. přenesená",J136,0)</f>
        <v>0</v>
      </c>
      <c r="BH136" s="217">
        <f>IF(N136="sníž. přenesená",J136,0)</f>
        <v>0</v>
      </c>
      <c r="BI136" s="217">
        <f>IF(N136="nulová",J136,0)</f>
        <v>0</v>
      </c>
      <c r="BJ136" s="18" t="s">
        <v>79</v>
      </c>
      <c r="BK136" s="217">
        <f>ROUND(I136*H136,2)</f>
        <v>0</v>
      </c>
      <c r="BL136" s="18" t="s">
        <v>121</v>
      </c>
      <c r="BM136" s="216" t="s">
        <v>342</v>
      </c>
    </row>
    <row r="137" s="2" customFormat="1">
      <c r="A137" s="39"/>
      <c r="B137" s="40"/>
      <c r="C137" s="41"/>
      <c r="D137" s="218" t="s">
        <v>123</v>
      </c>
      <c r="E137" s="41"/>
      <c r="F137" s="219" t="s">
        <v>271</v>
      </c>
      <c r="G137" s="41"/>
      <c r="H137" s="41"/>
      <c r="I137" s="220"/>
      <c r="J137" s="41"/>
      <c r="K137" s="41"/>
      <c r="L137" s="45"/>
      <c r="M137" s="221"/>
      <c r="N137" s="222"/>
      <c r="O137" s="85"/>
      <c r="P137" s="85"/>
      <c r="Q137" s="85"/>
      <c r="R137" s="85"/>
      <c r="S137" s="85"/>
      <c r="T137" s="86"/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T137" s="18" t="s">
        <v>123</v>
      </c>
      <c r="AU137" s="18" t="s">
        <v>81</v>
      </c>
    </row>
    <row r="138" s="2" customFormat="1">
      <c r="A138" s="39"/>
      <c r="B138" s="40"/>
      <c r="C138" s="41"/>
      <c r="D138" s="223" t="s">
        <v>125</v>
      </c>
      <c r="E138" s="41"/>
      <c r="F138" s="224" t="s">
        <v>343</v>
      </c>
      <c r="G138" s="41"/>
      <c r="H138" s="41"/>
      <c r="I138" s="220"/>
      <c r="J138" s="41"/>
      <c r="K138" s="41"/>
      <c r="L138" s="45"/>
      <c r="M138" s="221"/>
      <c r="N138" s="222"/>
      <c r="O138" s="85"/>
      <c r="P138" s="85"/>
      <c r="Q138" s="85"/>
      <c r="R138" s="85"/>
      <c r="S138" s="85"/>
      <c r="T138" s="86"/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T138" s="18" t="s">
        <v>125</v>
      </c>
      <c r="AU138" s="18" t="s">
        <v>81</v>
      </c>
    </row>
    <row r="139" s="13" customFormat="1">
      <c r="A139" s="13"/>
      <c r="B139" s="225"/>
      <c r="C139" s="226"/>
      <c r="D139" s="223" t="s">
        <v>127</v>
      </c>
      <c r="E139" s="227" t="s">
        <v>19</v>
      </c>
      <c r="F139" s="228" t="s">
        <v>320</v>
      </c>
      <c r="G139" s="226"/>
      <c r="H139" s="229">
        <v>40.799999999999997</v>
      </c>
      <c r="I139" s="230"/>
      <c r="J139" s="226"/>
      <c r="K139" s="226"/>
      <c r="L139" s="231"/>
      <c r="M139" s="232"/>
      <c r="N139" s="233"/>
      <c r="O139" s="233"/>
      <c r="P139" s="233"/>
      <c r="Q139" s="233"/>
      <c r="R139" s="233"/>
      <c r="S139" s="233"/>
      <c r="T139" s="234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35" t="s">
        <v>127</v>
      </c>
      <c r="AU139" s="235" t="s">
        <v>81</v>
      </c>
      <c r="AV139" s="13" t="s">
        <v>81</v>
      </c>
      <c r="AW139" s="13" t="s">
        <v>33</v>
      </c>
      <c r="AX139" s="13" t="s">
        <v>71</v>
      </c>
      <c r="AY139" s="235" t="s">
        <v>114</v>
      </c>
    </row>
    <row r="140" s="13" customFormat="1">
      <c r="A140" s="13"/>
      <c r="B140" s="225"/>
      <c r="C140" s="226"/>
      <c r="D140" s="223" t="s">
        <v>127</v>
      </c>
      <c r="E140" s="227" t="s">
        <v>19</v>
      </c>
      <c r="F140" s="228" t="s">
        <v>321</v>
      </c>
      <c r="G140" s="226"/>
      <c r="H140" s="229">
        <v>73.364999999999995</v>
      </c>
      <c r="I140" s="230"/>
      <c r="J140" s="226"/>
      <c r="K140" s="226"/>
      <c r="L140" s="231"/>
      <c r="M140" s="232"/>
      <c r="N140" s="233"/>
      <c r="O140" s="233"/>
      <c r="P140" s="233"/>
      <c r="Q140" s="233"/>
      <c r="R140" s="233"/>
      <c r="S140" s="233"/>
      <c r="T140" s="234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35" t="s">
        <v>127</v>
      </c>
      <c r="AU140" s="235" t="s">
        <v>81</v>
      </c>
      <c r="AV140" s="13" t="s">
        <v>81</v>
      </c>
      <c r="AW140" s="13" t="s">
        <v>33</v>
      </c>
      <c r="AX140" s="13" t="s">
        <v>71</v>
      </c>
      <c r="AY140" s="235" t="s">
        <v>114</v>
      </c>
    </row>
    <row r="141" s="13" customFormat="1">
      <c r="A141" s="13"/>
      <c r="B141" s="225"/>
      <c r="C141" s="226"/>
      <c r="D141" s="223" t="s">
        <v>127</v>
      </c>
      <c r="E141" s="227" t="s">
        <v>19</v>
      </c>
      <c r="F141" s="228" t="s">
        <v>322</v>
      </c>
      <c r="G141" s="226"/>
      <c r="H141" s="229">
        <v>73.364999999999995</v>
      </c>
      <c r="I141" s="230"/>
      <c r="J141" s="226"/>
      <c r="K141" s="226"/>
      <c r="L141" s="231"/>
      <c r="M141" s="232"/>
      <c r="N141" s="233"/>
      <c r="O141" s="233"/>
      <c r="P141" s="233"/>
      <c r="Q141" s="233"/>
      <c r="R141" s="233"/>
      <c r="S141" s="233"/>
      <c r="T141" s="234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35" t="s">
        <v>127</v>
      </c>
      <c r="AU141" s="235" t="s">
        <v>81</v>
      </c>
      <c r="AV141" s="13" t="s">
        <v>81</v>
      </c>
      <c r="AW141" s="13" t="s">
        <v>33</v>
      </c>
      <c r="AX141" s="13" t="s">
        <v>71</v>
      </c>
      <c r="AY141" s="235" t="s">
        <v>114</v>
      </c>
    </row>
    <row r="142" s="13" customFormat="1">
      <c r="A142" s="13"/>
      <c r="B142" s="225"/>
      <c r="C142" s="226"/>
      <c r="D142" s="223" t="s">
        <v>127</v>
      </c>
      <c r="E142" s="227" t="s">
        <v>19</v>
      </c>
      <c r="F142" s="228" t="s">
        <v>323</v>
      </c>
      <c r="G142" s="226"/>
      <c r="H142" s="229">
        <v>59.938000000000002</v>
      </c>
      <c r="I142" s="230"/>
      <c r="J142" s="226"/>
      <c r="K142" s="226"/>
      <c r="L142" s="231"/>
      <c r="M142" s="232"/>
      <c r="N142" s="233"/>
      <c r="O142" s="233"/>
      <c r="P142" s="233"/>
      <c r="Q142" s="233"/>
      <c r="R142" s="233"/>
      <c r="S142" s="233"/>
      <c r="T142" s="234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35" t="s">
        <v>127</v>
      </c>
      <c r="AU142" s="235" t="s">
        <v>81</v>
      </c>
      <c r="AV142" s="13" t="s">
        <v>81</v>
      </c>
      <c r="AW142" s="13" t="s">
        <v>33</v>
      </c>
      <c r="AX142" s="13" t="s">
        <v>71</v>
      </c>
      <c r="AY142" s="235" t="s">
        <v>114</v>
      </c>
    </row>
    <row r="143" s="13" customFormat="1">
      <c r="A143" s="13"/>
      <c r="B143" s="225"/>
      <c r="C143" s="226"/>
      <c r="D143" s="223" t="s">
        <v>127</v>
      </c>
      <c r="E143" s="227" t="s">
        <v>19</v>
      </c>
      <c r="F143" s="228" t="s">
        <v>324</v>
      </c>
      <c r="G143" s="226"/>
      <c r="H143" s="229">
        <v>61.25</v>
      </c>
      <c r="I143" s="230"/>
      <c r="J143" s="226"/>
      <c r="K143" s="226"/>
      <c r="L143" s="231"/>
      <c r="M143" s="232"/>
      <c r="N143" s="233"/>
      <c r="O143" s="233"/>
      <c r="P143" s="233"/>
      <c r="Q143" s="233"/>
      <c r="R143" s="233"/>
      <c r="S143" s="233"/>
      <c r="T143" s="234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35" t="s">
        <v>127</v>
      </c>
      <c r="AU143" s="235" t="s">
        <v>81</v>
      </c>
      <c r="AV143" s="13" t="s">
        <v>81</v>
      </c>
      <c r="AW143" s="13" t="s">
        <v>33</v>
      </c>
      <c r="AX143" s="13" t="s">
        <v>71</v>
      </c>
      <c r="AY143" s="235" t="s">
        <v>114</v>
      </c>
    </row>
    <row r="144" s="13" customFormat="1">
      <c r="A144" s="13"/>
      <c r="B144" s="225"/>
      <c r="C144" s="226"/>
      <c r="D144" s="223" t="s">
        <v>127</v>
      </c>
      <c r="E144" s="227" t="s">
        <v>19</v>
      </c>
      <c r="F144" s="228" t="s">
        <v>325</v>
      </c>
      <c r="G144" s="226"/>
      <c r="H144" s="229">
        <v>35.520000000000003</v>
      </c>
      <c r="I144" s="230"/>
      <c r="J144" s="226"/>
      <c r="K144" s="226"/>
      <c r="L144" s="231"/>
      <c r="M144" s="232"/>
      <c r="N144" s="233"/>
      <c r="O144" s="233"/>
      <c r="P144" s="233"/>
      <c r="Q144" s="233"/>
      <c r="R144" s="233"/>
      <c r="S144" s="233"/>
      <c r="T144" s="234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35" t="s">
        <v>127</v>
      </c>
      <c r="AU144" s="235" t="s">
        <v>81</v>
      </c>
      <c r="AV144" s="13" t="s">
        <v>81</v>
      </c>
      <c r="AW144" s="13" t="s">
        <v>33</v>
      </c>
      <c r="AX144" s="13" t="s">
        <v>71</v>
      </c>
      <c r="AY144" s="235" t="s">
        <v>114</v>
      </c>
    </row>
    <row r="145" s="13" customFormat="1">
      <c r="A145" s="13"/>
      <c r="B145" s="225"/>
      <c r="C145" s="226"/>
      <c r="D145" s="223" t="s">
        <v>127</v>
      </c>
      <c r="E145" s="227" t="s">
        <v>19</v>
      </c>
      <c r="F145" s="228" t="s">
        <v>326</v>
      </c>
      <c r="G145" s="226"/>
      <c r="H145" s="229">
        <v>21</v>
      </c>
      <c r="I145" s="230"/>
      <c r="J145" s="226"/>
      <c r="K145" s="226"/>
      <c r="L145" s="231"/>
      <c r="M145" s="232"/>
      <c r="N145" s="233"/>
      <c r="O145" s="233"/>
      <c r="P145" s="233"/>
      <c r="Q145" s="233"/>
      <c r="R145" s="233"/>
      <c r="S145" s="233"/>
      <c r="T145" s="234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35" t="s">
        <v>127</v>
      </c>
      <c r="AU145" s="235" t="s">
        <v>81</v>
      </c>
      <c r="AV145" s="13" t="s">
        <v>81</v>
      </c>
      <c r="AW145" s="13" t="s">
        <v>33</v>
      </c>
      <c r="AX145" s="13" t="s">
        <v>71</v>
      </c>
      <c r="AY145" s="235" t="s">
        <v>114</v>
      </c>
    </row>
    <row r="146" s="13" customFormat="1">
      <c r="A146" s="13"/>
      <c r="B146" s="225"/>
      <c r="C146" s="226"/>
      <c r="D146" s="223" t="s">
        <v>127</v>
      </c>
      <c r="E146" s="227" t="s">
        <v>19</v>
      </c>
      <c r="F146" s="228" t="s">
        <v>327</v>
      </c>
      <c r="G146" s="226"/>
      <c r="H146" s="229">
        <v>74.879999999999995</v>
      </c>
      <c r="I146" s="230"/>
      <c r="J146" s="226"/>
      <c r="K146" s="226"/>
      <c r="L146" s="231"/>
      <c r="M146" s="232"/>
      <c r="N146" s="233"/>
      <c r="O146" s="233"/>
      <c r="P146" s="233"/>
      <c r="Q146" s="233"/>
      <c r="R146" s="233"/>
      <c r="S146" s="233"/>
      <c r="T146" s="234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35" t="s">
        <v>127</v>
      </c>
      <c r="AU146" s="235" t="s">
        <v>81</v>
      </c>
      <c r="AV146" s="13" t="s">
        <v>81</v>
      </c>
      <c r="AW146" s="13" t="s">
        <v>33</v>
      </c>
      <c r="AX146" s="13" t="s">
        <v>71</v>
      </c>
      <c r="AY146" s="235" t="s">
        <v>114</v>
      </c>
    </row>
    <row r="147" s="13" customFormat="1">
      <c r="A147" s="13"/>
      <c r="B147" s="225"/>
      <c r="C147" s="226"/>
      <c r="D147" s="223" t="s">
        <v>127</v>
      </c>
      <c r="E147" s="227" t="s">
        <v>19</v>
      </c>
      <c r="F147" s="228" t="s">
        <v>328</v>
      </c>
      <c r="G147" s="226"/>
      <c r="H147" s="229">
        <v>24</v>
      </c>
      <c r="I147" s="230"/>
      <c r="J147" s="226"/>
      <c r="K147" s="226"/>
      <c r="L147" s="231"/>
      <c r="M147" s="232"/>
      <c r="N147" s="233"/>
      <c r="O147" s="233"/>
      <c r="P147" s="233"/>
      <c r="Q147" s="233"/>
      <c r="R147" s="233"/>
      <c r="S147" s="233"/>
      <c r="T147" s="234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35" t="s">
        <v>127</v>
      </c>
      <c r="AU147" s="235" t="s">
        <v>81</v>
      </c>
      <c r="AV147" s="13" t="s">
        <v>81</v>
      </c>
      <c r="AW147" s="13" t="s">
        <v>33</v>
      </c>
      <c r="AX147" s="13" t="s">
        <v>71</v>
      </c>
      <c r="AY147" s="235" t="s">
        <v>114</v>
      </c>
    </row>
    <row r="148" s="14" customFormat="1">
      <c r="A148" s="14"/>
      <c r="B148" s="236"/>
      <c r="C148" s="237"/>
      <c r="D148" s="223" t="s">
        <v>127</v>
      </c>
      <c r="E148" s="238" t="s">
        <v>19</v>
      </c>
      <c r="F148" s="239" t="s">
        <v>130</v>
      </c>
      <c r="G148" s="237"/>
      <c r="H148" s="240">
        <v>464.118</v>
      </c>
      <c r="I148" s="241"/>
      <c r="J148" s="237"/>
      <c r="K148" s="237"/>
      <c r="L148" s="242"/>
      <c r="M148" s="243"/>
      <c r="N148" s="244"/>
      <c r="O148" s="244"/>
      <c r="P148" s="244"/>
      <c r="Q148" s="244"/>
      <c r="R148" s="244"/>
      <c r="S148" s="244"/>
      <c r="T148" s="245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T148" s="246" t="s">
        <v>127</v>
      </c>
      <c r="AU148" s="246" t="s">
        <v>81</v>
      </c>
      <c r="AV148" s="14" t="s">
        <v>121</v>
      </c>
      <c r="AW148" s="14" t="s">
        <v>33</v>
      </c>
      <c r="AX148" s="14" t="s">
        <v>79</v>
      </c>
      <c r="AY148" s="246" t="s">
        <v>114</v>
      </c>
    </row>
    <row r="149" s="12" customFormat="1" ht="22.8" customHeight="1">
      <c r="A149" s="12"/>
      <c r="B149" s="189"/>
      <c r="C149" s="190"/>
      <c r="D149" s="191" t="s">
        <v>70</v>
      </c>
      <c r="E149" s="203" t="s">
        <v>308</v>
      </c>
      <c r="F149" s="203" t="s">
        <v>309</v>
      </c>
      <c r="G149" s="190"/>
      <c r="H149" s="190"/>
      <c r="I149" s="193"/>
      <c r="J149" s="204">
        <f>BK149</f>
        <v>0</v>
      </c>
      <c r="K149" s="190"/>
      <c r="L149" s="195"/>
      <c r="M149" s="196"/>
      <c r="N149" s="197"/>
      <c r="O149" s="197"/>
      <c r="P149" s="198">
        <f>SUM(P150:P151)</f>
        <v>0</v>
      </c>
      <c r="Q149" s="197"/>
      <c r="R149" s="198">
        <f>SUM(R150:R151)</f>
        <v>0</v>
      </c>
      <c r="S149" s="197"/>
      <c r="T149" s="199">
        <f>SUM(T150:T151)</f>
        <v>0</v>
      </c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R149" s="200" t="s">
        <v>79</v>
      </c>
      <c r="AT149" s="201" t="s">
        <v>70</v>
      </c>
      <c r="AU149" s="201" t="s">
        <v>79</v>
      </c>
      <c r="AY149" s="200" t="s">
        <v>114</v>
      </c>
      <c r="BK149" s="202">
        <f>SUM(BK150:BK151)</f>
        <v>0</v>
      </c>
    </row>
    <row r="150" s="2" customFormat="1" ht="21.75" customHeight="1">
      <c r="A150" s="39"/>
      <c r="B150" s="40"/>
      <c r="C150" s="205" t="s">
        <v>196</v>
      </c>
      <c r="D150" s="205" t="s">
        <v>116</v>
      </c>
      <c r="E150" s="206" t="s">
        <v>311</v>
      </c>
      <c r="F150" s="207" t="s">
        <v>312</v>
      </c>
      <c r="G150" s="208" t="s">
        <v>161</v>
      </c>
      <c r="H150" s="209">
        <v>926.75099999999998</v>
      </c>
      <c r="I150" s="210"/>
      <c r="J150" s="211">
        <f>ROUND(I150*H150,2)</f>
        <v>0</v>
      </c>
      <c r="K150" s="207" t="s">
        <v>120</v>
      </c>
      <c r="L150" s="45"/>
      <c r="M150" s="212" t="s">
        <v>19</v>
      </c>
      <c r="N150" s="213" t="s">
        <v>42</v>
      </c>
      <c r="O150" s="85"/>
      <c r="P150" s="214">
        <f>O150*H150</f>
        <v>0</v>
      </c>
      <c r="Q150" s="214">
        <v>0</v>
      </c>
      <c r="R150" s="214">
        <f>Q150*H150</f>
        <v>0</v>
      </c>
      <c r="S150" s="214">
        <v>0</v>
      </c>
      <c r="T150" s="215">
        <f>S150*H150</f>
        <v>0</v>
      </c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R150" s="216" t="s">
        <v>121</v>
      </c>
      <c r="AT150" s="216" t="s">
        <v>116</v>
      </c>
      <c r="AU150" s="216" t="s">
        <v>81</v>
      </c>
      <c r="AY150" s="18" t="s">
        <v>114</v>
      </c>
      <c r="BE150" s="217">
        <f>IF(N150="základní",J150,0)</f>
        <v>0</v>
      </c>
      <c r="BF150" s="217">
        <f>IF(N150="snížená",J150,0)</f>
        <v>0</v>
      </c>
      <c r="BG150" s="217">
        <f>IF(N150="zákl. přenesená",J150,0)</f>
        <v>0</v>
      </c>
      <c r="BH150" s="217">
        <f>IF(N150="sníž. přenesená",J150,0)</f>
        <v>0</v>
      </c>
      <c r="BI150" s="217">
        <f>IF(N150="nulová",J150,0)</f>
        <v>0</v>
      </c>
      <c r="BJ150" s="18" t="s">
        <v>79</v>
      </c>
      <c r="BK150" s="217">
        <f>ROUND(I150*H150,2)</f>
        <v>0</v>
      </c>
      <c r="BL150" s="18" t="s">
        <v>121</v>
      </c>
      <c r="BM150" s="216" t="s">
        <v>344</v>
      </c>
    </row>
    <row r="151" s="2" customFormat="1">
      <c r="A151" s="39"/>
      <c r="B151" s="40"/>
      <c r="C151" s="41"/>
      <c r="D151" s="218" t="s">
        <v>123</v>
      </c>
      <c r="E151" s="41"/>
      <c r="F151" s="219" t="s">
        <v>314</v>
      </c>
      <c r="G151" s="41"/>
      <c r="H151" s="41"/>
      <c r="I151" s="220"/>
      <c r="J151" s="41"/>
      <c r="K151" s="41"/>
      <c r="L151" s="45"/>
      <c r="M151" s="257"/>
      <c r="N151" s="258"/>
      <c r="O151" s="259"/>
      <c r="P151" s="259"/>
      <c r="Q151" s="259"/>
      <c r="R151" s="259"/>
      <c r="S151" s="259"/>
      <c r="T151" s="260"/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T151" s="18" t="s">
        <v>123</v>
      </c>
      <c r="AU151" s="18" t="s">
        <v>81</v>
      </c>
    </row>
    <row r="152" s="2" customFormat="1" ht="6.96" customHeight="1">
      <c r="A152" s="39"/>
      <c r="B152" s="60"/>
      <c r="C152" s="61"/>
      <c r="D152" s="61"/>
      <c r="E152" s="61"/>
      <c r="F152" s="61"/>
      <c r="G152" s="61"/>
      <c r="H152" s="61"/>
      <c r="I152" s="61"/>
      <c r="J152" s="61"/>
      <c r="K152" s="61"/>
      <c r="L152" s="45"/>
      <c r="M152" s="39"/>
      <c r="O152" s="39"/>
      <c r="P152" s="39"/>
      <c r="Q152" s="39"/>
      <c r="R152" s="39"/>
      <c r="S152" s="39"/>
      <c r="T152" s="39"/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</row>
  </sheetData>
  <sheetProtection sheet="1" autoFilter="0" formatColumns="0" formatRows="0" objects="1" scenarios="1" spinCount="100000" saltValue="/YnXHAzuyNSXXMopdGmatsq2wG1cxaERyTnxUY7lSnW1FNS0OeRxDlXYAxp4ZaB9MRatr99D5AvtuIMp1TQGfQ==" hashValue="CPMiffhiMTJpZVqZTRNr7X2mlBdssIXJ/oR1XzqYpqcLsmyDLrpR3F3Po+BdERk+0szQxKrMKPTgvD+lAstfNw==" algorithmName="SHA-512" password="CC35"/>
  <autoFilter ref="C82:K151"/>
  <mergeCells count="9">
    <mergeCell ref="E7:H7"/>
    <mergeCell ref="E9:H9"/>
    <mergeCell ref="E18:H18"/>
    <mergeCell ref="E27:H27"/>
    <mergeCell ref="E48:H48"/>
    <mergeCell ref="E50:H50"/>
    <mergeCell ref="E73:H73"/>
    <mergeCell ref="E75:H75"/>
    <mergeCell ref="L2:V2"/>
  </mergeCells>
  <hyperlinks>
    <hyperlink ref="F87" r:id="rId1" display="https://podminky.urs.cz/item/CS_URS_2025_02/127751111"/>
    <hyperlink ref="F99" r:id="rId2" display="https://podminky.urs.cz/item/CS_URS_2025_02/162351103"/>
    <hyperlink ref="F103" r:id="rId3" display="https://podminky.urs.cz/item/CS_URS_2025_02/162751117"/>
    <hyperlink ref="F117" r:id="rId4" display="https://podminky.urs.cz/item/CS_URS_2025_02/171151103"/>
    <hyperlink ref="F122" r:id="rId5" display="https://podminky.urs.cz/item/CS_URS_2025_02/171251201"/>
    <hyperlink ref="F137" r:id="rId6" display="https://podminky.urs.cz/item/CS_URS_2025_02/463212111"/>
    <hyperlink ref="F151" r:id="rId7" display="https://podminky.urs.cz/item/CS_URS_2025_02/998332011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8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87</v>
      </c>
    </row>
    <row r="3" s="1" customFormat="1" ht="6.96" customHeight="1">
      <c r="B3" s="129"/>
      <c r="C3" s="130"/>
      <c r="D3" s="130"/>
      <c r="E3" s="130"/>
      <c r="F3" s="130"/>
      <c r="G3" s="130"/>
      <c r="H3" s="130"/>
      <c r="I3" s="130"/>
      <c r="J3" s="130"/>
      <c r="K3" s="130"/>
      <c r="L3" s="21"/>
      <c r="AT3" s="18" t="s">
        <v>81</v>
      </c>
    </row>
    <row r="4" s="1" customFormat="1" ht="24.96" customHeight="1">
      <c r="B4" s="21"/>
      <c r="D4" s="131" t="s">
        <v>88</v>
      </c>
      <c r="L4" s="21"/>
      <c r="M4" s="132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33" t="s">
        <v>16</v>
      </c>
      <c r="L6" s="21"/>
    </row>
    <row r="7" s="1" customFormat="1" ht="16.5" customHeight="1">
      <c r="B7" s="21"/>
      <c r="E7" s="134" t="str">
        <f>'Rekapitulace stavby'!K6</f>
        <v>VT Vidnávka, Velká Kraš, km 3,623 - 4,000, PŠ 09/2024</v>
      </c>
      <c r="F7" s="133"/>
      <c r="G7" s="133"/>
      <c r="H7" s="133"/>
      <c r="L7" s="21"/>
    </row>
    <row r="8" s="2" customFormat="1" ht="12" customHeight="1">
      <c r="A8" s="39"/>
      <c r="B8" s="45"/>
      <c r="C8" s="39"/>
      <c r="D8" s="133" t="s">
        <v>89</v>
      </c>
      <c r="E8" s="39"/>
      <c r="F8" s="39"/>
      <c r="G8" s="39"/>
      <c r="H8" s="39"/>
      <c r="I8" s="39"/>
      <c r="J8" s="39"/>
      <c r="K8" s="39"/>
      <c r="L8" s="135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36" t="s">
        <v>345</v>
      </c>
      <c r="F9" s="39"/>
      <c r="G9" s="39"/>
      <c r="H9" s="39"/>
      <c r="I9" s="39"/>
      <c r="J9" s="39"/>
      <c r="K9" s="39"/>
      <c r="L9" s="135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135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33" t="s">
        <v>18</v>
      </c>
      <c r="E11" s="39"/>
      <c r="F11" s="137" t="s">
        <v>19</v>
      </c>
      <c r="G11" s="39"/>
      <c r="H11" s="39"/>
      <c r="I11" s="133" t="s">
        <v>20</v>
      </c>
      <c r="J11" s="137" t="s">
        <v>19</v>
      </c>
      <c r="K11" s="39"/>
      <c r="L11" s="135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33" t="s">
        <v>21</v>
      </c>
      <c r="E12" s="39"/>
      <c r="F12" s="137" t="s">
        <v>22</v>
      </c>
      <c r="G12" s="39"/>
      <c r="H12" s="39"/>
      <c r="I12" s="133" t="s">
        <v>23</v>
      </c>
      <c r="J12" s="138" t="str">
        <f>'Rekapitulace stavby'!AN8</f>
        <v>29. 7. 2025</v>
      </c>
      <c r="K12" s="39"/>
      <c r="L12" s="135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135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33" t="s">
        <v>25</v>
      </c>
      <c r="E14" s="39"/>
      <c r="F14" s="39"/>
      <c r="G14" s="39"/>
      <c r="H14" s="39"/>
      <c r="I14" s="133" t="s">
        <v>26</v>
      </c>
      <c r="J14" s="137" t="str">
        <f>IF('Rekapitulace stavby'!AN10="","",'Rekapitulace stavby'!AN10)</f>
        <v/>
      </c>
      <c r="K14" s="39"/>
      <c r="L14" s="135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37" t="str">
        <f>IF('Rekapitulace stavby'!E11="","",'Rekapitulace stavby'!E11)</f>
        <v xml:space="preserve"> </v>
      </c>
      <c r="F15" s="39"/>
      <c r="G15" s="39"/>
      <c r="H15" s="39"/>
      <c r="I15" s="133" t="s">
        <v>28</v>
      </c>
      <c r="J15" s="137" t="str">
        <f>IF('Rekapitulace stavby'!AN11="","",'Rekapitulace stavby'!AN11)</f>
        <v/>
      </c>
      <c r="K15" s="39"/>
      <c r="L15" s="135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135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33" t="s">
        <v>29</v>
      </c>
      <c r="E17" s="39"/>
      <c r="F17" s="39"/>
      <c r="G17" s="39"/>
      <c r="H17" s="39"/>
      <c r="I17" s="133" t="s">
        <v>26</v>
      </c>
      <c r="J17" s="34" t="str">
        <f>'Rekapitulace stavby'!AN13</f>
        <v>Vyplň údaj</v>
      </c>
      <c r="K17" s="39"/>
      <c r="L17" s="135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37"/>
      <c r="G18" s="137"/>
      <c r="H18" s="137"/>
      <c r="I18" s="133" t="s">
        <v>28</v>
      </c>
      <c r="J18" s="34" t="str">
        <f>'Rekapitulace stavby'!AN14</f>
        <v>Vyplň údaj</v>
      </c>
      <c r="K18" s="39"/>
      <c r="L18" s="135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135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33" t="s">
        <v>31</v>
      </c>
      <c r="E20" s="39"/>
      <c r="F20" s="39"/>
      <c r="G20" s="39"/>
      <c r="H20" s="39"/>
      <c r="I20" s="133" t="s">
        <v>26</v>
      </c>
      <c r="J20" s="137" t="s">
        <v>19</v>
      </c>
      <c r="K20" s="39"/>
      <c r="L20" s="135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37" t="s">
        <v>32</v>
      </c>
      <c r="F21" s="39"/>
      <c r="G21" s="39"/>
      <c r="H21" s="39"/>
      <c r="I21" s="133" t="s">
        <v>28</v>
      </c>
      <c r="J21" s="137" t="s">
        <v>19</v>
      </c>
      <c r="K21" s="39"/>
      <c r="L21" s="135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135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33" t="s">
        <v>34</v>
      </c>
      <c r="E23" s="39"/>
      <c r="F23" s="39"/>
      <c r="G23" s="39"/>
      <c r="H23" s="39"/>
      <c r="I23" s="133" t="s">
        <v>26</v>
      </c>
      <c r="J23" s="137" t="s">
        <v>19</v>
      </c>
      <c r="K23" s="39"/>
      <c r="L23" s="135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37" t="s">
        <v>32</v>
      </c>
      <c r="F24" s="39"/>
      <c r="G24" s="39"/>
      <c r="H24" s="39"/>
      <c r="I24" s="133" t="s">
        <v>28</v>
      </c>
      <c r="J24" s="137" t="s">
        <v>19</v>
      </c>
      <c r="K24" s="39"/>
      <c r="L24" s="135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135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33" t="s">
        <v>35</v>
      </c>
      <c r="E26" s="39"/>
      <c r="F26" s="39"/>
      <c r="G26" s="39"/>
      <c r="H26" s="39"/>
      <c r="I26" s="39"/>
      <c r="J26" s="39"/>
      <c r="K26" s="39"/>
      <c r="L26" s="135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39"/>
      <c r="B27" s="140"/>
      <c r="C27" s="139"/>
      <c r="D27" s="139"/>
      <c r="E27" s="141" t="s">
        <v>19</v>
      </c>
      <c r="F27" s="141"/>
      <c r="G27" s="141"/>
      <c r="H27" s="141"/>
      <c r="I27" s="139"/>
      <c r="J27" s="139"/>
      <c r="K27" s="139"/>
      <c r="L27" s="142"/>
      <c r="S27" s="139"/>
      <c r="T27" s="139"/>
      <c r="U27" s="139"/>
      <c r="V27" s="139"/>
      <c r="W27" s="139"/>
      <c r="X27" s="139"/>
      <c r="Y27" s="139"/>
      <c r="Z27" s="139"/>
      <c r="AA27" s="139"/>
      <c r="AB27" s="139"/>
      <c r="AC27" s="139"/>
      <c r="AD27" s="139"/>
      <c r="AE27" s="139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135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43"/>
      <c r="E29" s="143"/>
      <c r="F29" s="143"/>
      <c r="G29" s="143"/>
      <c r="H29" s="143"/>
      <c r="I29" s="143"/>
      <c r="J29" s="143"/>
      <c r="K29" s="143"/>
      <c r="L29" s="135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44" t="s">
        <v>37</v>
      </c>
      <c r="E30" s="39"/>
      <c r="F30" s="39"/>
      <c r="G30" s="39"/>
      <c r="H30" s="39"/>
      <c r="I30" s="39"/>
      <c r="J30" s="145">
        <f>ROUND(J84, 2)</f>
        <v>0</v>
      </c>
      <c r="K30" s="39"/>
      <c r="L30" s="135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43"/>
      <c r="E31" s="143"/>
      <c r="F31" s="143"/>
      <c r="G31" s="143"/>
      <c r="H31" s="143"/>
      <c r="I31" s="143"/>
      <c r="J31" s="143"/>
      <c r="K31" s="143"/>
      <c r="L31" s="135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46" t="s">
        <v>39</v>
      </c>
      <c r="G32" s="39"/>
      <c r="H32" s="39"/>
      <c r="I32" s="146" t="s">
        <v>38</v>
      </c>
      <c r="J32" s="146" t="s">
        <v>40</v>
      </c>
      <c r="K32" s="39"/>
      <c r="L32" s="135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47" t="s">
        <v>41</v>
      </c>
      <c r="E33" s="133" t="s">
        <v>42</v>
      </c>
      <c r="F33" s="148">
        <f>ROUND((SUM(BE84:BE103)),  2)</f>
        <v>0</v>
      </c>
      <c r="G33" s="39"/>
      <c r="H33" s="39"/>
      <c r="I33" s="149">
        <v>0.20999999999999999</v>
      </c>
      <c r="J33" s="148">
        <f>ROUND(((SUM(BE84:BE103))*I33),  2)</f>
        <v>0</v>
      </c>
      <c r="K33" s="39"/>
      <c r="L33" s="135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33" t="s">
        <v>43</v>
      </c>
      <c r="F34" s="148">
        <f>ROUND((SUM(BF84:BF103)),  2)</f>
        <v>0</v>
      </c>
      <c r="G34" s="39"/>
      <c r="H34" s="39"/>
      <c r="I34" s="149">
        <v>0.12</v>
      </c>
      <c r="J34" s="148">
        <f>ROUND(((SUM(BF84:BF103))*I34),  2)</f>
        <v>0</v>
      </c>
      <c r="K34" s="39"/>
      <c r="L34" s="135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33" t="s">
        <v>44</v>
      </c>
      <c r="F35" s="148">
        <f>ROUND((SUM(BG84:BG103)),  2)</f>
        <v>0</v>
      </c>
      <c r="G35" s="39"/>
      <c r="H35" s="39"/>
      <c r="I35" s="149">
        <v>0.20999999999999999</v>
      </c>
      <c r="J35" s="148">
        <f>0</f>
        <v>0</v>
      </c>
      <c r="K35" s="39"/>
      <c r="L35" s="135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33" t="s">
        <v>45</v>
      </c>
      <c r="F36" s="148">
        <f>ROUND((SUM(BH84:BH103)),  2)</f>
        <v>0</v>
      </c>
      <c r="G36" s="39"/>
      <c r="H36" s="39"/>
      <c r="I36" s="149">
        <v>0.12</v>
      </c>
      <c r="J36" s="148">
        <f>0</f>
        <v>0</v>
      </c>
      <c r="K36" s="39"/>
      <c r="L36" s="135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33" t="s">
        <v>46</v>
      </c>
      <c r="F37" s="148">
        <f>ROUND((SUM(BI84:BI103)),  2)</f>
        <v>0</v>
      </c>
      <c r="G37" s="39"/>
      <c r="H37" s="39"/>
      <c r="I37" s="149">
        <v>0</v>
      </c>
      <c r="J37" s="148">
        <f>0</f>
        <v>0</v>
      </c>
      <c r="K37" s="39"/>
      <c r="L37" s="135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135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0"/>
      <c r="D39" s="151" t="s">
        <v>47</v>
      </c>
      <c r="E39" s="152"/>
      <c r="F39" s="152"/>
      <c r="G39" s="153" t="s">
        <v>48</v>
      </c>
      <c r="H39" s="154" t="s">
        <v>49</v>
      </c>
      <c r="I39" s="152"/>
      <c r="J39" s="155">
        <f>SUM(J30:J37)</f>
        <v>0</v>
      </c>
      <c r="K39" s="156"/>
      <c r="L39" s="135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157"/>
      <c r="C40" s="158"/>
      <c r="D40" s="158"/>
      <c r="E40" s="158"/>
      <c r="F40" s="158"/>
      <c r="G40" s="158"/>
      <c r="H40" s="158"/>
      <c r="I40" s="158"/>
      <c r="J40" s="158"/>
      <c r="K40" s="158"/>
      <c r="L40" s="135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4" s="2" customFormat="1" ht="6.96" customHeight="1">
      <c r="A44" s="39"/>
      <c r="B44" s="159"/>
      <c r="C44" s="160"/>
      <c r="D44" s="160"/>
      <c r="E44" s="160"/>
      <c r="F44" s="160"/>
      <c r="G44" s="160"/>
      <c r="H44" s="160"/>
      <c r="I44" s="160"/>
      <c r="J44" s="160"/>
      <c r="K44" s="160"/>
      <c r="L44" s="135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</row>
    <row r="45" s="2" customFormat="1" ht="24.96" customHeight="1">
      <c r="A45" s="39"/>
      <c r="B45" s="40"/>
      <c r="C45" s="24" t="s">
        <v>91</v>
      </c>
      <c r="D45" s="41"/>
      <c r="E45" s="41"/>
      <c r="F45" s="41"/>
      <c r="G45" s="41"/>
      <c r="H45" s="41"/>
      <c r="I45" s="41"/>
      <c r="J45" s="41"/>
      <c r="K45" s="41"/>
      <c r="L45" s="135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</row>
    <row r="46" s="2" customFormat="1" ht="6.96" customHeight="1">
      <c r="A46" s="39"/>
      <c r="B46" s="40"/>
      <c r="C46" s="41"/>
      <c r="D46" s="41"/>
      <c r="E46" s="41"/>
      <c r="F46" s="41"/>
      <c r="G46" s="41"/>
      <c r="H46" s="41"/>
      <c r="I46" s="41"/>
      <c r="J46" s="41"/>
      <c r="K46" s="41"/>
      <c r="L46" s="135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12" customHeight="1">
      <c r="A47" s="39"/>
      <c r="B47" s="40"/>
      <c r="C47" s="33" t="s">
        <v>16</v>
      </c>
      <c r="D47" s="41"/>
      <c r="E47" s="41"/>
      <c r="F47" s="41"/>
      <c r="G47" s="41"/>
      <c r="H47" s="41"/>
      <c r="I47" s="41"/>
      <c r="J47" s="41"/>
      <c r="K47" s="41"/>
      <c r="L47" s="135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16.5" customHeight="1">
      <c r="A48" s="39"/>
      <c r="B48" s="40"/>
      <c r="C48" s="41"/>
      <c r="D48" s="41"/>
      <c r="E48" s="161" t="str">
        <f>E7</f>
        <v>VT Vidnávka, Velká Kraš, km 3,623 - 4,000, PŠ 09/2024</v>
      </c>
      <c r="F48" s="33"/>
      <c r="G48" s="33"/>
      <c r="H48" s="33"/>
      <c r="I48" s="41"/>
      <c r="J48" s="41"/>
      <c r="K48" s="41"/>
      <c r="L48" s="135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12" customHeight="1">
      <c r="A49" s="39"/>
      <c r="B49" s="40"/>
      <c r="C49" s="33" t="s">
        <v>89</v>
      </c>
      <c r="D49" s="41"/>
      <c r="E49" s="41"/>
      <c r="F49" s="41"/>
      <c r="G49" s="41"/>
      <c r="H49" s="41"/>
      <c r="I49" s="41"/>
      <c r="J49" s="41"/>
      <c r="K49" s="41"/>
      <c r="L49" s="135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16.5" customHeight="1">
      <c r="A50" s="39"/>
      <c r="B50" s="40"/>
      <c r="C50" s="41"/>
      <c r="D50" s="41"/>
      <c r="E50" s="70" t="str">
        <f>E9</f>
        <v>VON - Vedlejší a ostatní náklady</v>
      </c>
      <c r="F50" s="41"/>
      <c r="G50" s="41"/>
      <c r="H50" s="41"/>
      <c r="I50" s="41"/>
      <c r="J50" s="41"/>
      <c r="K50" s="41"/>
      <c r="L50" s="135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2" customFormat="1" ht="6.96" customHeight="1">
      <c r="A51" s="39"/>
      <c r="B51" s="40"/>
      <c r="C51" s="41"/>
      <c r="D51" s="41"/>
      <c r="E51" s="41"/>
      <c r="F51" s="41"/>
      <c r="G51" s="41"/>
      <c r="H51" s="41"/>
      <c r="I51" s="41"/>
      <c r="J51" s="41"/>
      <c r="K51" s="41"/>
      <c r="L51" s="135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</row>
    <row r="52" s="2" customFormat="1" ht="12" customHeight="1">
      <c r="A52" s="39"/>
      <c r="B52" s="40"/>
      <c r="C52" s="33" t="s">
        <v>21</v>
      </c>
      <c r="D52" s="41"/>
      <c r="E52" s="41"/>
      <c r="F52" s="28" t="str">
        <f>F12</f>
        <v>Velká Kraš</v>
      </c>
      <c r="G52" s="41"/>
      <c r="H52" s="41"/>
      <c r="I52" s="33" t="s">
        <v>23</v>
      </c>
      <c r="J52" s="73" t="str">
        <f>IF(J12="","",J12)</f>
        <v>29. 7. 2025</v>
      </c>
      <c r="K52" s="41"/>
      <c r="L52" s="135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6.96" customHeight="1">
      <c r="A53" s="39"/>
      <c r="B53" s="40"/>
      <c r="C53" s="41"/>
      <c r="D53" s="41"/>
      <c r="E53" s="41"/>
      <c r="F53" s="41"/>
      <c r="G53" s="41"/>
      <c r="H53" s="41"/>
      <c r="I53" s="41"/>
      <c r="J53" s="41"/>
      <c r="K53" s="41"/>
      <c r="L53" s="135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15.15" customHeight="1">
      <c r="A54" s="39"/>
      <c r="B54" s="40"/>
      <c r="C54" s="33" t="s">
        <v>25</v>
      </c>
      <c r="D54" s="41"/>
      <c r="E54" s="41"/>
      <c r="F54" s="28" t="str">
        <f>E15</f>
        <v xml:space="preserve"> </v>
      </c>
      <c r="G54" s="41"/>
      <c r="H54" s="41"/>
      <c r="I54" s="33" t="s">
        <v>31</v>
      </c>
      <c r="J54" s="37" t="str">
        <f>E21</f>
        <v>Ing. Samková</v>
      </c>
      <c r="K54" s="41"/>
      <c r="L54" s="135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15.15" customHeight="1">
      <c r="A55" s="39"/>
      <c r="B55" s="40"/>
      <c r="C55" s="33" t="s">
        <v>29</v>
      </c>
      <c r="D55" s="41"/>
      <c r="E55" s="41"/>
      <c r="F55" s="28" t="str">
        <f>IF(E18="","",E18)</f>
        <v>Vyplň údaj</v>
      </c>
      <c r="G55" s="41"/>
      <c r="H55" s="41"/>
      <c r="I55" s="33" t="s">
        <v>34</v>
      </c>
      <c r="J55" s="37" t="str">
        <f>E24</f>
        <v>Ing. Samková</v>
      </c>
      <c r="K55" s="41"/>
      <c r="L55" s="135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0.32" customHeight="1">
      <c r="A56" s="39"/>
      <c r="B56" s="40"/>
      <c r="C56" s="41"/>
      <c r="D56" s="41"/>
      <c r="E56" s="41"/>
      <c r="F56" s="41"/>
      <c r="G56" s="41"/>
      <c r="H56" s="41"/>
      <c r="I56" s="41"/>
      <c r="J56" s="41"/>
      <c r="K56" s="41"/>
      <c r="L56" s="135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29.28" customHeight="1">
      <c r="A57" s="39"/>
      <c r="B57" s="40"/>
      <c r="C57" s="162" t="s">
        <v>92</v>
      </c>
      <c r="D57" s="163"/>
      <c r="E57" s="163"/>
      <c r="F57" s="163"/>
      <c r="G57" s="163"/>
      <c r="H57" s="163"/>
      <c r="I57" s="163"/>
      <c r="J57" s="164" t="s">
        <v>93</v>
      </c>
      <c r="K57" s="163"/>
      <c r="L57" s="135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10.32" customHeight="1">
      <c r="A58" s="39"/>
      <c r="B58" s="40"/>
      <c r="C58" s="41"/>
      <c r="D58" s="41"/>
      <c r="E58" s="41"/>
      <c r="F58" s="41"/>
      <c r="G58" s="41"/>
      <c r="H58" s="41"/>
      <c r="I58" s="41"/>
      <c r="J58" s="41"/>
      <c r="K58" s="41"/>
      <c r="L58" s="135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22.8" customHeight="1">
      <c r="A59" s="39"/>
      <c r="B59" s="40"/>
      <c r="C59" s="165" t="s">
        <v>69</v>
      </c>
      <c r="D59" s="41"/>
      <c r="E59" s="41"/>
      <c r="F59" s="41"/>
      <c r="G59" s="41"/>
      <c r="H59" s="41"/>
      <c r="I59" s="41"/>
      <c r="J59" s="103">
        <f>J84</f>
        <v>0</v>
      </c>
      <c r="K59" s="41"/>
      <c r="L59" s="135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U59" s="18" t="s">
        <v>94</v>
      </c>
    </row>
    <row r="60" s="9" customFormat="1" ht="24.96" customHeight="1">
      <c r="A60" s="9"/>
      <c r="B60" s="166"/>
      <c r="C60" s="167"/>
      <c r="D60" s="168" t="s">
        <v>346</v>
      </c>
      <c r="E60" s="169"/>
      <c r="F60" s="169"/>
      <c r="G60" s="169"/>
      <c r="H60" s="169"/>
      <c r="I60" s="169"/>
      <c r="J60" s="170">
        <f>J85</f>
        <v>0</v>
      </c>
      <c r="K60" s="167"/>
      <c r="L60" s="171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2"/>
      <c r="C61" s="173"/>
      <c r="D61" s="174" t="s">
        <v>347</v>
      </c>
      <c r="E61" s="175"/>
      <c r="F61" s="175"/>
      <c r="G61" s="175"/>
      <c r="H61" s="175"/>
      <c r="I61" s="175"/>
      <c r="J61" s="176">
        <f>J86</f>
        <v>0</v>
      </c>
      <c r="K61" s="173"/>
      <c r="L61" s="177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2"/>
      <c r="C62" s="173"/>
      <c r="D62" s="174" t="s">
        <v>348</v>
      </c>
      <c r="E62" s="175"/>
      <c r="F62" s="175"/>
      <c r="G62" s="175"/>
      <c r="H62" s="175"/>
      <c r="I62" s="175"/>
      <c r="J62" s="176">
        <f>J93</f>
        <v>0</v>
      </c>
      <c r="K62" s="173"/>
      <c r="L62" s="177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2"/>
      <c r="C63" s="173"/>
      <c r="D63" s="174" t="s">
        <v>349</v>
      </c>
      <c r="E63" s="175"/>
      <c r="F63" s="175"/>
      <c r="G63" s="175"/>
      <c r="H63" s="175"/>
      <c r="I63" s="175"/>
      <c r="J63" s="176">
        <f>J97</f>
        <v>0</v>
      </c>
      <c r="K63" s="173"/>
      <c r="L63" s="177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2"/>
      <c r="C64" s="173"/>
      <c r="D64" s="174" t="s">
        <v>350</v>
      </c>
      <c r="E64" s="175"/>
      <c r="F64" s="175"/>
      <c r="G64" s="175"/>
      <c r="H64" s="175"/>
      <c r="I64" s="175"/>
      <c r="J64" s="176">
        <f>J100</f>
        <v>0</v>
      </c>
      <c r="K64" s="173"/>
      <c r="L64" s="177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2" customFormat="1" ht="21.84" customHeight="1">
      <c r="A65" s="39"/>
      <c r="B65" s="40"/>
      <c r="C65" s="41"/>
      <c r="D65" s="41"/>
      <c r="E65" s="41"/>
      <c r="F65" s="41"/>
      <c r="G65" s="41"/>
      <c r="H65" s="41"/>
      <c r="I65" s="41"/>
      <c r="J65" s="41"/>
      <c r="K65" s="41"/>
      <c r="L65" s="135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 s="2" customFormat="1" ht="6.96" customHeight="1">
      <c r="A66" s="39"/>
      <c r="B66" s="60"/>
      <c r="C66" s="61"/>
      <c r="D66" s="61"/>
      <c r="E66" s="61"/>
      <c r="F66" s="61"/>
      <c r="G66" s="61"/>
      <c r="H66" s="61"/>
      <c r="I66" s="61"/>
      <c r="J66" s="61"/>
      <c r="K66" s="61"/>
      <c r="L66" s="135"/>
      <c r="S66" s="39"/>
      <c r="T66" s="39"/>
      <c r="U66" s="39"/>
      <c r="V66" s="39"/>
      <c r="W66" s="39"/>
      <c r="X66" s="39"/>
      <c r="Y66" s="39"/>
      <c r="Z66" s="39"/>
      <c r="AA66" s="39"/>
      <c r="AB66" s="39"/>
      <c r="AC66" s="39"/>
      <c r="AD66" s="39"/>
      <c r="AE66" s="39"/>
    </row>
    <row r="70" s="2" customFormat="1" ht="6.96" customHeight="1">
      <c r="A70" s="39"/>
      <c r="B70" s="62"/>
      <c r="C70" s="63"/>
      <c r="D70" s="63"/>
      <c r="E70" s="63"/>
      <c r="F70" s="63"/>
      <c r="G70" s="63"/>
      <c r="H70" s="63"/>
      <c r="I70" s="63"/>
      <c r="J70" s="63"/>
      <c r="K70" s="63"/>
      <c r="L70" s="135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</row>
    <row r="71" s="2" customFormat="1" ht="24.96" customHeight="1">
      <c r="A71" s="39"/>
      <c r="B71" s="40"/>
      <c r="C71" s="24" t="s">
        <v>99</v>
      </c>
      <c r="D71" s="41"/>
      <c r="E71" s="41"/>
      <c r="F71" s="41"/>
      <c r="G71" s="41"/>
      <c r="H71" s="41"/>
      <c r="I71" s="41"/>
      <c r="J71" s="41"/>
      <c r="K71" s="41"/>
      <c r="L71" s="135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</row>
    <row r="72" s="2" customFormat="1" ht="6.96" customHeight="1">
      <c r="A72" s="39"/>
      <c r="B72" s="40"/>
      <c r="C72" s="41"/>
      <c r="D72" s="41"/>
      <c r="E72" s="41"/>
      <c r="F72" s="41"/>
      <c r="G72" s="41"/>
      <c r="H72" s="41"/>
      <c r="I72" s="41"/>
      <c r="J72" s="41"/>
      <c r="K72" s="41"/>
      <c r="L72" s="135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</row>
    <row r="73" s="2" customFormat="1" ht="12" customHeight="1">
      <c r="A73" s="39"/>
      <c r="B73" s="40"/>
      <c r="C73" s="33" t="s">
        <v>16</v>
      </c>
      <c r="D73" s="41"/>
      <c r="E73" s="41"/>
      <c r="F73" s="41"/>
      <c r="G73" s="41"/>
      <c r="H73" s="41"/>
      <c r="I73" s="41"/>
      <c r="J73" s="41"/>
      <c r="K73" s="41"/>
      <c r="L73" s="135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</row>
    <row r="74" s="2" customFormat="1" ht="16.5" customHeight="1">
      <c r="A74" s="39"/>
      <c r="B74" s="40"/>
      <c r="C74" s="41"/>
      <c r="D74" s="41"/>
      <c r="E74" s="161" t="str">
        <f>E7</f>
        <v>VT Vidnávka, Velká Kraš, km 3,623 - 4,000, PŠ 09/2024</v>
      </c>
      <c r="F74" s="33"/>
      <c r="G74" s="33"/>
      <c r="H74" s="33"/>
      <c r="I74" s="41"/>
      <c r="J74" s="41"/>
      <c r="K74" s="41"/>
      <c r="L74" s="135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</row>
    <row r="75" s="2" customFormat="1" ht="12" customHeight="1">
      <c r="A75" s="39"/>
      <c r="B75" s="40"/>
      <c r="C75" s="33" t="s">
        <v>89</v>
      </c>
      <c r="D75" s="41"/>
      <c r="E75" s="41"/>
      <c r="F75" s="41"/>
      <c r="G75" s="41"/>
      <c r="H75" s="41"/>
      <c r="I75" s="41"/>
      <c r="J75" s="41"/>
      <c r="K75" s="41"/>
      <c r="L75" s="135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</row>
    <row r="76" s="2" customFormat="1" ht="16.5" customHeight="1">
      <c r="A76" s="39"/>
      <c r="B76" s="40"/>
      <c r="C76" s="41"/>
      <c r="D76" s="41"/>
      <c r="E76" s="70" t="str">
        <f>E9</f>
        <v>VON - Vedlejší a ostatní náklady</v>
      </c>
      <c r="F76" s="41"/>
      <c r="G76" s="41"/>
      <c r="H76" s="41"/>
      <c r="I76" s="41"/>
      <c r="J76" s="41"/>
      <c r="K76" s="41"/>
      <c r="L76" s="135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6.96" customHeight="1">
      <c r="A77" s="39"/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135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78" s="2" customFormat="1" ht="12" customHeight="1">
      <c r="A78" s="39"/>
      <c r="B78" s="40"/>
      <c r="C78" s="33" t="s">
        <v>21</v>
      </c>
      <c r="D78" s="41"/>
      <c r="E78" s="41"/>
      <c r="F78" s="28" t="str">
        <f>F12</f>
        <v>Velká Kraš</v>
      </c>
      <c r="G78" s="41"/>
      <c r="H78" s="41"/>
      <c r="I78" s="33" t="s">
        <v>23</v>
      </c>
      <c r="J78" s="73" t="str">
        <f>IF(J12="","",J12)</f>
        <v>29. 7. 2025</v>
      </c>
      <c r="K78" s="41"/>
      <c r="L78" s="135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</row>
    <row r="79" s="2" customFormat="1" ht="6.96" customHeight="1">
      <c r="A79" s="39"/>
      <c r="B79" s="40"/>
      <c r="C79" s="41"/>
      <c r="D79" s="41"/>
      <c r="E79" s="41"/>
      <c r="F79" s="41"/>
      <c r="G79" s="41"/>
      <c r="H79" s="41"/>
      <c r="I79" s="41"/>
      <c r="J79" s="41"/>
      <c r="K79" s="41"/>
      <c r="L79" s="135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</row>
    <row r="80" s="2" customFormat="1" ht="15.15" customHeight="1">
      <c r="A80" s="39"/>
      <c r="B80" s="40"/>
      <c r="C80" s="33" t="s">
        <v>25</v>
      </c>
      <c r="D80" s="41"/>
      <c r="E80" s="41"/>
      <c r="F80" s="28" t="str">
        <f>E15</f>
        <v xml:space="preserve"> </v>
      </c>
      <c r="G80" s="41"/>
      <c r="H80" s="41"/>
      <c r="I80" s="33" t="s">
        <v>31</v>
      </c>
      <c r="J80" s="37" t="str">
        <f>E21</f>
        <v>Ing. Samková</v>
      </c>
      <c r="K80" s="41"/>
      <c r="L80" s="135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</row>
    <row r="81" s="2" customFormat="1" ht="15.15" customHeight="1">
      <c r="A81" s="39"/>
      <c r="B81" s="40"/>
      <c r="C81" s="33" t="s">
        <v>29</v>
      </c>
      <c r="D81" s="41"/>
      <c r="E81" s="41"/>
      <c r="F81" s="28" t="str">
        <f>IF(E18="","",E18)</f>
        <v>Vyplň údaj</v>
      </c>
      <c r="G81" s="41"/>
      <c r="H81" s="41"/>
      <c r="I81" s="33" t="s">
        <v>34</v>
      </c>
      <c r="J81" s="37" t="str">
        <f>E24</f>
        <v>Ing. Samková</v>
      </c>
      <c r="K81" s="41"/>
      <c r="L81" s="135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10.32" customHeight="1">
      <c r="A82" s="39"/>
      <c r="B82" s="40"/>
      <c r="C82" s="41"/>
      <c r="D82" s="41"/>
      <c r="E82" s="41"/>
      <c r="F82" s="41"/>
      <c r="G82" s="41"/>
      <c r="H82" s="41"/>
      <c r="I82" s="41"/>
      <c r="J82" s="41"/>
      <c r="K82" s="41"/>
      <c r="L82" s="135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11" customFormat="1" ht="29.28" customHeight="1">
      <c r="A83" s="178"/>
      <c r="B83" s="179"/>
      <c r="C83" s="180" t="s">
        <v>100</v>
      </c>
      <c r="D83" s="181" t="s">
        <v>56</v>
      </c>
      <c r="E83" s="181" t="s">
        <v>52</v>
      </c>
      <c r="F83" s="181" t="s">
        <v>53</v>
      </c>
      <c r="G83" s="181" t="s">
        <v>101</v>
      </c>
      <c r="H83" s="181" t="s">
        <v>102</v>
      </c>
      <c r="I83" s="181" t="s">
        <v>103</v>
      </c>
      <c r="J83" s="181" t="s">
        <v>93</v>
      </c>
      <c r="K83" s="182" t="s">
        <v>104</v>
      </c>
      <c r="L83" s="183"/>
      <c r="M83" s="93" t="s">
        <v>19</v>
      </c>
      <c r="N83" s="94" t="s">
        <v>41</v>
      </c>
      <c r="O83" s="94" t="s">
        <v>105</v>
      </c>
      <c r="P83" s="94" t="s">
        <v>106</v>
      </c>
      <c r="Q83" s="94" t="s">
        <v>107</v>
      </c>
      <c r="R83" s="94" t="s">
        <v>108</v>
      </c>
      <c r="S83" s="94" t="s">
        <v>109</v>
      </c>
      <c r="T83" s="95" t="s">
        <v>110</v>
      </c>
      <c r="U83" s="178"/>
      <c r="V83" s="178"/>
      <c r="W83" s="178"/>
      <c r="X83" s="178"/>
      <c r="Y83" s="178"/>
      <c r="Z83" s="178"/>
      <c r="AA83" s="178"/>
      <c r="AB83" s="178"/>
      <c r="AC83" s="178"/>
      <c r="AD83" s="178"/>
      <c r="AE83" s="178"/>
    </row>
    <row r="84" s="2" customFormat="1" ht="22.8" customHeight="1">
      <c r="A84" s="39"/>
      <c r="B84" s="40"/>
      <c r="C84" s="100" t="s">
        <v>111</v>
      </c>
      <c r="D84" s="41"/>
      <c r="E84" s="41"/>
      <c r="F84" s="41"/>
      <c r="G84" s="41"/>
      <c r="H84" s="41"/>
      <c r="I84" s="41"/>
      <c r="J84" s="184">
        <f>BK84</f>
        <v>0</v>
      </c>
      <c r="K84" s="41"/>
      <c r="L84" s="45"/>
      <c r="M84" s="96"/>
      <c r="N84" s="185"/>
      <c r="O84" s="97"/>
      <c r="P84" s="186">
        <f>P85</f>
        <v>0</v>
      </c>
      <c r="Q84" s="97"/>
      <c r="R84" s="186">
        <f>R85</f>
        <v>0</v>
      </c>
      <c r="S84" s="97"/>
      <c r="T84" s="187">
        <f>T85</f>
        <v>0</v>
      </c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  <c r="AT84" s="18" t="s">
        <v>70</v>
      </c>
      <c r="AU84" s="18" t="s">
        <v>94</v>
      </c>
      <c r="BK84" s="188">
        <f>BK85</f>
        <v>0</v>
      </c>
    </row>
    <row r="85" s="12" customFormat="1" ht="25.92" customHeight="1">
      <c r="A85" s="12"/>
      <c r="B85" s="189"/>
      <c r="C85" s="190"/>
      <c r="D85" s="191" t="s">
        <v>70</v>
      </c>
      <c r="E85" s="192" t="s">
        <v>351</v>
      </c>
      <c r="F85" s="192" t="s">
        <v>352</v>
      </c>
      <c r="G85" s="190"/>
      <c r="H85" s="190"/>
      <c r="I85" s="193"/>
      <c r="J85" s="194">
        <f>BK85</f>
        <v>0</v>
      </c>
      <c r="K85" s="190"/>
      <c r="L85" s="195"/>
      <c r="M85" s="196"/>
      <c r="N85" s="197"/>
      <c r="O85" s="197"/>
      <c r="P85" s="198">
        <f>P86+P93+P97+P100</f>
        <v>0</v>
      </c>
      <c r="Q85" s="197"/>
      <c r="R85" s="198">
        <f>R86+R93+R97+R100</f>
        <v>0</v>
      </c>
      <c r="S85" s="197"/>
      <c r="T85" s="199">
        <f>T86+T93+T97+T100</f>
        <v>0</v>
      </c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R85" s="200" t="s">
        <v>150</v>
      </c>
      <c r="AT85" s="201" t="s">
        <v>70</v>
      </c>
      <c r="AU85" s="201" t="s">
        <v>71</v>
      </c>
      <c r="AY85" s="200" t="s">
        <v>114</v>
      </c>
      <c r="BK85" s="202">
        <f>BK86+BK93+BK97+BK100</f>
        <v>0</v>
      </c>
    </row>
    <row r="86" s="12" customFormat="1" ht="22.8" customHeight="1">
      <c r="A86" s="12"/>
      <c r="B86" s="189"/>
      <c r="C86" s="190"/>
      <c r="D86" s="191" t="s">
        <v>70</v>
      </c>
      <c r="E86" s="203" t="s">
        <v>353</v>
      </c>
      <c r="F86" s="203" t="s">
        <v>354</v>
      </c>
      <c r="G86" s="190"/>
      <c r="H86" s="190"/>
      <c r="I86" s="193"/>
      <c r="J86" s="204">
        <f>BK86</f>
        <v>0</v>
      </c>
      <c r="K86" s="190"/>
      <c r="L86" s="195"/>
      <c r="M86" s="196"/>
      <c r="N86" s="197"/>
      <c r="O86" s="197"/>
      <c r="P86" s="198">
        <f>SUM(P87:P92)</f>
        <v>0</v>
      </c>
      <c r="Q86" s="197"/>
      <c r="R86" s="198">
        <f>SUM(R87:R92)</f>
        <v>0</v>
      </c>
      <c r="S86" s="197"/>
      <c r="T86" s="199">
        <f>SUM(T87:T92)</f>
        <v>0</v>
      </c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R86" s="200" t="s">
        <v>150</v>
      </c>
      <c r="AT86" s="201" t="s">
        <v>70</v>
      </c>
      <c r="AU86" s="201" t="s">
        <v>79</v>
      </c>
      <c r="AY86" s="200" t="s">
        <v>114</v>
      </c>
      <c r="BK86" s="202">
        <f>SUM(BK87:BK92)</f>
        <v>0</v>
      </c>
    </row>
    <row r="87" s="2" customFormat="1" ht="16.5" customHeight="1">
      <c r="A87" s="39"/>
      <c r="B87" s="40"/>
      <c r="C87" s="205" t="s">
        <v>79</v>
      </c>
      <c r="D87" s="205" t="s">
        <v>116</v>
      </c>
      <c r="E87" s="206" t="s">
        <v>355</v>
      </c>
      <c r="F87" s="207" t="s">
        <v>356</v>
      </c>
      <c r="G87" s="208" t="s">
        <v>357</v>
      </c>
      <c r="H87" s="209">
        <v>1</v>
      </c>
      <c r="I87" s="210"/>
      <c r="J87" s="211">
        <f>ROUND(I87*H87,2)</f>
        <v>0</v>
      </c>
      <c r="K87" s="207" t="s">
        <v>120</v>
      </c>
      <c r="L87" s="45"/>
      <c r="M87" s="212" t="s">
        <v>19</v>
      </c>
      <c r="N87" s="213" t="s">
        <v>42</v>
      </c>
      <c r="O87" s="85"/>
      <c r="P87" s="214">
        <f>O87*H87</f>
        <v>0</v>
      </c>
      <c r="Q87" s="214">
        <v>0</v>
      </c>
      <c r="R87" s="214">
        <f>Q87*H87</f>
        <v>0</v>
      </c>
      <c r="S87" s="214">
        <v>0</v>
      </c>
      <c r="T87" s="215">
        <f>S87*H87</f>
        <v>0</v>
      </c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R87" s="216" t="s">
        <v>358</v>
      </c>
      <c r="AT87" s="216" t="s">
        <v>116</v>
      </c>
      <c r="AU87" s="216" t="s">
        <v>81</v>
      </c>
      <c r="AY87" s="18" t="s">
        <v>114</v>
      </c>
      <c r="BE87" s="217">
        <f>IF(N87="základní",J87,0)</f>
        <v>0</v>
      </c>
      <c r="BF87" s="217">
        <f>IF(N87="snížená",J87,0)</f>
        <v>0</v>
      </c>
      <c r="BG87" s="217">
        <f>IF(N87="zákl. přenesená",J87,0)</f>
        <v>0</v>
      </c>
      <c r="BH87" s="217">
        <f>IF(N87="sníž. přenesená",J87,0)</f>
        <v>0</v>
      </c>
      <c r="BI87" s="217">
        <f>IF(N87="nulová",J87,0)</f>
        <v>0</v>
      </c>
      <c r="BJ87" s="18" t="s">
        <v>79</v>
      </c>
      <c r="BK87" s="217">
        <f>ROUND(I87*H87,2)</f>
        <v>0</v>
      </c>
      <c r="BL87" s="18" t="s">
        <v>358</v>
      </c>
      <c r="BM87" s="216" t="s">
        <v>359</v>
      </c>
    </row>
    <row r="88" s="2" customFormat="1">
      <c r="A88" s="39"/>
      <c r="B88" s="40"/>
      <c r="C88" s="41"/>
      <c r="D88" s="218" t="s">
        <v>123</v>
      </c>
      <c r="E88" s="41"/>
      <c r="F88" s="219" t="s">
        <v>360</v>
      </c>
      <c r="G88" s="41"/>
      <c r="H88" s="41"/>
      <c r="I88" s="220"/>
      <c r="J88" s="41"/>
      <c r="K88" s="41"/>
      <c r="L88" s="45"/>
      <c r="M88" s="221"/>
      <c r="N88" s="222"/>
      <c r="O88" s="85"/>
      <c r="P88" s="85"/>
      <c r="Q88" s="85"/>
      <c r="R88" s="85"/>
      <c r="S88" s="85"/>
      <c r="T88" s="86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T88" s="18" t="s">
        <v>123</v>
      </c>
      <c r="AU88" s="18" t="s">
        <v>81</v>
      </c>
    </row>
    <row r="89" s="2" customFormat="1" ht="16.5" customHeight="1">
      <c r="A89" s="39"/>
      <c r="B89" s="40"/>
      <c r="C89" s="205" t="s">
        <v>81</v>
      </c>
      <c r="D89" s="205" t="s">
        <v>116</v>
      </c>
      <c r="E89" s="206" t="s">
        <v>361</v>
      </c>
      <c r="F89" s="207" t="s">
        <v>362</v>
      </c>
      <c r="G89" s="208" t="s">
        <v>357</v>
      </c>
      <c r="H89" s="209">
        <v>1</v>
      </c>
      <c r="I89" s="210"/>
      <c r="J89" s="211">
        <f>ROUND(I89*H89,2)</f>
        <v>0</v>
      </c>
      <c r="K89" s="207" t="s">
        <v>120</v>
      </c>
      <c r="L89" s="45"/>
      <c r="M89" s="212" t="s">
        <v>19</v>
      </c>
      <c r="N89" s="213" t="s">
        <v>42</v>
      </c>
      <c r="O89" s="85"/>
      <c r="P89" s="214">
        <f>O89*H89</f>
        <v>0</v>
      </c>
      <c r="Q89" s="214">
        <v>0</v>
      </c>
      <c r="R89" s="214">
        <f>Q89*H89</f>
        <v>0</v>
      </c>
      <c r="S89" s="214">
        <v>0</v>
      </c>
      <c r="T89" s="215">
        <f>S89*H89</f>
        <v>0</v>
      </c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R89" s="216" t="s">
        <v>358</v>
      </c>
      <c r="AT89" s="216" t="s">
        <v>116</v>
      </c>
      <c r="AU89" s="216" t="s">
        <v>81</v>
      </c>
      <c r="AY89" s="18" t="s">
        <v>114</v>
      </c>
      <c r="BE89" s="217">
        <f>IF(N89="základní",J89,0)</f>
        <v>0</v>
      </c>
      <c r="BF89" s="217">
        <f>IF(N89="snížená",J89,0)</f>
        <v>0</v>
      </c>
      <c r="BG89" s="217">
        <f>IF(N89="zákl. přenesená",J89,0)</f>
        <v>0</v>
      </c>
      <c r="BH89" s="217">
        <f>IF(N89="sníž. přenesená",J89,0)</f>
        <v>0</v>
      </c>
      <c r="BI89" s="217">
        <f>IF(N89="nulová",J89,0)</f>
        <v>0</v>
      </c>
      <c r="BJ89" s="18" t="s">
        <v>79</v>
      </c>
      <c r="BK89" s="217">
        <f>ROUND(I89*H89,2)</f>
        <v>0</v>
      </c>
      <c r="BL89" s="18" t="s">
        <v>358</v>
      </c>
      <c r="BM89" s="216" t="s">
        <v>363</v>
      </c>
    </row>
    <row r="90" s="2" customFormat="1">
      <c r="A90" s="39"/>
      <c r="B90" s="40"/>
      <c r="C90" s="41"/>
      <c r="D90" s="218" t="s">
        <v>123</v>
      </c>
      <c r="E90" s="41"/>
      <c r="F90" s="219" t="s">
        <v>364</v>
      </c>
      <c r="G90" s="41"/>
      <c r="H90" s="41"/>
      <c r="I90" s="220"/>
      <c r="J90" s="41"/>
      <c r="K90" s="41"/>
      <c r="L90" s="45"/>
      <c r="M90" s="221"/>
      <c r="N90" s="222"/>
      <c r="O90" s="85"/>
      <c r="P90" s="85"/>
      <c r="Q90" s="85"/>
      <c r="R90" s="85"/>
      <c r="S90" s="85"/>
      <c r="T90" s="86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T90" s="18" t="s">
        <v>123</v>
      </c>
      <c r="AU90" s="18" t="s">
        <v>81</v>
      </c>
    </row>
    <row r="91" s="2" customFormat="1" ht="16.5" customHeight="1">
      <c r="A91" s="39"/>
      <c r="B91" s="40"/>
      <c r="C91" s="205" t="s">
        <v>136</v>
      </c>
      <c r="D91" s="205" t="s">
        <v>116</v>
      </c>
      <c r="E91" s="206" t="s">
        <v>365</v>
      </c>
      <c r="F91" s="207" t="s">
        <v>366</v>
      </c>
      <c r="G91" s="208" t="s">
        <v>357</v>
      </c>
      <c r="H91" s="209">
        <v>1</v>
      </c>
      <c r="I91" s="210"/>
      <c r="J91" s="211">
        <f>ROUND(I91*H91,2)</f>
        <v>0</v>
      </c>
      <c r="K91" s="207" t="s">
        <v>120</v>
      </c>
      <c r="L91" s="45"/>
      <c r="M91" s="212" t="s">
        <v>19</v>
      </c>
      <c r="N91" s="213" t="s">
        <v>42</v>
      </c>
      <c r="O91" s="85"/>
      <c r="P91" s="214">
        <f>O91*H91</f>
        <v>0</v>
      </c>
      <c r="Q91" s="214">
        <v>0</v>
      </c>
      <c r="R91" s="214">
        <f>Q91*H91</f>
        <v>0</v>
      </c>
      <c r="S91" s="214">
        <v>0</v>
      </c>
      <c r="T91" s="215">
        <f>S91*H91</f>
        <v>0</v>
      </c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R91" s="216" t="s">
        <v>358</v>
      </c>
      <c r="AT91" s="216" t="s">
        <v>116</v>
      </c>
      <c r="AU91" s="216" t="s">
        <v>81</v>
      </c>
      <c r="AY91" s="18" t="s">
        <v>114</v>
      </c>
      <c r="BE91" s="217">
        <f>IF(N91="základní",J91,0)</f>
        <v>0</v>
      </c>
      <c r="BF91" s="217">
        <f>IF(N91="snížená",J91,0)</f>
        <v>0</v>
      </c>
      <c r="BG91" s="217">
        <f>IF(N91="zákl. přenesená",J91,0)</f>
        <v>0</v>
      </c>
      <c r="BH91" s="217">
        <f>IF(N91="sníž. přenesená",J91,0)</f>
        <v>0</v>
      </c>
      <c r="BI91" s="217">
        <f>IF(N91="nulová",J91,0)</f>
        <v>0</v>
      </c>
      <c r="BJ91" s="18" t="s">
        <v>79</v>
      </c>
      <c r="BK91" s="217">
        <f>ROUND(I91*H91,2)</f>
        <v>0</v>
      </c>
      <c r="BL91" s="18" t="s">
        <v>358</v>
      </c>
      <c r="BM91" s="216" t="s">
        <v>367</v>
      </c>
    </row>
    <row r="92" s="2" customFormat="1">
      <c r="A92" s="39"/>
      <c r="B92" s="40"/>
      <c r="C92" s="41"/>
      <c r="D92" s="218" t="s">
        <v>123</v>
      </c>
      <c r="E92" s="41"/>
      <c r="F92" s="219" t="s">
        <v>368</v>
      </c>
      <c r="G92" s="41"/>
      <c r="H92" s="41"/>
      <c r="I92" s="220"/>
      <c r="J92" s="41"/>
      <c r="K92" s="41"/>
      <c r="L92" s="45"/>
      <c r="M92" s="221"/>
      <c r="N92" s="222"/>
      <c r="O92" s="85"/>
      <c r="P92" s="85"/>
      <c r="Q92" s="85"/>
      <c r="R92" s="85"/>
      <c r="S92" s="85"/>
      <c r="T92" s="86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T92" s="18" t="s">
        <v>123</v>
      </c>
      <c r="AU92" s="18" t="s">
        <v>81</v>
      </c>
    </row>
    <row r="93" s="12" customFormat="1" ht="22.8" customHeight="1">
      <c r="A93" s="12"/>
      <c r="B93" s="189"/>
      <c r="C93" s="190"/>
      <c r="D93" s="191" t="s">
        <v>70</v>
      </c>
      <c r="E93" s="203" t="s">
        <v>369</v>
      </c>
      <c r="F93" s="203" t="s">
        <v>370</v>
      </c>
      <c r="G93" s="190"/>
      <c r="H93" s="190"/>
      <c r="I93" s="193"/>
      <c r="J93" s="204">
        <f>BK93</f>
        <v>0</v>
      </c>
      <c r="K93" s="190"/>
      <c r="L93" s="195"/>
      <c r="M93" s="196"/>
      <c r="N93" s="197"/>
      <c r="O93" s="197"/>
      <c r="P93" s="198">
        <f>SUM(P94:P96)</f>
        <v>0</v>
      </c>
      <c r="Q93" s="197"/>
      <c r="R93" s="198">
        <f>SUM(R94:R96)</f>
        <v>0</v>
      </c>
      <c r="S93" s="197"/>
      <c r="T93" s="199">
        <f>SUM(T94:T96)</f>
        <v>0</v>
      </c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R93" s="200" t="s">
        <v>150</v>
      </c>
      <c r="AT93" s="201" t="s">
        <v>70</v>
      </c>
      <c r="AU93" s="201" t="s">
        <v>79</v>
      </c>
      <c r="AY93" s="200" t="s">
        <v>114</v>
      </c>
      <c r="BK93" s="202">
        <f>SUM(BK94:BK96)</f>
        <v>0</v>
      </c>
    </row>
    <row r="94" s="2" customFormat="1" ht="16.5" customHeight="1">
      <c r="A94" s="39"/>
      <c r="B94" s="40"/>
      <c r="C94" s="205" t="s">
        <v>121</v>
      </c>
      <c r="D94" s="205" t="s">
        <v>116</v>
      </c>
      <c r="E94" s="206" t="s">
        <v>371</v>
      </c>
      <c r="F94" s="207" t="s">
        <v>372</v>
      </c>
      <c r="G94" s="208" t="s">
        <v>357</v>
      </c>
      <c r="H94" s="209">
        <v>1</v>
      </c>
      <c r="I94" s="210"/>
      <c r="J94" s="211">
        <f>ROUND(I94*H94,2)</f>
        <v>0</v>
      </c>
      <c r="K94" s="207" t="s">
        <v>120</v>
      </c>
      <c r="L94" s="45"/>
      <c r="M94" s="212" t="s">
        <v>19</v>
      </c>
      <c r="N94" s="213" t="s">
        <v>42</v>
      </c>
      <c r="O94" s="85"/>
      <c r="P94" s="214">
        <f>O94*H94</f>
        <v>0</v>
      </c>
      <c r="Q94" s="214">
        <v>0</v>
      </c>
      <c r="R94" s="214">
        <f>Q94*H94</f>
        <v>0</v>
      </c>
      <c r="S94" s="214">
        <v>0</v>
      </c>
      <c r="T94" s="215">
        <f>S94*H94</f>
        <v>0</v>
      </c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R94" s="216" t="s">
        <v>358</v>
      </c>
      <c r="AT94" s="216" t="s">
        <v>116</v>
      </c>
      <c r="AU94" s="216" t="s">
        <v>81</v>
      </c>
      <c r="AY94" s="18" t="s">
        <v>114</v>
      </c>
      <c r="BE94" s="217">
        <f>IF(N94="základní",J94,0)</f>
        <v>0</v>
      </c>
      <c r="BF94" s="217">
        <f>IF(N94="snížená",J94,0)</f>
        <v>0</v>
      </c>
      <c r="BG94" s="217">
        <f>IF(N94="zákl. přenesená",J94,0)</f>
        <v>0</v>
      </c>
      <c r="BH94" s="217">
        <f>IF(N94="sníž. přenesená",J94,0)</f>
        <v>0</v>
      </c>
      <c r="BI94" s="217">
        <f>IF(N94="nulová",J94,0)</f>
        <v>0</v>
      </c>
      <c r="BJ94" s="18" t="s">
        <v>79</v>
      </c>
      <c r="BK94" s="217">
        <f>ROUND(I94*H94,2)</f>
        <v>0</v>
      </c>
      <c r="BL94" s="18" t="s">
        <v>358</v>
      </c>
      <c r="BM94" s="216" t="s">
        <v>373</v>
      </c>
    </row>
    <row r="95" s="2" customFormat="1">
      <c r="A95" s="39"/>
      <c r="B95" s="40"/>
      <c r="C95" s="41"/>
      <c r="D95" s="218" t="s">
        <v>123</v>
      </c>
      <c r="E95" s="41"/>
      <c r="F95" s="219" t="s">
        <v>374</v>
      </c>
      <c r="G95" s="41"/>
      <c r="H95" s="41"/>
      <c r="I95" s="220"/>
      <c r="J95" s="41"/>
      <c r="K95" s="41"/>
      <c r="L95" s="45"/>
      <c r="M95" s="221"/>
      <c r="N95" s="222"/>
      <c r="O95" s="85"/>
      <c r="P95" s="85"/>
      <c r="Q95" s="85"/>
      <c r="R95" s="85"/>
      <c r="S95" s="85"/>
      <c r="T95" s="86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T95" s="18" t="s">
        <v>123</v>
      </c>
      <c r="AU95" s="18" t="s">
        <v>81</v>
      </c>
    </row>
    <row r="96" s="2" customFormat="1">
      <c r="A96" s="39"/>
      <c r="B96" s="40"/>
      <c r="C96" s="41"/>
      <c r="D96" s="223" t="s">
        <v>125</v>
      </c>
      <c r="E96" s="41"/>
      <c r="F96" s="224" t="s">
        <v>375</v>
      </c>
      <c r="G96" s="41"/>
      <c r="H96" s="41"/>
      <c r="I96" s="220"/>
      <c r="J96" s="41"/>
      <c r="K96" s="41"/>
      <c r="L96" s="45"/>
      <c r="M96" s="221"/>
      <c r="N96" s="222"/>
      <c r="O96" s="85"/>
      <c r="P96" s="85"/>
      <c r="Q96" s="85"/>
      <c r="R96" s="85"/>
      <c r="S96" s="85"/>
      <c r="T96" s="86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T96" s="18" t="s">
        <v>125</v>
      </c>
      <c r="AU96" s="18" t="s">
        <v>81</v>
      </c>
    </row>
    <row r="97" s="12" customFormat="1" ht="22.8" customHeight="1">
      <c r="A97" s="12"/>
      <c r="B97" s="189"/>
      <c r="C97" s="190"/>
      <c r="D97" s="191" t="s">
        <v>70</v>
      </c>
      <c r="E97" s="203" t="s">
        <v>376</v>
      </c>
      <c r="F97" s="203" t="s">
        <v>377</v>
      </c>
      <c r="G97" s="190"/>
      <c r="H97" s="190"/>
      <c r="I97" s="193"/>
      <c r="J97" s="204">
        <f>BK97</f>
        <v>0</v>
      </c>
      <c r="K97" s="190"/>
      <c r="L97" s="195"/>
      <c r="M97" s="196"/>
      <c r="N97" s="197"/>
      <c r="O97" s="197"/>
      <c r="P97" s="198">
        <f>SUM(P98:P99)</f>
        <v>0</v>
      </c>
      <c r="Q97" s="197"/>
      <c r="R97" s="198">
        <f>SUM(R98:R99)</f>
        <v>0</v>
      </c>
      <c r="S97" s="197"/>
      <c r="T97" s="199">
        <f>SUM(T98:T99)</f>
        <v>0</v>
      </c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R97" s="200" t="s">
        <v>150</v>
      </c>
      <c r="AT97" s="201" t="s">
        <v>70</v>
      </c>
      <c r="AU97" s="201" t="s">
        <v>79</v>
      </c>
      <c r="AY97" s="200" t="s">
        <v>114</v>
      </c>
      <c r="BK97" s="202">
        <f>SUM(BK98:BK99)</f>
        <v>0</v>
      </c>
    </row>
    <row r="98" s="2" customFormat="1" ht="16.5" customHeight="1">
      <c r="A98" s="39"/>
      <c r="B98" s="40"/>
      <c r="C98" s="205" t="s">
        <v>150</v>
      </c>
      <c r="D98" s="205" t="s">
        <v>116</v>
      </c>
      <c r="E98" s="206" t="s">
        <v>378</v>
      </c>
      <c r="F98" s="207" t="s">
        <v>379</v>
      </c>
      <c r="G98" s="208" t="s">
        <v>357</v>
      </c>
      <c r="H98" s="209">
        <v>1</v>
      </c>
      <c r="I98" s="210"/>
      <c r="J98" s="211">
        <f>ROUND(I98*H98,2)</f>
        <v>0</v>
      </c>
      <c r="K98" s="207" t="s">
        <v>120</v>
      </c>
      <c r="L98" s="45"/>
      <c r="M98" s="212" t="s">
        <v>19</v>
      </c>
      <c r="N98" s="213" t="s">
        <v>42</v>
      </c>
      <c r="O98" s="85"/>
      <c r="P98" s="214">
        <f>O98*H98</f>
        <v>0</v>
      </c>
      <c r="Q98" s="214">
        <v>0</v>
      </c>
      <c r="R98" s="214">
        <f>Q98*H98</f>
        <v>0</v>
      </c>
      <c r="S98" s="214">
        <v>0</v>
      </c>
      <c r="T98" s="215">
        <f>S98*H98</f>
        <v>0</v>
      </c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R98" s="216" t="s">
        <v>358</v>
      </c>
      <c r="AT98" s="216" t="s">
        <v>116</v>
      </c>
      <c r="AU98" s="216" t="s">
        <v>81</v>
      </c>
      <c r="AY98" s="18" t="s">
        <v>114</v>
      </c>
      <c r="BE98" s="217">
        <f>IF(N98="základní",J98,0)</f>
        <v>0</v>
      </c>
      <c r="BF98" s="217">
        <f>IF(N98="snížená",J98,0)</f>
        <v>0</v>
      </c>
      <c r="BG98" s="217">
        <f>IF(N98="zákl. přenesená",J98,0)</f>
        <v>0</v>
      </c>
      <c r="BH98" s="217">
        <f>IF(N98="sníž. přenesená",J98,0)</f>
        <v>0</v>
      </c>
      <c r="BI98" s="217">
        <f>IF(N98="nulová",J98,0)</f>
        <v>0</v>
      </c>
      <c r="BJ98" s="18" t="s">
        <v>79</v>
      </c>
      <c r="BK98" s="217">
        <f>ROUND(I98*H98,2)</f>
        <v>0</v>
      </c>
      <c r="BL98" s="18" t="s">
        <v>358</v>
      </c>
      <c r="BM98" s="216" t="s">
        <v>380</v>
      </c>
    </row>
    <row r="99" s="2" customFormat="1">
      <c r="A99" s="39"/>
      <c r="B99" s="40"/>
      <c r="C99" s="41"/>
      <c r="D99" s="218" t="s">
        <v>123</v>
      </c>
      <c r="E99" s="41"/>
      <c r="F99" s="219" t="s">
        <v>381</v>
      </c>
      <c r="G99" s="41"/>
      <c r="H99" s="41"/>
      <c r="I99" s="220"/>
      <c r="J99" s="41"/>
      <c r="K99" s="41"/>
      <c r="L99" s="45"/>
      <c r="M99" s="221"/>
      <c r="N99" s="222"/>
      <c r="O99" s="85"/>
      <c r="P99" s="85"/>
      <c r="Q99" s="85"/>
      <c r="R99" s="85"/>
      <c r="S99" s="85"/>
      <c r="T99" s="86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T99" s="18" t="s">
        <v>123</v>
      </c>
      <c r="AU99" s="18" t="s">
        <v>81</v>
      </c>
    </row>
    <row r="100" s="12" customFormat="1" ht="22.8" customHeight="1">
      <c r="A100" s="12"/>
      <c r="B100" s="189"/>
      <c r="C100" s="190"/>
      <c r="D100" s="191" t="s">
        <v>70</v>
      </c>
      <c r="E100" s="203" t="s">
        <v>382</v>
      </c>
      <c r="F100" s="203" t="s">
        <v>383</v>
      </c>
      <c r="G100" s="190"/>
      <c r="H100" s="190"/>
      <c r="I100" s="193"/>
      <c r="J100" s="204">
        <f>BK100</f>
        <v>0</v>
      </c>
      <c r="K100" s="190"/>
      <c r="L100" s="195"/>
      <c r="M100" s="196"/>
      <c r="N100" s="197"/>
      <c r="O100" s="197"/>
      <c r="P100" s="198">
        <f>SUM(P101:P103)</f>
        <v>0</v>
      </c>
      <c r="Q100" s="197"/>
      <c r="R100" s="198">
        <f>SUM(R101:R103)</f>
        <v>0</v>
      </c>
      <c r="S100" s="197"/>
      <c r="T100" s="199">
        <f>SUM(T101:T103)</f>
        <v>0</v>
      </c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R100" s="200" t="s">
        <v>150</v>
      </c>
      <c r="AT100" s="201" t="s">
        <v>70</v>
      </c>
      <c r="AU100" s="201" t="s">
        <v>79</v>
      </c>
      <c r="AY100" s="200" t="s">
        <v>114</v>
      </c>
      <c r="BK100" s="202">
        <f>SUM(BK101:BK103)</f>
        <v>0</v>
      </c>
    </row>
    <row r="101" s="2" customFormat="1" ht="16.5" customHeight="1">
      <c r="A101" s="39"/>
      <c r="B101" s="40"/>
      <c r="C101" s="205" t="s">
        <v>157</v>
      </c>
      <c r="D101" s="205" t="s">
        <v>116</v>
      </c>
      <c r="E101" s="206" t="s">
        <v>384</v>
      </c>
      <c r="F101" s="207" t="s">
        <v>385</v>
      </c>
      <c r="G101" s="208" t="s">
        <v>357</v>
      </c>
      <c r="H101" s="209">
        <v>1</v>
      </c>
      <c r="I101" s="210"/>
      <c r="J101" s="211">
        <f>ROUND(I101*H101,2)</f>
        <v>0</v>
      </c>
      <c r="K101" s="207" t="s">
        <v>120</v>
      </c>
      <c r="L101" s="45"/>
      <c r="M101" s="212" t="s">
        <v>19</v>
      </c>
      <c r="N101" s="213" t="s">
        <v>42</v>
      </c>
      <c r="O101" s="85"/>
      <c r="P101" s="214">
        <f>O101*H101</f>
        <v>0</v>
      </c>
      <c r="Q101" s="214">
        <v>0</v>
      </c>
      <c r="R101" s="214">
        <f>Q101*H101</f>
        <v>0</v>
      </c>
      <c r="S101" s="214">
        <v>0</v>
      </c>
      <c r="T101" s="215">
        <f>S101*H101</f>
        <v>0</v>
      </c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R101" s="216" t="s">
        <v>358</v>
      </c>
      <c r="AT101" s="216" t="s">
        <v>116</v>
      </c>
      <c r="AU101" s="216" t="s">
        <v>81</v>
      </c>
      <c r="AY101" s="18" t="s">
        <v>114</v>
      </c>
      <c r="BE101" s="217">
        <f>IF(N101="základní",J101,0)</f>
        <v>0</v>
      </c>
      <c r="BF101" s="217">
        <f>IF(N101="snížená",J101,0)</f>
        <v>0</v>
      </c>
      <c r="BG101" s="217">
        <f>IF(N101="zákl. přenesená",J101,0)</f>
        <v>0</v>
      </c>
      <c r="BH101" s="217">
        <f>IF(N101="sníž. přenesená",J101,0)</f>
        <v>0</v>
      </c>
      <c r="BI101" s="217">
        <f>IF(N101="nulová",J101,0)</f>
        <v>0</v>
      </c>
      <c r="BJ101" s="18" t="s">
        <v>79</v>
      </c>
      <c r="BK101" s="217">
        <f>ROUND(I101*H101,2)</f>
        <v>0</v>
      </c>
      <c r="BL101" s="18" t="s">
        <v>358</v>
      </c>
      <c r="BM101" s="216" t="s">
        <v>386</v>
      </c>
    </row>
    <row r="102" s="2" customFormat="1">
      <c r="A102" s="39"/>
      <c r="B102" s="40"/>
      <c r="C102" s="41"/>
      <c r="D102" s="218" t="s">
        <v>123</v>
      </c>
      <c r="E102" s="41"/>
      <c r="F102" s="219" t="s">
        <v>387</v>
      </c>
      <c r="G102" s="41"/>
      <c r="H102" s="41"/>
      <c r="I102" s="220"/>
      <c r="J102" s="41"/>
      <c r="K102" s="41"/>
      <c r="L102" s="45"/>
      <c r="M102" s="221"/>
      <c r="N102" s="222"/>
      <c r="O102" s="85"/>
      <c r="P102" s="85"/>
      <c r="Q102" s="85"/>
      <c r="R102" s="85"/>
      <c r="S102" s="85"/>
      <c r="T102" s="86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T102" s="18" t="s">
        <v>123</v>
      </c>
      <c r="AU102" s="18" t="s">
        <v>81</v>
      </c>
    </row>
    <row r="103" s="2" customFormat="1">
      <c r="A103" s="39"/>
      <c r="B103" s="40"/>
      <c r="C103" s="41"/>
      <c r="D103" s="223" t="s">
        <v>125</v>
      </c>
      <c r="E103" s="41"/>
      <c r="F103" s="224" t="s">
        <v>388</v>
      </c>
      <c r="G103" s="41"/>
      <c r="H103" s="41"/>
      <c r="I103" s="220"/>
      <c r="J103" s="41"/>
      <c r="K103" s="41"/>
      <c r="L103" s="45"/>
      <c r="M103" s="257"/>
      <c r="N103" s="258"/>
      <c r="O103" s="259"/>
      <c r="P103" s="259"/>
      <c r="Q103" s="259"/>
      <c r="R103" s="259"/>
      <c r="S103" s="259"/>
      <c r="T103" s="260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T103" s="18" t="s">
        <v>125</v>
      </c>
      <c r="AU103" s="18" t="s">
        <v>81</v>
      </c>
    </row>
    <row r="104" s="2" customFormat="1" ht="6.96" customHeight="1">
      <c r="A104" s="39"/>
      <c r="B104" s="60"/>
      <c r="C104" s="61"/>
      <c r="D104" s="61"/>
      <c r="E104" s="61"/>
      <c r="F104" s="61"/>
      <c r="G104" s="61"/>
      <c r="H104" s="61"/>
      <c r="I104" s="61"/>
      <c r="J104" s="61"/>
      <c r="K104" s="61"/>
      <c r="L104" s="45"/>
      <c r="M104" s="39"/>
      <c r="O104" s="39"/>
      <c r="P104" s="39"/>
      <c r="Q104" s="39"/>
      <c r="R104" s="39"/>
      <c r="S104" s="39"/>
      <c r="T104" s="39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</row>
  </sheetData>
  <sheetProtection sheet="1" autoFilter="0" formatColumns="0" formatRows="0" objects="1" scenarios="1" spinCount="100000" saltValue="/BYkwz5Gw9dcHAcFpPVMC30mkvCKisV5BfeAWrT0xEwCfxhD2MuefrZ0EvPKqgKNTJwUfyi8NuIYb6h+56PcaA==" hashValue="fBZVx09BXXMCjX7xGrAxuWagxvXclwbK1Su7OkL1t58z4WOsDKX+o0vvNjKoulehIVlrBR1lSudg/+8VZ7W9XA==" algorithmName="SHA-512" password="CC35"/>
  <autoFilter ref="C83:K103"/>
  <mergeCells count="9">
    <mergeCell ref="E7:H7"/>
    <mergeCell ref="E9:H9"/>
    <mergeCell ref="E18:H18"/>
    <mergeCell ref="E27:H27"/>
    <mergeCell ref="E48:H48"/>
    <mergeCell ref="E50:H50"/>
    <mergeCell ref="E74:H74"/>
    <mergeCell ref="E76:H76"/>
    <mergeCell ref="L2:V2"/>
  </mergeCells>
  <hyperlinks>
    <hyperlink ref="F88" r:id="rId1" display="https://podminky.urs.cz/item/CS_URS_2025_02/012344000"/>
    <hyperlink ref="F90" r:id="rId2" display="https://podminky.urs.cz/item/CS_URS_2025_02/012444000"/>
    <hyperlink ref="F92" r:id="rId3" display="https://podminky.urs.cz/item/CS_URS_2025_02/013254000"/>
    <hyperlink ref="F95" r:id="rId4" display="https://podminky.urs.cz/item/CS_URS_2025_02/021203000"/>
    <hyperlink ref="F99" r:id="rId5" display="https://podminky.urs.cz/item/CS_URS_2025_02/032803000"/>
    <hyperlink ref="F102" r:id="rId6" display="https://podminky.urs.cz/item/CS_URS_2025_02/094002000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7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 topLeftCell="A43"/>
  </sheetViews>
  <cols>
    <col min="1" max="1" width="8.332031" style="261" customWidth="1"/>
    <col min="2" max="2" width="1.667969" style="261" customWidth="1"/>
    <col min="3" max="4" width="5" style="261" customWidth="1"/>
    <col min="5" max="5" width="11.66016" style="261" customWidth="1"/>
    <col min="6" max="6" width="9.160156" style="261" customWidth="1"/>
    <col min="7" max="7" width="5" style="261" customWidth="1"/>
    <col min="8" max="8" width="77.83203" style="261" customWidth="1"/>
    <col min="9" max="10" width="20" style="261" customWidth="1"/>
    <col min="11" max="11" width="1.667969" style="261" customWidth="1"/>
  </cols>
  <sheetData>
    <row r="1" s="1" customFormat="1" ht="37.5" customHeight="1"/>
    <row r="2" s="1" customFormat="1" ht="7.5" customHeight="1">
      <c r="B2" s="262"/>
      <c r="C2" s="263"/>
      <c r="D2" s="263"/>
      <c r="E2" s="263"/>
      <c r="F2" s="263"/>
      <c r="G2" s="263"/>
      <c r="H2" s="263"/>
      <c r="I2" s="263"/>
      <c r="J2" s="263"/>
      <c r="K2" s="264"/>
    </row>
    <row r="3" s="15" customFormat="1" ht="45" customHeight="1">
      <c r="B3" s="265"/>
      <c r="C3" s="266" t="s">
        <v>389</v>
      </c>
      <c r="D3" s="266"/>
      <c r="E3" s="266"/>
      <c r="F3" s="266"/>
      <c r="G3" s="266"/>
      <c r="H3" s="266"/>
      <c r="I3" s="266"/>
      <c r="J3" s="266"/>
      <c r="K3" s="267"/>
    </row>
    <row r="4" s="1" customFormat="1" ht="25.5" customHeight="1">
      <c r="B4" s="268"/>
      <c r="C4" s="269" t="s">
        <v>390</v>
      </c>
      <c r="D4" s="269"/>
      <c r="E4" s="269"/>
      <c r="F4" s="269"/>
      <c r="G4" s="269"/>
      <c r="H4" s="269"/>
      <c r="I4" s="269"/>
      <c r="J4" s="269"/>
      <c r="K4" s="270"/>
    </row>
    <row r="5" s="1" customFormat="1" ht="5.25" customHeight="1">
      <c r="B5" s="268"/>
      <c r="C5" s="271"/>
      <c r="D5" s="271"/>
      <c r="E5" s="271"/>
      <c r="F5" s="271"/>
      <c r="G5" s="271"/>
      <c r="H5" s="271"/>
      <c r="I5" s="271"/>
      <c r="J5" s="271"/>
      <c r="K5" s="270"/>
    </row>
    <row r="6" s="1" customFormat="1" ht="15" customHeight="1">
      <c r="B6" s="268"/>
      <c r="C6" s="272" t="s">
        <v>391</v>
      </c>
      <c r="D6" s="272"/>
      <c r="E6" s="272"/>
      <c r="F6" s="272"/>
      <c r="G6" s="272"/>
      <c r="H6" s="272"/>
      <c r="I6" s="272"/>
      <c r="J6" s="272"/>
      <c r="K6" s="270"/>
    </row>
    <row r="7" s="1" customFormat="1" ht="15" customHeight="1">
      <c r="B7" s="273"/>
      <c r="C7" s="272" t="s">
        <v>392</v>
      </c>
      <c r="D7" s="272"/>
      <c r="E7" s="272"/>
      <c r="F7" s="272"/>
      <c r="G7" s="272"/>
      <c r="H7" s="272"/>
      <c r="I7" s="272"/>
      <c r="J7" s="272"/>
      <c r="K7" s="270"/>
    </row>
    <row r="8" s="1" customFormat="1" ht="12.75" customHeight="1">
      <c r="B8" s="273"/>
      <c r="C8" s="272"/>
      <c r="D8" s="272"/>
      <c r="E8" s="272"/>
      <c r="F8" s="272"/>
      <c r="G8" s="272"/>
      <c r="H8" s="272"/>
      <c r="I8" s="272"/>
      <c r="J8" s="272"/>
      <c r="K8" s="270"/>
    </row>
    <row r="9" s="1" customFormat="1" ht="15" customHeight="1">
      <c r="B9" s="273"/>
      <c r="C9" s="272" t="s">
        <v>393</v>
      </c>
      <c r="D9" s="272"/>
      <c r="E9" s="272"/>
      <c r="F9" s="272"/>
      <c r="G9" s="272"/>
      <c r="H9" s="272"/>
      <c r="I9" s="272"/>
      <c r="J9" s="272"/>
      <c r="K9" s="270"/>
    </row>
    <row r="10" s="1" customFormat="1" ht="15" customHeight="1">
      <c r="B10" s="273"/>
      <c r="C10" s="272"/>
      <c r="D10" s="272" t="s">
        <v>394</v>
      </c>
      <c r="E10" s="272"/>
      <c r="F10" s="272"/>
      <c r="G10" s="272"/>
      <c r="H10" s="272"/>
      <c r="I10" s="272"/>
      <c r="J10" s="272"/>
      <c r="K10" s="270"/>
    </row>
    <row r="11" s="1" customFormat="1" ht="15" customHeight="1">
      <c r="B11" s="273"/>
      <c r="C11" s="274"/>
      <c r="D11" s="272" t="s">
        <v>395</v>
      </c>
      <c r="E11" s="272"/>
      <c r="F11" s="272"/>
      <c r="G11" s="272"/>
      <c r="H11" s="272"/>
      <c r="I11" s="272"/>
      <c r="J11" s="272"/>
      <c r="K11" s="270"/>
    </row>
    <row r="12" s="1" customFormat="1" ht="15" customHeight="1">
      <c r="B12" s="273"/>
      <c r="C12" s="274"/>
      <c r="D12" s="272"/>
      <c r="E12" s="272"/>
      <c r="F12" s="272"/>
      <c r="G12" s="272"/>
      <c r="H12" s="272"/>
      <c r="I12" s="272"/>
      <c r="J12" s="272"/>
      <c r="K12" s="270"/>
    </row>
    <row r="13" s="1" customFormat="1" ht="15" customHeight="1">
      <c r="B13" s="273"/>
      <c r="C13" s="274"/>
      <c r="D13" s="275" t="s">
        <v>396</v>
      </c>
      <c r="E13" s="272"/>
      <c r="F13" s="272"/>
      <c r="G13" s="272"/>
      <c r="H13" s="272"/>
      <c r="I13" s="272"/>
      <c r="J13" s="272"/>
      <c r="K13" s="270"/>
    </row>
    <row r="14" s="1" customFormat="1" ht="12.75" customHeight="1">
      <c r="B14" s="273"/>
      <c r="C14" s="274"/>
      <c r="D14" s="274"/>
      <c r="E14" s="274"/>
      <c r="F14" s="274"/>
      <c r="G14" s="274"/>
      <c r="H14" s="274"/>
      <c r="I14" s="274"/>
      <c r="J14" s="274"/>
      <c r="K14" s="270"/>
    </row>
    <row r="15" s="1" customFormat="1" ht="15" customHeight="1">
      <c r="B15" s="273"/>
      <c r="C15" s="274"/>
      <c r="D15" s="272" t="s">
        <v>397</v>
      </c>
      <c r="E15" s="272"/>
      <c r="F15" s="272"/>
      <c r="G15" s="272"/>
      <c r="H15" s="272"/>
      <c r="I15" s="272"/>
      <c r="J15" s="272"/>
      <c r="K15" s="270"/>
    </row>
    <row r="16" s="1" customFormat="1" ht="15" customHeight="1">
      <c r="B16" s="273"/>
      <c r="C16" s="274"/>
      <c r="D16" s="272" t="s">
        <v>398</v>
      </c>
      <c r="E16" s="272"/>
      <c r="F16" s="272"/>
      <c r="G16" s="272"/>
      <c r="H16" s="272"/>
      <c r="I16" s="272"/>
      <c r="J16" s="272"/>
      <c r="K16" s="270"/>
    </row>
    <row r="17" s="1" customFormat="1" ht="15" customHeight="1">
      <c r="B17" s="273"/>
      <c r="C17" s="274"/>
      <c r="D17" s="272" t="s">
        <v>399</v>
      </c>
      <c r="E17" s="272"/>
      <c r="F17" s="272"/>
      <c r="G17" s="272"/>
      <c r="H17" s="272"/>
      <c r="I17" s="272"/>
      <c r="J17" s="272"/>
      <c r="K17" s="270"/>
    </row>
    <row r="18" s="1" customFormat="1" ht="15" customHeight="1">
      <c r="B18" s="273"/>
      <c r="C18" s="274"/>
      <c r="D18" s="274"/>
      <c r="E18" s="276" t="s">
        <v>78</v>
      </c>
      <c r="F18" s="272" t="s">
        <v>400</v>
      </c>
      <c r="G18" s="272"/>
      <c r="H18" s="272"/>
      <c r="I18" s="272"/>
      <c r="J18" s="272"/>
      <c r="K18" s="270"/>
    </row>
    <row r="19" s="1" customFormat="1" ht="15" customHeight="1">
      <c r="B19" s="273"/>
      <c r="C19" s="274"/>
      <c r="D19" s="274"/>
      <c r="E19" s="276" t="s">
        <v>401</v>
      </c>
      <c r="F19" s="272" t="s">
        <v>402</v>
      </c>
      <c r="G19" s="272"/>
      <c r="H19" s="272"/>
      <c r="I19" s="272"/>
      <c r="J19" s="272"/>
      <c r="K19" s="270"/>
    </row>
    <row r="20" s="1" customFormat="1" ht="15" customHeight="1">
      <c r="B20" s="273"/>
      <c r="C20" s="274"/>
      <c r="D20" s="274"/>
      <c r="E20" s="276" t="s">
        <v>403</v>
      </c>
      <c r="F20" s="272" t="s">
        <v>404</v>
      </c>
      <c r="G20" s="272"/>
      <c r="H20" s="272"/>
      <c r="I20" s="272"/>
      <c r="J20" s="272"/>
      <c r="K20" s="270"/>
    </row>
    <row r="21" s="1" customFormat="1" ht="15" customHeight="1">
      <c r="B21" s="273"/>
      <c r="C21" s="274"/>
      <c r="D21" s="274"/>
      <c r="E21" s="276" t="s">
        <v>85</v>
      </c>
      <c r="F21" s="272" t="s">
        <v>86</v>
      </c>
      <c r="G21" s="272"/>
      <c r="H21" s="272"/>
      <c r="I21" s="272"/>
      <c r="J21" s="272"/>
      <c r="K21" s="270"/>
    </row>
    <row r="22" s="1" customFormat="1" ht="15" customHeight="1">
      <c r="B22" s="273"/>
      <c r="C22" s="274"/>
      <c r="D22" s="274"/>
      <c r="E22" s="276" t="s">
        <v>405</v>
      </c>
      <c r="F22" s="272" t="s">
        <v>406</v>
      </c>
      <c r="G22" s="272"/>
      <c r="H22" s="272"/>
      <c r="I22" s="272"/>
      <c r="J22" s="272"/>
      <c r="K22" s="270"/>
    </row>
    <row r="23" s="1" customFormat="1" ht="15" customHeight="1">
      <c r="B23" s="273"/>
      <c r="C23" s="274"/>
      <c r="D23" s="274"/>
      <c r="E23" s="276" t="s">
        <v>407</v>
      </c>
      <c r="F23" s="272" t="s">
        <v>408</v>
      </c>
      <c r="G23" s="272"/>
      <c r="H23" s="272"/>
      <c r="I23" s="272"/>
      <c r="J23" s="272"/>
      <c r="K23" s="270"/>
    </row>
    <row r="24" s="1" customFormat="1" ht="12.75" customHeight="1">
      <c r="B24" s="273"/>
      <c r="C24" s="274"/>
      <c r="D24" s="274"/>
      <c r="E24" s="274"/>
      <c r="F24" s="274"/>
      <c r="G24" s="274"/>
      <c r="H24" s="274"/>
      <c r="I24" s="274"/>
      <c r="J24" s="274"/>
      <c r="K24" s="270"/>
    </row>
    <row r="25" s="1" customFormat="1" ht="15" customHeight="1">
      <c r="B25" s="273"/>
      <c r="C25" s="272" t="s">
        <v>409</v>
      </c>
      <c r="D25" s="272"/>
      <c r="E25" s="272"/>
      <c r="F25" s="272"/>
      <c r="G25" s="272"/>
      <c r="H25" s="272"/>
      <c r="I25" s="272"/>
      <c r="J25" s="272"/>
      <c r="K25" s="270"/>
    </row>
    <row r="26" s="1" customFormat="1" ht="15" customHeight="1">
      <c r="B26" s="273"/>
      <c r="C26" s="272" t="s">
        <v>410</v>
      </c>
      <c r="D26" s="272"/>
      <c r="E26" s="272"/>
      <c r="F26" s="272"/>
      <c r="G26" s="272"/>
      <c r="H26" s="272"/>
      <c r="I26" s="272"/>
      <c r="J26" s="272"/>
      <c r="K26" s="270"/>
    </row>
    <row r="27" s="1" customFormat="1" ht="15" customHeight="1">
      <c r="B27" s="273"/>
      <c r="C27" s="272"/>
      <c r="D27" s="272" t="s">
        <v>411</v>
      </c>
      <c r="E27" s="272"/>
      <c r="F27" s="272"/>
      <c r="G27" s="272"/>
      <c r="H27" s="272"/>
      <c r="I27" s="272"/>
      <c r="J27" s="272"/>
      <c r="K27" s="270"/>
    </row>
    <row r="28" s="1" customFormat="1" ht="15" customHeight="1">
      <c r="B28" s="273"/>
      <c r="C28" s="274"/>
      <c r="D28" s="272" t="s">
        <v>412</v>
      </c>
      <c r="E28" s="272"/>
      <c r="F28" s="272"/>
      <c r="G28" s="272"/>
      <c r="H28" s="272"/>
      <c r="I28" s="272"/>
      <c r="J28" s="272"/>
      <c r="K28" s="270"/>
    </row>
    <row r="29" s="1" customFormat="1" ht="12.75" customHeight="1">
      <c r="B29" s="273"/>
      <c r="C29" s="274"/>
      <c r="D29" s="274"/>
      <c r="E29" s="274"/>
      <c r="F29" s="274"/>
      <c r="G29" s="274"/>
      <c r="H29" s="274"/>
      <c r="I29" s="274"/>
      <c r="J29" s="274"/>
      <c r="K29" s="270"/>
    </row>
    <row r="30" s="1" customFormat="1" ht="15" customHeight="1">
      <c r="B30" s="273"/>
      <c r="C30" s="274"/>
      <c r="D30" s="272" t="s">
        <v>413</v>
      </c>
      <c r="E30" s="272"/>
      <c r="F30" s="272"/>
      <c r="G30" s="272"/>
      <c r="H30" s="272"/>
      <c r="I30" s="272"/>
      <c r="J30" s="272"/>
      <c r="K30" s="270"/>
    </row>
    <row r="31" s="1" customFormat="1" ht="15" customHeight="1">
      <c r="B31" s="273"/>
      <c r="C31" s="274"/>
      <c r="D31" s="272" t="s">
        <v>414</v>
      </c>
      <c r="E31" s="272"/>
      <c r="F31" s="272"/>
      <c r="G31" s="272"/>
      <c r="H31" s="272"/>
      <c r="I31" s="272"/>
      <c r="J31" s="272"/>
      <c r="K31" s="270"/>
    </row>
    <row r="32" s="1" customFormat="1" ht="12.75" customHeight="1">
      <c r="B32" s="273"/>
      <c r="C32" s="274"/>
      <c r="D32" s="274"/>
      <c r="E32" s="274"/>
      <c r="F32" s="274"/>
      <c r="G32" s="274"/>
      <c r="H32" s="274"/>
      <c r="I32" s="274"/>
      <c r="J32" s="274"/>
      <c r="K32" s="270"/>
    </row>
    <row r="33" s="1" customFormat="1" ht="15" customHeight="1">
      <c r="B33" s="273"/>
      <c r="C33" s="274"/>
      <c r="D33" s="272" t="s">
        <v>415</v>
      </c>
      <c r="E33" s="272"/>
      <c r="F33" s="272"/>
      <c r="G33" s="272"/>
      <c r="H33" s="272"/>
      <c r="I33" s="272"/>
      <c r="J33" s="272"/>
      <c r="K33" s="270"/>
    </row>
    <row r="34" s="1" customFormat="1" ht="15" customHeight="1">
      <c r="B34" s="273"/>
      <c r="C34" s="274"/>
      <c r="D34" s="272" t="s">
        <v>416</v>
      </c>
      <c r="E34" s="272"/>
      <c r="F34" s="272"/>
      <c r="G34" s="272"/>
      <c r="H34" s="272"/>
      <c r="I34" s="272"/>
      <c r="J34" s="272"/>
      <c r="K34" s="270"/>
    </row>
    <row r="35" s="1" customFormat="1" ht="15" customHeight="1">
      <c r="B35" s="273"/>
      <c r="C35" s="274"/>
      <c r="D35" s="272" t="s">
        <v>417</v>
      </c>
      <c r="E35" s="272"/>
      <c r="F35" s="272"/>
      <c r="G35" s="272"/>
      <c r="H35" s="272"/>
      <c r="I35" s="272"/>
      <c r="J35" s="272"/>
      <c r="K35" s="270"/>
    </row>
    <row r="36" s="1" customFormat="1" ht="15" customHeight="1">
      <c r="B36" s="273"/>
      <c r="C36" s="274"/>
      <c r="D36" s="272"/>
      <c r="E36" s="275" t="s">
        <v>100</v>
      </c>
      <c r="F36" s="272"/>
      <c r="G36" s="272" t="s">
        <v>418</v>
      </c>
      <c r="H36" s="272"/>
      <c r="I36" s="272"/>
      <c r="J36" s="272"/>
      <c r="K36" s="270"/>
    </row>
    <row r="37" s="1" customFormat="1" ht="30.75" customHeight="1">
      <c r="B37" s="273"/>
      <c r="C37" s="274"/>
      <c r="D37" s="272"/>
      <c r="E37" s="275" t="s">
        <v>419</v>
      </c>
      <c r="F37" s="272"/>
      <c r="G37" s="272" t="s">
        <v>420</v>
      </c>
      <c r="H37" s="272"/>
      <c r="I37" s="272"/>
      <c r="J37" s="272"/>
      <c r="K37" s="270"/>
    </row>
    <row r="38" s="1" customFormat="1" ht="15" customHeight="1">
      <c r="B38" s="273"/>
      <c r="C38" s="274"/>
      <c r="D38" s="272"/>
      <c r="E38" s="275" t="s">
        <v>52</v>
      </c>
      <c r="F38" s="272"/>
      <c r="G38" s="272" t="s">
        <v>421</v>
      </c>
      <c r="H38" s="272"/>
      <c r="I38" s="272"/>
      <c r="J38" s="272"/>
      <c r="K38" s="270"/>
    </row>
    <row r="39" s="1" customFormat="1" ht="15" customHeight="1">
      <c r="B39" s="273"/>
      <c r="C39" s="274"/>
      <c r="D39" s="272"/>
      <c r="E39" s="275" t="s">
        <v>53</v>
      </c>
      <c r="F39" s="272"/>
      <c r="G39" s="272" t="s">
        <v>422</v>
      </c>
      <c r="H39" s="272"/>
      <c r="I39" s="272"/>
      <c r="J39" s="272"/>
      <c r="K39" s="270"/>
    </row>
    <row r="40" s="1" customFormat="1" ht="15" customHeight="1">
      <c r="B40" s="273"/>
      <c r="C40" s="274"/>
      <c r="D40" s="272"/>
      <c r="E40" s="275" t="s">
        <v>101</v>
      </c>
      <c r="F40" s="272"/>
      <c r="G40" s="272" t="s">
        <v>423</v>
      </c>
      <c r="H40" s="272"/>
      <c r="I40" s="272"/>
      <c r="J40" s="272"/>
      <c r="K40" s="270"/>
    </row>
    <row r="41" s="1" customFormat="1" ht="15" customHeight="1">
      <c r="B41" s="273"/>
      <c r="C41" s="274"/>
      <c r="D41" s="272"/>
      <c r="E41" s="275" t="s">
        <v>102</v>
      </c>
      <c r="F41" s="272"/>
      <c r="G41" s="272" t="s">
        <v>424</v>
      </c>
      <c r="H41" s="272"/>
      <c r="I41" s="272"/>
      <c r="J41" s="272"/>
      <c r="K41" s="270"/>
    </row>
    <row r="42" s="1" customFormat="1" ht="15" customHeight="1">
      <c r="B42" s="273"/>
      <c r="C42" s="274"/>
      <c r="D42" s="272"/>
      <c r="E42" s="275" t="s">
        <v>425</v>
      </c>
      <c r="F42" s="272"/>
      <c r="G42" s="272" t="s">
        <v>426</v>
      </c>
      <c r="H42" s="272"/>
      <c r="I42" s="272"/>
      <c r="J42" s="272"/>
      <c r="K42" s="270"/>
    </row>
    <row r="43" s="1" customFormat="1" ht="15" customHeight="1">
      <c r="B43" s="273"/>
      <c r="C43" s="274"/>
      <c r="D43" s="272"/>
      <c r="E43" s="275"/>
      <c r="F43" s="272"/>
      <c r="G43" s="272" t="s">
        <v>427</v>
      </c>
      <c r="H43" s="272"/>
      <c r="I43" s="272"/>
      <c r="J43" s="272"/>
      <c r="K43" s="270"/>
    </row>
    <row r="44" s="1" customFormat="1" ht="15" customHeight="1">
      <c r="B44" s="273"/>
      <c r="C44" s="274"/>
      <c r="D44" s="272"/>
      <c r="E44" s="275" t="s">
        <v>428</v>
      </c>
      <c r="F44" s="272"/>
      <c r="G44" s="272" t="s">
        <v>429</v>
      </c>
      <c r="H44" s="272"/>
      <c r="I44" s="272"/>
      <c r="J44" s="272"/>
      <c r="K44" s="270"/>
    </row>
    <row r="45" s="1" customFormat="1" ht="15" customHeight="1">
      <c r="B45" s="273"/>
      <c r="C45" s="274"/>
      <c r="D45" s="272"/>
      <c r="E45" s="275" t="s">
        <v>104</v>
      </c>
      <c r="F45" s="272"/>
      <c r="G45" s="272" t="s">
        <v>430</v>
      </c>
      <c r="H45" s="272"/>
      <c r="I45" s="272"/>
      <c r="J45" s="272"/>
      <c r="K45" s="270"/>
    </row>
    <row r="46" s="1" customFormat="1" ht="12.75" customHeight="1">
      <c r="B46" s="273"/>
      <c r="C46" s="274"/>
      <c r="D46" s="272"/>
      <c r="E46" s="272"/>
      <c r="F46" s="272"/>
      <c r="G46" s="272"/>
      <c r="H46" s="272"/>
      <c r="I46" s="272"/>
      <c r="J46" s="272"/>
      <c r="K46" s="270"/>
    </row>
    <row r="47" s="1" customFormat="1" ht="15" customHeight="1">
      <c r="B47" s="273"/>
      <c r="C47" s="274"/>
      <c r="D47" s="272" t="s">
        <v>431</v>
      </c>
      <c r="E47" s="272"/>
      <c r="F47" s="272"/>
      <c r="G47" s="272"/>
      <c r="H47" s="272"/>
      <c r="I47" s="272"/>
      <c r="J47" s="272"/>
      <c r="K47" s="270"/>
    </row>
    <row r="48" s="1" customFormat="1" ht="15" customHeight="1">
      <c r="B48" s="273"/>
      <c r="C48" s="274"/>
      <c r="D48" s="274"/>
      <c r="E48" s="272" t="s">
        <v>432</v>
      </c>
      <c r="F48" s="272"/>
      <c r="G48" s="272"/>
      <c r="H48" s="272"/>
      <c r="I48" s="272"/>
      <c r="J48" s="272"/>
      <c r="K48" s="270"/>
    </row>
    <row r="49" s="1" customFormat="1" ht="15" customHeight="1">
      <c r="B49" s="273"/>
      <c r="C49" s="274"/>
      <c r="D49" s="274"/>
      <c r="E49" s="272" t="s">
        <v>433</v>
      </c>
      <c r="F49" s="272"/>
      <c r="G49" s="272"/>
      <c r="H49" s="272"/>
      <c r="I49" s="272"/>
      <c r="J49" s="272"/>
      <c r="K49" s="270"/>
    </row>
    <row r="50" s="1" customFormat="1" ht="15" customHeight="1">
      <c r="B50" s="273"/>
      <c r="C50" s="274"/>
      <c r="D50" s="274"/>
      <c r="E50" s="272" t="s">
        <v>434</v>
      </c>
      <c r="F50" s="272"/>
      <c r="G50" s="272"/>
      <c r="H50" s="272"/>
      <c r="I50" s="272"/>
      <c r="J50" s="272"/>
      <c r="K50" s="270"/>
    </row>
    <row r="51" s="1" customFormat="1" ht="15" customHeight="1">
      <c r="B51" s="273"/>
      <c r="C51" s="274"/>
      <c r="D51" s="272" t="s">
        <v>435</v>
      </c>
      <c r="E51" s="272"/>
      <c r="F51" s="272"/>
      <c r="G51" s="272"/>
      <c r="H51" s="272"/>
      <c r="I51" s="272"/>
      <c r="J51" s="272"/>
      <c r="K51" s="270"/>
    </row>
    <row r="52" s="1" customFormat="1" ht="25.5" customHeight="1">
      <c r="B52" s="268"/>
      <c r="C52" s="269" t="s">
        <v>436</v>
      </c>
      <c r="D52" s="269"/>
      <c r="E52" s="269"/>
      <c r="F52" s="269"/>
      <c r="G52" s="269"/>
      <c r="H52" s="269"/>
      <c r="I52" s="269"/>
      <c r="J52" s="269"/>
      <c r="K52" s="270"/>
    </row>
    <row r="53" s="1" customFormat="1" ht="5.25" customHeight="1">
      <c r="B53" s="268"/>
      <c r="C53" s="271"/>
      <c r="D53" s="271"/>
      <c r="E53" s="271"/>
      <c r="F53" s="271"/>
      <c r="G53" s="271"/>
      <c r="H53" s="271"/>
      <c r="I53" s="271"/>
      <c r="J53" s="271"/>
      <c r="K53" s="270"/>
    </row>
    <row r="54" s="1" customFormat="1" ht="15" customHeight="1">
      <c r="B54" s="268"/>
      <c r="C54" s="272" t="s">
        <v>437</v>
      </c>
      <c r="D54" s="272"/>
      <c r="E54" s="272"/>
      <c r="F54" s="272"/>
      <c r="G54" s="272"/>
      <c r="H54" s="272"/>
      <c r="I54" s="272"/>
      <c r="J54" s="272"/>
      <c r="K54" s="270"/>
    </row>
    <row r="55" s="1" customFormat="1" ht="15" customHeight="1">
      <c r="B55" s="268"/>
      <c r="C55" s="272" t="s">
        <v>438</v>
      </c>
      <c r="D55" s="272"/>
      <c r="E55" s="272"/>
      <c r="F55" s="272"/>
      <c r="G55" s="272"/>
      <c r="H55" s="272"/>
      <c r="I55" s="272"/>
      <c r="J55" s="272"/>
      <c r="K55" s="270"/>
    </row>
    <row r="56" s="1" customFormat="1" ht="12.75" customHeight="1">
      <c r="B56" s="268"/>
      <c r="C56" s="272"/>
      <c r="D56" s="272"/>
      <c r="E56" s="272"/>
      <c r="F56" s="272"/>
      <c r="G56" s="272"/>
      <c r="H56" s="272"/>
      <c r="I56" s="272"/>
      <c r="J56" s="272"/>
      <c r="K56" s="270"/>
    </row>
    <row r="57" s="1" customFormat="1" ht="15" customHeight="1">
      <c r="B57" s="268"/>
      <c r="C57" s="272" t="s">
        <v>439</v>
      </c>
      <c r="D57" s="272"/>
      <c r="E57" s="272"/>
      <c r="F57" s="272"/>
      <c r="G57" s="272"/>
      <c r="H57" s="272"/>
      <c r="I57" s="272"/>
      <c r="J57" s="272"/>
      <c r="K57" s="270"/>
    </row>
    <row r="58" s="1" customFormat="1" ht="15" customHeight="1">
      <c r="B58" s="268"/>
      <c r="C58" s="274"/>
      <c r="D58" s="272" t="s">
        <v>440</v>
      </c>
      <c r="E58" s="272"/>
      <c r="F58" s="272"/>
      <c r="G58" s="272"/>
      <c r="H58" s="272"/>
      <c r="I58" s="272"/>
      <c r="J58" s="272"/>
      <c r="K58" s="270"/>
    </row>
    <row r="59" s="1" customFormat="1" ht="15" customHeight="1">
      <c r="B59" s="268"/>
      <c r="C59" s="274"/>
      <c r="D59" s="272" t="s">
        <v>441</v>
      </c>
      <c r="E59" s="272"/>
      <c r="F59" s="272"/>
      <c r="G59" s="272"/>
      <c r="H59" s="272"/>
      <c r="I59" s="272"/>
      <c r="J59" s="272"/>
      <c r="K59" s="270"/>
    </row>
    <row r="60" s="1" customFormat="1" ht="15" customHeight="1">
      <c r="B60" s="268"/>
      <c r="C60" s="274"/>
      <c r="D60" s="272" t="s">
        <v>442</v>
      </c>
      <c r="E60" s="272"/>
      <c r="F60" s="272"/>
      <c r="G60" s="272"/>
      <c r="H60" s="272"/>
      <c r="I60" s="272"/>
      <c r="J60" s="272"/>
      <c r="K60" s="270"/>
    </row>
    <row r="61" s="1" customFormat="1" ht="15" customHeight="1">
      <c r="B61" s="268"/>
      <c r="C61" s="274"/>
      <c r="D61" s="272" t="s">
        <v>443</v>
      </c>
      <c r="E61" s="272"/>
      <c r="F61" s="272"/>
      <c r="G61" s="272"/>
      <c r="H61" s="272"/>
      <c r="I61" s="272"/>
      <c r="J61" s="272"/>
      <c r="K61" s="270"/>
    </row>
    <row r="62" s="1" customFormat="1" ht="15" customHeight="1">
      <c r="B62" s="268"/>
      <c r="C62" s="274"/>
      <c r="D62" s="277" t="s">
        <v>444</v>
      </c>
      <c r="E62" s="277"/>
      <c r="F62" s="277"/>
      <c r="G62" s="277"/>
      <c r="H62" s="277"/>
      <c r="I62" s="277"/>
      <c r="J62" s="277"/>
      <c r="K62" s="270"/>
    </row>
    <row r="63" s="1" customFormat="1" ht="15" customHeight="1">
      <c r="B63" s="268"/>
      <c r="C63" s="274"/>
      <c r="D63" s="272" t="s">
        <v>445</v>
      </c>
      <c r="E63" s="272"/>
      <c r="F63" s="272"/>
      <c r="G63" s="272"/>
      <c r="H63" s="272"/>
      <c r="I63" s="272"/>
      <c r="J63" s="272"/>
      <c r="K63" s="270"/>
    </row>
    <row r="64" s="1" customFormat="1" ht="12.75" customHeight="1">
      <c r="B64" s="268"/>
      <c r="C64" s="274"/>
      <c r="D64" s="274"/>
      <c r="E64" s="278"/>
      <c r="F64" s="274"/>
      <c r="G64" s="274"/>
      <c r="H64" s="274"/>
      <c r="I64" s="274"/>
      <c r="J64" s="274"/>
      <c r="K64" s="270"/>
    </row>
    <row r="65" s="1" customFormat="1" ht="15" customHeight="1">
      <c r="B65" s="268"/>
      <c r="C65" s="274"/>
      <c r="D65" s="272" t="s">
        <v>446</v>
      </c>
      <c r="E65" s="272"/>
      <c r="F65" s="272"/>
      <c r="G65" s="272"/>
      <c r="H65" s="272"/>
      <c r="I65" s="272"/>
      <c r="J65" s="272"/>
      <c r="K65" s="270"/>
    </row>
    <row r="66" s="1" customFormat="1" ht="15" customHeight="1">
      <c r="B66" s="268"/>
      <c r="C66" s="274"/>
      <c r="D66" s="277" t="s">
        <v>447</v>
      </c>
      <c r="E66" s="277"/>
      <c r="F66" s="277"/>
      <c r="G66" s="277"/>
      <c r="H66" s="277"/>
      <c r="I66" s="277"/>
      <c r="J66" s="277"/>
      <c r="K66" s="270"/>
    </row>
    <row r="67" s="1" customFormat="1" ht="15" customHeight="1">
      <c r="B67" s="268"/>
      <c r="C67" s="274"/>
      <c r="D67" s="272" t="s">
        <v>448</v>
      </c>
      <c r="E67" s="272"/>
      <c r="F67" s="272"/>
      <c r="G67" s="272"/>
      <c r="H67" s="272"/>
      <c r="I67" s="272"/>
      <c r="J67" s="272"/>
      <c r="K67" s="270"/>
    </row>
    <row r="68" s="1" customFormat="1" ht="15" customHeight="1">
      <c r="B68" s="268"/>
      <c r="C68" s="274"/>
      <c r="D68" s="272" t="s">
        <v>449</v>
      </c>
      <c r="E68" s="272"/>
      <c r="F68" s="272"/>
      <c r="G68" s="272"/>
      <c r="H68" s="272"/>
      <c r="I68" s="272"/>
      <c r="J68" s="272"/>
      <c r="K68" s="270"/>
    </row>
    <row r="69" s="1" customFormat="1" ht="15" customHeight="1">
      <c r="B69" s="268"/>
      <c r="C69" s="274"/>
      <c r="D69" s="272" t="s">
        <v>450</v>
      </c>
      <c r="E69" s="272"/>
      <c r="F69" s="272"/>
      <c r="G69" s="272"/>
      <c r="H69" s="272"/>
      <c r="I69" s="272"/>
      <c r="J69" s="272"/>
      <c r="K69" s="270"/>
    </row>
    <row r="70" s="1" customFormat="1" ht="15" customHeight="1">
      <c r="B70" s="268"/>
      <c r="C70" s="274"/>
      <c r="D70" s="272" t="s">
        <v>451</v>
      </c>
      <c r="E70" s="272"/>
      <c r="F70" s="272"/>
      <c r="G70" s="272"/>
      <c r="H70" s="272"/>
      <c r="I70" s="272"/>
      <c r="J70" s="272"/>
      <c r="K70" s="270"/>
    </row>
    <row r="71" s="1" customFormat="1" ht="12.75" customHeight="1">
      <c r="B71" s="279"/>
      <c r="C71" s="280"/>
      <c r="D71" s="280"/>
      <c r="E71" s="280"/>
      <c r="F71" s="280"/>
      <c r="G71" s="280"/>
      <c r="H71" s="280"/>
      <c r="I71" s="280"/>
      <c r="J71" s="280"/>
      <c r="K71" s="281"/>
    </row>
    <row r="72" s="1" customFormat="1" ht="18.75" customHeight="1">
      <c r="B72" s="282"/>
      <c r="C72" s="282"/>
      <c r="D72" s="282"/>
      <c r="E72" s="282"/>
      <c r="F72" s="282"/>
      <c r="G72" s="282"/>
      <c r="H72" s="282"/>
      <c r="I72" s="282"/>
      <c r="J72" s="282"/>
      <c r="K72" s="283"/>
    </row>
    <row r="73" s="1" customFormat="1" ht="18.75" customHeight="1">
      <c r="B73" s="283"/>
      <c r="C73" s="283"/>
      <c r="D73" s="283"/>
      <c r="E73" s="283"/>
      <c r="F73" s="283"/>
      <c r="G73" s="283"/>
      <c r="H73" s="283"/>
      <c r="I73" s="283"/>
      <c r="J73" s="283"/>
      <c r="K73" s="283"/>
    </row>
    <row r="74" s="1" customFormat="1" ht="7.5" customHeight="1">
      <c r="B74" s="284"/>
      <c r="C74" s="285"/>
      <c r="D74" s="285"/>
      <c r="E74" s="285"/>
      <c r="F74" s="285"/>
      <c r="G74" s="285"/>
      <c r="H74" s="285"/>
      <c r="I74" s="285"/>
      <c r="J74" s="285"/>
      <c r="K74" s="286"/>
    </row>
    <row r="75" s="1" customFormat="1" ht="45" customHeight="1">
      <c r="B75" s="287"/>
      <c r="C75" s="288" t="s">
        <v>452</v>
      </c>
      <c r="D75" s="288"/>
      <c r="E75" s="288"/>
      <c r="F75" s="288"/>
      <c r="G75" s="288"/>
      <c r="H75" s="288"/>
      <c r="I75" s="288"/>
      <c r="J75" s="288"/>
      <c r="K75" s="289"/>
    </row>
    <row r="76" s="1" customFormat="1" ht="17.25" customHeight="1">
      <c r="B76" s="287"/>
      <c r="C76" s="290" t="s">
        <v>453</v>
      </c>
      <c r="D76" s="290"/>
      <c r="E76" s="290"/>
      <c r="F76" s="290" t="s">
        <v>454</v>
      </c>
      <c r="G76" s="291"/>
      <c r="H76" s="290" t="s">
        <v>53</v>
      </c>
      <c r="I76" s="290" t="s">
        <v>56</v>
      </c>
      <c r="J76" s="290" t="s">
        <v>455</v>
      </c>
      <c r="K76" s="289"/>
    </row>
    <row r="77" s="1" customFormat="1" ht="17.25" customHeight="1">
      <c r="B77" s="287"/>
      <c r="C77" s="292" t="s">
        <v>456</v>
      </c>
      <c r="D77" s="292"/>
      <c r="E77" s="292"/>
      <c r="F77" s="293" t="s">
        <v>457</v>
      </c>
      <c r="G77" s="294"/>
      <c r="H77" s="292"/>
      <c r="I77" s="292"/>
      <c r="J77" s="292" t="s">
        <v>458</v>
      </c>
      <c r="K77" s="289"/>
    </row>
    <row r="78" s="1" customFormat="1" ht="5.25" customHeight="1">
      <c r="B78" s="287"/>
      <c r="C78" s="295"/>
      <c r="D78" s="295"/>
      <c r="E78" s="295"/>
      <c r="F78" s="295"/>
      <c r="G78" s="296"/>
      <c r="H78" s="295"/>
      <c r="I78" s="295"/>
      <c r="J78" s="295"/>
      <c r="K78" s="289"/>
    </row>
    <row r="79" s="1" customFormat="1" ht="15" customHeight="1">
      <c r="B79" s="287"/>
      <c r="C79" s="275" t="s">
        <v>52</v>
      </c>
      <c r="D79" s="297"/>
      <c r="E79" s="297"/>
      <c r="F79" s="298" t="s">
        <v>459</v>
      </c>
      <c r="G79" s="299"/>
      <c r="H79" s="275" t="s">
        <v>460</v>
      </c>
      <c r="I79" s="275" t="s">
        <v>461</v>
      </c>
      <c r="J79" s="275">
        <v>20</v>
      </c>
      <c r="K79" s="289"/>
    </row>
    <row r="80" s="1" customFormat="1" ht="15" customHeight="1">
      <c r="B80" s="287"/>
      <c r="C80" s="275" t="s">
        <v>462</v>
      </c>
      <c r="D80" s="275"/>
      <c r="E80" s="275"/>
      <c r="F80" s="298" t="s">
        <v>459</v>
      </c>
      <c r="G80" s="299"/>
      <c r="H80" s="275" t="s">
        <v>463</v>
      </c>
      <c r="I80" s="275" t="s">
        <v>461</v>
      </c>
      <c r="J80" s="275">
        <v>120</v>
      </c>
      <c r="K80" s="289"/>
    </row>
    <row r="81" s="1" customFormat="1" ht="15" customHeight="1">
      <c r="B81" s="300"/>
      <c r="C81" s="275" t="s">
        <v>464</v>
      </c>
      <c r="D81" s="275"/>
      <c r="E81" s="275"/>
      <c r="F81" s="298" t="s">
        <v>465</v>
      </c>
      <c r="G81" s="299"/>
      <c r="H81" s="275" t="s">
        <v>466</v>
      </c>
      <c r="I81" s="275" t="s">
        <v>461</v>
      </c>
      <c r="J81" s="275">
        <v>50</v>
      </c>
      <c r="K81" s="289"/>
    </row>
    <row r="82" s="1" customFormat="1" ht="15" customHeight="1">
      <c r="B82" s="300"/>
      <c r="C82" s="275" t="s">
        <v>467</v>
      </c>
      <c r="D82" s="275"/>
      <c r="E82" s="275"/>
      <c r="F82" s="298" t="s">
        <v>459</v>
      </c>
      <c r="G82" s="299"/>
      <c r="H82" s="275" t="s">
        <v>468</v>
      </c>
      <c r="I82" s="275" t="s">
        <v>469</v>
      </c>
      <c r="J82" s="275"/>
      <c r="K82" s="289"/>
    </row>
    <row r="83" s="1" customFormat="1" ht="15" customHeight="1">
      <c r="B83" s="300"/>
      <c r="C83" s="301" t="s">
        <v>470</v>
      </c>
      <c r="D83" s="301"/>
      <c r="E83" s="301"/>
      <c r="F83" s="302" t="s">
        <v>465</v>
      </c>
      <c r="G83" s="301"/>
      <c r="H83" s="301" t="s">
        <v>471</v>
      </c>
      <c r="I83" s="301" t="s">
        <v>461</v>
      </c>
      <c r="J83" s="301">
        <v>15</v>
      </c>
      <c r="K83" s="289"/>
    </row>
    <row r="84" s="1" customFormat="1" ht="15" customHeight="1">
      <c r="B84" s="300"/>
      <c r="C84" s="301" t="s">
        <v>472</v>
      </c>
      <c r="D84" s="301"/>
      <c r="E84" s="301"/>
      <c r="F84" s="302" t="s">
        <v>465</v>
      </c>
      <c r="G84" s="301"/>
      <c r="H84" s="301" t="s">
        <v>473</v>
      </c>
      <c r="I84" s="301" t="s">
        <v>461</v>
      </c>
      <c r="J84" s="301">
        <v>15</v>
      </c>
      <c r="K84" s="289"/>
    </row>
    <row r="85" s="1" customFormat="1" ht="15" customHeight="1">
      <c r="B85" s="300"/>
      <c r="C85" s="301" t="s">
        <v>474</v>
      </c>
      <c r="D85" s="301"/>
      <c r="E85" s="301"/>
      <c r="F85" s="302" t="s">
        <v>465</v>
      </c>
      <c r="G85" s="301"/>
      <c r="H85" s="301" t="s">
        <v>475</v>
      </c>
      <c r="I85" s="301" t="s">
        <v>461</v>
      </c>
      <c r="J85" s="301">
        <v>20</v>
      </c>
      <c r="K85" s="289"/>
    </row>
    <row r="86" s="1" customFormat="1" ht="15" customHeight="1">
      <c r="B86" s="300"/>
      <c r="C86" s="301" t="s">
        <v>476</v>
      </c>
      <c r="D86" s="301"/>
      <c r="E86" s="301"/>
      <c r="F86" s="302" t="s">
        <v>465</v>
      </c>
      <c r="G86" s="301"/>
      <c r="H86" s="301" t="s">
        <v>477</v>
      </c>
      <c r="I86" s="301" t="s">
        <v>461</v>
      </c>
      <c r="J86" s="301">
        <v>20</v>
      </c>
      <c r="K86" s="289"/>
    </row>
    <row r="87" s="1" customFormat="1" ht="15" customHeight="1">
      <c r="B87" s="300"/>
      <c r="C87" s="275" t="s">
        <v>478</v>
      </c>
      <c r="D87" s="275"/>
      <c r="E87" s="275"/>
      <c r="F87" s="298" t="s">
        <v>465</v>
      </c>
      <c r="G87" s="299"/>
      <c r="H87" s="275" t="s">
        <v>479</v>
      </c>
      <c r="I87" s="275" t="s">
        <v>461</v>
      </c>
      <c r="J87" s="275">
        <v>50</v>
      </c>
      <c r="K87" s="289"/>
    </row>
    <row r="88" s="1" customFormat="1" ht="15" customHeight="1">
      <c r="B88" s="300"/>
      <c r="C88" s="275" t="s">
        <v>480</v>
      </c>
      <c r="D88" s="275"/>
      <c r="E88" s="275"/>
      <c r="F88" s="298" t="s">
        <v>465</v>
      </c>
      <c r="G88" s="299"/>
      <c r="H88" s="275" t="s">
        <v>481</v>
      </c>
      <c r="I88" s="275" t="s">
        <v>461</v>
      </c>
      <c r="J88" s="275">
        <v>20</v>
      </c>
      <c r="K88" s="289"/>
    </row>
    <row r="89" s="1" customFormat="1" ht="15" customHeight="1">
      <c r="B89" s="300"/>
      <c r="C89" s="275" t="s">
        <v>482</v>
      </c>
      <c r="D89" s="275"/>
      <c r="E89" s="275"/>
      <c r="F89" s="298" t="s">
        <v>465</v>
      </c>
      <c r="G89" s="299"/>
      <c r="H89" s="275" t="s">
        <v>483</v>
      </c>
      <c r="I89" s="275" t="s">
        <v>461</v>
      </c>
      <c r="J89" s="275">
        <v>20</v>
      </c>
      <c r="K89" s="289"/>
    </row>
    <row r="90" s="1" customFormat="1" ht="15" customHeight="1">
      <c r="B90" s="300"/>
      <c r="C90" s="275" t="s">
        <v>484</v>
      </c>
      <c r="D90" s="275"/>
      <c r="E90" s="275"/>
      <c r="F90" s="298" t="s">
        <v>465</v>
      </c>
      <c r="G90" s="299"/>
      <c r="H90" s="275" t="s">
        <v>485</v>
      </c>
      <c r="I90" s="275" t="s">
        <v>461</v>
      </c>
      <c r="J90" s="275">
        <v>50</v>
      </c>
      <c r="K90" s="289"/>
    </row>
    <row r="91" s="1" customFormat="1" ht="15" customHeight="1">
      <c r="B91" s="300"/>
      <c r="C91" s="275" t="s">
        <v>486</v>
      </c>
      <c r="D91" s="275"/>
      <c r="E91" s="275"/>
      <c r="F91" s="298" t="s">
        <v>465</v>
      </c>
      <c r="G91" s="299"/>
      <c r="H91" s="275" t="s">
        <v>486</v>
      </c>
      <c r="I91" s="275" t="s">
        <v>461</v>
      </c>
      <c r="J91" s="275">
        <v>50</v>
      </c>
      <c r="K91" s="289"/>
    </row>
    <row r="92" s="1" customFormat="1" ht="15" customHeight="1">
      <c r="B92" s="300"/>
      <c r="C92" s="275" t="s">
        <v>487</v>
      </c>
      <c r="D92" s="275"/>
      <c r="E92" s="275"/>
      <c r="F92" s="298" t="s">
        <v>465</v>
      </c>
      <c r="G92" s="299"/>
      <c r="H92" s="275" t="s">
        <v>488</v>
      </c>
      <c r="I92" s="275" t="s">
        <v>461</v>
      </c>
      <c r="J92" s="275">
        <v>255</v>
      </c>
      <c r="K92" s="289"/>
    </row>
    <row r="93" s="1" customFormat="1" ht="15" customHeight="1">
      <c r="B93" s="300"/>
      <c r="C93" s="275" t="s">
        <v>489</v>
      </c>
      <c r="D93" s="275"/>
      <c r="E93" s="275"/>
      <c r="F93" s="298" t="s">
        <v>459</v>
      </c>
      <c r="G93" s="299"/>
      <c r="H93" s="275" t="s">
        <v>490</v>
      </c>
      <c r="I93" s="275" t="s">
        <v>491</v>
      </c>
      <c r="J93" s="275"/>
      <c r="K93" s="289"/>
    </row>
    <row r="94" s="1" customFormat="1" ht="15" customHeight="1">
      <c r="B94" s="300"/>
      <c r="C94" s="275" t="s">
        <v>492</v>
      </c>
      <c r="D94" s="275"/>
      <c r="E94" s="275"/>
      <c r="F94" s="298" t="s">
        <v>459</v>
      </c>
      <c r="G94" s="299"/>
      <c r="H94" s="275" t="s">
        <v>493</v>
      </c>
      <c r="I94" s="275" t="s">
        <v>494</v>
      </c>
      <c r="J94" s="275"/>
      <c r="K94" s="289"/>
    </row>
    <row r="95" s="1" customFormat="1" ht="15" customHeight="1">
      <c r="B95" s="300"/>
      <c r="C95" s="275" t="s">
        <v>495</v>
      </c>
      <c r="D95" s="275"/>
      <c r="E95" s="275"/>
      <c r="F95" s="298" t="s">
        <v>459</v>
      </c>
      <c r="G95" s="299"/>
      <c r="H95" s="275" t="s">
        <v>495</v>
      </c>
      <c r="I95" s="275" t="s">
        <v>494</v>
      </c>
      <c r="J95" s="275"/>
      <c r="K95" s="289"/>
    </row>
    <row r="96" s="1" customFormat="1" ht="15" customHeight="1">
      <c r="B96" s="300"/>
      <c r="C96" s="275" t="s">
        <v>37</v>
      </c>
      <c r="D96" s="275"/>
      <c r="E96" s="275"/>
      <c r="F96" s="298" t="s">
        <v>459</v>
      </c>
      <c r="G96" s="299"/>
      <c r="H96" s="275" t="s">
        <v>496</v>
      </c>
      <c r="I96" s="275" t="s">
        <v>494</v>
      </c>
      <c r="J96" s="275"/>
      <c r="K96" s="289"/>
    </row>
    <row r="97" s="1" customFormat="1" ht="15" customHeight="1">
      <c r="B97" s="300"/>
      <c r="C97" s="275" t="s">
        <v>47</v>
      </c>
      <c r="D97" s="275"/>
      <c r="E97" s="275"/>
      <c r="F97" s="298" t="s">
        <v>459</v>
      </c>
      <c r="G97" s="299"/>
      <c r="H97" s="275" t="s">
        <v>497</v>
      </c>
      <c r="I97" s="275" t="s">
        <v>494</v>
      </c>
      <c r="J97" s="275"/>
      <c r="K97" s="289"/>
    </row>
    <row r="98" s="1" customFormat="1" ht="15" customHeight="1">
      <c r="B98" s="303"/>
      <c r="C98" s="304"/>
      <c r="D98" s="304"/>
      <c r="E98" s="304"/>
      <c r="F98" s="304"/>
      <c r="G98" s="304"/>
      <c r="H98" s="304"/>
      <c r="I98" s="304"/>
      <c r="J98" s="304"/>
      <c r="K98" s="305"/>
    </row>
    <row r="99" s="1" customFormat="1" ht="18.75" customHeight="1">
      <c r="B99" s="306"/>
      <c r="C99" s="307"/>
      <c r="D99" s="307"/>
      <c r="E99" s="307"/>
      <c r="F99" s="307"/>
      <c r="G99" s="307"/>
      <c r="H99" s="307"/>
      <c r="I99" s="307"/>
      <c r="J99" s="307"/>
      <c r="K99" s="306"/>
    </row>
    <row r="100" s="1" customFormat="1" ht="18.75" customHeight="1">
      <c r="B100" s="283"/>
      <c r="C100" s="283"/>
      <c r="D100" s="283"/>
      <c r="E100" s="283"/>
      <c r="F100" s="283"/>
      <c r="G100" s="283"/>
      <c r="H100" s="283"/>
      <c r="I100" s="283"/>
      <c r="J100" s="283"/>
      <c r="K100" s="283"/>
    </row>
    <row r="101" s="1" customFormat="1" ht="7.5" customHeight="1">
      <c r="B101" s="284"/>
      <c r="C101" s="285"/>
      <c r="D101" s="285"/>
      <c r="E101" s="285"/>
      <c r="F101" s="285"/>
      <c r="G101" s="285"/>
      <c r="H101" s="285"/>
      <c r="I101" s="285"/>
      <c r="J101" s="285"/>
      <c r="K101" s="286"/>
    </row>
    <row r="102" s="1" customFormat="1" ht="45" customHeight="1">
      <c r="B102" s="287"/>
      <c r="C102" s="288" t="s">
        <v>498</v>
      </c>
      <c r="D102" s="288"/>
      <c r="E102" s="288"/>
      <c r="F102" s="288"/>
      <c r="G102" s="288"/>
      <c r="H102" s="288"/>
      <c r="I102" s="288"/>
      <c r="J102" s="288"/>
      <c r="K102" s="289"/>
    </row>
    <row r="103" s="1" customFormat="1" ht="17.25" customHeight="1">
      <c r="B103" s="287"/>
      <c r="C103" s="290" t="s">
        <v>453</v>
      </c>
      <c r="D103" s="290"/>
      <c r="E103" s="290"/>
      <c r="F103" s="290" t="s">
        <v>454</v>
      </c>
      <c r="G103" s="291"/>
      <c r="H103" s="290" t="s">
        <v>53</v>
      </c>
      <c r="I103" s="290" t="s">
        <v>56</v>
      </c>
      <c r="J103" s="290" t="s">
        <v>455</v>
      </c>
      <c r="K103" s="289"/>
    </row>
    <row r="104" s="1" customFormat="1" ht="17.25" customHeight="1">
      <c r="B104" s="287"/>
      <c r="C104" s="292" t="s">
        <v>456</v>
      </c>
      <c r="D104" s="292"/>
      <c r="E104" s="292"/>
      <c r="F104" s="293" t="s">
        <v>457</v>
      </c>
      <c r="G104" s="294"/>
      <c r="H104" s="292"/>
      <c r="I104" s="292"/>
      <c r="J104" s="292" t="s">
        <v>458</v>
      </c>
      <c r="K104" s="289"/>
    </row>
    <row r="105" s="1" customFormat="1" ht="5.25" customHeight="1">
      <c r="B105" s="287"/>
      <c r="C105" s="290"/>
      <c r="D105" s="290"/>
      <c r="E105" s="290"/>
      <c r="F105" s="290"/>
      <c r="G105" s="308"/>
      <c r="H105" s="290"/>
      <c r="I105" s="290"/>
      <c r="J105" s="290"/>
      <c r="K105" s="289"/>
    </row>
    <row r="106" s="1" customFormat="1" ht="15" customHeight="1">
      <c r="B106" s="287"/>
      <c r="C106" s="275" t="s">
        <v>52</v>
      </c>
      <c r="D106" s="297"/>
      <c r="E106" s="297"/>
      <c r="F106" s="298" t="s">
        <v>459</v>
      </c>
      <c r="G106" s="275"/>
      <c r="H106" s="275" t="s">
        <v>499</v>
      </c>
      <c r="I106" s="275" t="s">
        <v>461</v>
      </c>
      <c r="J106" s="275">
        <v>20</v>
      </c>
      <c r="K106" s="289"/>
    </row>
    <row r="107" s="1" customFormat="1" ht="15" customHeight="1">
      <c r="B107" s="287"/>
      <c r="C107" s="275" t="s">
        <v>462</v>
      </c>
      <c r="D107" s="275"/>
      <c r="E107" s="275"/>
      <c r="F107" s="298" t="s">
        <v>459</v>
      </c>
      <c r="G107" s="275"/>
      <c r="H107" s="275" t="s">
        <v>499</v>
      </c>
      <c r="I107" s="275" t="s">
        <v>461</v>
      </c>
      <c r="J107" s="275">
        <v>120</v>
      </c>
      <c r="K107" s="289"/>
    </row>
    <row r="108" s="1" customFormat="1" ht="15" customHeight="1">
      <c r="B108" s="300"/>
      <c r="C108" s="275" t="s">
        <v>464</v>
      </c>
      <c r="D108" s="275"/>
      <c r="E108" s="275"/>
      <c r="F108" s="298" t="s">
        <v>465</v>
      </c>
      <c r="G108" s="275"/>
      <c r="H108" s="275" t="s">
        <v>499</v>
      </c>
      <c r="I108" s="275" t="s">
        <v>461</v>
      </c>
      <c r="J108" s="275">
        <v>50</v>
      </c>
      <c r="K108" s="289"/>
    </row>
    <row r="109" s="1" customFormat="1" ht="15" customHeight="1">
      <c r="B109" s="300"/>
      <c r="C109" s="275" t="s">
        <v>467</v>
      </c>
      <c r="D109" s="275"/>
      <c r="E109" s="275"/>
      <c r="F109" s="298" t="s">
        <v>459</v>
      </c>
      <c r="G109" s="275"/>
      <c r="H109" s="275" t="s">
        <v>499</v>
      </c>
      <c r="I109" s="275" t="s">
        <v>469</v>
      </c>
      <c r="J109" s="275"/>
      <c r="K109" s="289"/>
    </row>
    <row r="110" s="1" customFormat="1" ht="15" customHeight="1">
      <c r="B110" s="300"/>
      <c r="C110" s="275" t="s">
        <v>478</v>
      </c>
      <c r="D110" s="275"/>
      <c r="E110" s="275"/>
      <c r="F110" s="298" t="s">
        <v>465</v>
      </c>
      <c r="G110" s="275"/>
      <c r="H110" s="275" t="s">
        <v>499</v>
      </c>
      <c r="I110" s="275" t="s">
        <v>461</v>
      </c>
      <c r="J110" s="275">
        <v>50</v>
      </c>
      <c r="K110" s="289"/>
    </row>
    <row r="111" s="1" customFormat="1" ht="15" customHeight="1">
      <c r="B111" s="300"/>
      <c r="C111" s="275" t="s">
        <v>486</v>
      </c>
      <c r="D111" s="275"/>
      <c r="E111" s="275"/>
      <c r="F111" s="298" t="s">
        <v>465</v>
      </c>
      <c r="G111" s="275"/>
      <c r="H111" s="275" t="s">
        <v>499</v>
      </c>
      <c r="I111" s="275" t="s">
        <v>461</v>
      </c>
      <c r="J111" s="275">
        <v>50</v>
      </c>
      <c r="K111" s="289"/>
    </row>
    <row r="112" s="1" customFormat="1" ht="15" customHeight="1">
      <c r="B112" s="300"/>
      <c r="C112" s="275" t="s">
        <v>484</v>
      </c>
      <c r="D112" s="275"/>
      <c r="E112" s="275"/>
      <c r="F112" s="298" t="s">
        <v>465</v>
      </c>
      <c r="G112" s="275"/>
      <c r="H112" s="275" t="s">
        <v>499</v>
      </c>
      <c r="I112" s="275" t="s">
        <v>461</v>
      </c>
      <c r="J112" s="275">
        <v>50</v>
      </c>
      <c r="K112" s="289"/>
    </row>
    <row r="113" s="1" customFormat="1" ht="15" customHeight="1">
      <c r="B113" s="300"/>
      <c r="C113" s="275" t="s">
        <v>52</v>
      </c>
      <c r="D113" s="275"/>
      <c r="E113" s="275"/>
      <c r="F113" s="298" t="s">
        <v>459</v>
      </c>
      <c r="G113" s="275"/>
      <c r="H113" s="275" t="s">
        <v>500</v>
      </c>
      <c r="I113" s="275" t="s">
        <v>461</v>
      </c>
      <c r="J113" s="275">
        <v>20</v>
      </c>
      <c r="K113" s="289"/>
    </row>
    <row r="114" s="1" customFormat="1" ht="15" customHeight="1">
      <c r="B114" s="300"/>
      <c r="C114" s="275" t="s">
        <v>501</v>
      </c>
      <c r="D114" s="275"/>
      <c r="E114" s="275"/>
      <c r="F114" s="298" t="s">
        <v>459</v>
      </c>
      <c r="G114" s="275"/>
      <c r="H114" s="275" t="s">
        <v>502</v>
      </c>
      <c r="I114" s="275" t="s">
        <v>461</v>
      </c>
      <c r="J114" s="275">
        <v>120</v>
      </c>
      <c r="K114" s="289"/>
    </row>
    <row r="115" s="1" customFormat="1" ht="15" customHeight="1">
      <c r="B115" s="300"/>
      <c r="C115" s="275" t="s">
        <v>37</v>
      </c>
      <c r="D115" s="275"/>
      <c r="E115" s="275"/>
      <c r="F115" s="298" t="s">
        <v>459</v>
      </c>
      <c r="G115" s="275"/>
      <c r="H115" s="275" t="s">
        <v>503</v>
      </c>
      <c r="I115" s="275" t="s">
        <v>494</v>
      </c>
      <c r="J115" s="275"/>
      <c r="K115" s="289"/>
    </row>
    <row r="116" s="1" customFormat="1" ht="15" customHeight="1">
      <c r="B116" s="300"/>
      <c r="C116" s="275" t="s">
        <v>47</v>
      </c>
      <c r="D116" s="275"/>
      <c r="E116" s="275"/>
      <c r="F116" s="298" t="s">
        <v>459</v>
      </c>
      <c r="G116" s="275"/>
      <c r="H116" s="275" t="s">
        <v>504</v>
      </c>
      <c r="I116" s="275" t="s">
        <v>494</v>
      </c>
      <c r="J116" s="275"/>
      <c r="K116" s="289"/>
    </row>
    <row r="117" s="1" customFormat="1" ht="15" customHeight="1">
      <c r="B117" s="300"/>
      <c r="C117" s="275" t="s">
        <v>56</v>
      </c>
      <c r="D117" s="275"/>
      <c r="E117" s="275"/>
      <c r="F117" s="298" t="s">
        <v>459</v>
      </c>
      <c r="G117" s="275"/>
      <c r="H117" s="275" t="s">
        <v>505</v>
      </c>
      <c r="I117" s="275" t="s">
        <v>506</v>
      </c>
      <c r="J117" s="275"/>
      <c r="K117" s="289"/>
    </row>
    <row r="118" s="1" customFormat="1" ht="15" customHeight="1">
      <c r="B118" s="303"/>
      <c r="C118" s="309"/>
      <c r="D118" s="309"/>
      <c r="E118" s="309"/>
      <c r="F118" s="309"/>
      <c r="G118" s="309"/>
      <c r="H118" s="309"/>
      <c r="I118" s="309"/>
      <c r="J118" s="309"/>
      <c r="K118" s="305"/>
    </row>
    <row r="119" s="1" customFormat="1" ht="18.75" customHeight="1">
      <c r="B119" s="310"/>
      <c r="C119" s="311"/>
      <c r="D119" s="311"/>
      <c r="E119" s="311"/>
      <c r="F119" s="312"/>
      <c r="G119" s="311"/>
      <c r="H119" s="311"/>
      <c r="I119" s="311"/>
      <c r="J119" s="311"/>
      <c r="K119" s="310"/>
    </row>
    <row r="120" s="1" customFormat="1" ht="18.75" customHeight="1">
      <c r="B120" s="283"/>
      <c r="C120" s="283"/>
      <c r="D120" s="283"/>
      <c r="E120" s="283"/>
      <c r="F120" s="283"/>
      <c r="G120" s="283"/>
      <c r="H120" s="283"/>
      <c r="I120" s="283"/>
      <c r="J120" s="283"/>
      <c r="K120" s="283"/>
    </row>
    <row r="121" s="1" customFormat="1" ht="7.5" customHeight="1">
      <c r="B121" s="313"/>
      <c r="C121" s="314"/>
      <c r="D121" s="314"/>
      <c r="E121" s="314"/>
      <c r="F121" s="314"/>
      <c r="G121" s="314"/>
      <c r="H121" s="314"/>
      <c r="I121" s="314"/>
      <c r="J121" s="314"/>
      <c r="K121" s="315"/>
    </row>
    <row r="122" s="1" customFormat="1" ht="45" customHeight="1">
      <c r="B122" s="316"/>
      <c r="C122" s="266" t="s">
        <v>507</v>
      </c>
      <c r="D122" s="266"/>
      <c r="E122" s="266"/>
      <c r="F122" s="266"/>
      <c r="G122" s="266"/>
      <c r="H122" s="266"/>
      <c r="I122" s="266"/>
      <c r="J122" s="266"/>
      <c r="K122" s="317"/>
    </row>
    <row r="123" s="1" customFormat="1" ht="17.25" customHeight="1">
      <c r="B123" s="318"/>
      <c r="C123" s="290" t="s">
        <v>453</v>
      </c>
      <c r="D123" s="290"/>
      <c r="E123" s="290"/>
      <c r="F123" s="290" t="s">
        <v>454</v>
      </c>
      <c r="G123" s="291"/>
      <c r="H123" s="290" t="s">
        <v>53</v>
      </c>
      <c r="I123" s="290" t="s">
        <v>56</v>
      </c>
      <c r="J123" s="290" t="s">
        <v>455</v>
      </c>
      <c r="K123" s="319"/>
    </row>
    <row r="124" s="1" customFormat="1" ht="17.25" customHeight="1">
      <c r="B124" s="318"/>
      <c r="C124" s="292" t="s">
        <v>456</v>
      </c>
      <c r="D124" s="292"/>
      <c r="E124" s="292"/>
      <c r="F124" s="293" t="s">
        <v>457</v>
      </c>
      <c r="G124" s="294"/>
      <c r="H124" s="292"/>
      <c r="I124" s="292"/>
      <c r="J124" s="292" t="s">
        <v>458</v>
      </c>
      <c r="K124" s="319"/>
    </row>
    <row r="125" s="1" customFormat="1" ht="5.25" customHeight="1">
      <c r="B125" s="320"/>
      <c r="C125" s="295"/>
      <c r="D125" s="295"/>
      <c r="E125" s="295"/>
      <c r="F125" s="295"/>
      <c r="G125" s="321"/>
      <c r="H125" s="295"/>
      <c r="I125" s="295"/>
      <c r="J125" s="295"/>
      <c r="K125" s="322"/>
    </row>
    <row r="126" s="1" customFormat="1" ht="15" customHeight="1">
      <c r="B126" s="320"/>
      <c r="C126" s="275" t="s">
        <v>462</v>
      </c>
      <c r="D126" s="297"/>
      <c r="E126" s="297"/>
      <c r="F126" s="298" t="s">
        <v>459</v>
      </c>
      <c r="G126" s="275"/>
      <c r="H126" s="275" t="s">
        <v>499</v>
      </c>
      <c r="I126" s="275" t="s">
        <v>461</v>
      </c>
      <c r="J126" s="275">
        <v>120</v>
      </c>
      <c r="K126" s="323"/>
    </row>
    <row r="127" s="1" customFormat="1" ht="15" customHeight="1">
      <c r="B127" s="320"/>
      <c r="C127" s="275" t="s">
        <v>508</v>
      </c>
      <c r="D127" s="275"/>
      <c r="E127" s="275"/>
      <c r="F127" s="298" t="s">
        <v>459</v>
      </c>
      <c r="G127" s="275"/>
      <c r="H127" s="275" t="s">
        <v>509</v>
      </c>
      <c r="I127" s="275" t="s">
        <v>461</v>
      </c>
      <c r="J127" s="275" t="s">
        <v>510</v>
      </c>
      <c r="K127" s="323"/>
    </row>
    <row r="128" s="1" customFormat="1" ht="15" customHeight="1">
      <c r="B128" s="320"/>
      <c r="C128" s="275" t="s">
        <v>407</v>
      </c>
      <c r="D128" s="275"/>
      <c r="E128" s="275"/>
      <c r="F128" s="298" t="s">
        <v>459</v>
      </c>
      <c r="G128" s="275"/>
      <c r="H128" s="275" t="s">
        <v>511</v>
      </c>
      <c r="I128" s="275" t="s">
        <v>461</v>
      </c>
      <c r="J128" s="275" t="s">
        <v>510</v>
      </c>
      <c r="K128" s="323"/>
    </row>
    <row r="129" s="1" customFormat="1" ht="15" customHeight="1">
      <c r="B129" s="320"/>
      <c r="C129" s="275" t="s">
        <v>470</v>
      </c>
      <c r="D129" s="275"/>
      <c r="E129" s="275"/>
      <c r="F129" s="298" t="s">
        <v>465</v>
      </c>
      <c r="G129" s="275"/>
      <c r="H129" s="275" t="s">
        <v>471</v>
      </c>
      <c r="I129" s="275" t="s">
        <v>461</v>
      </c>
      <c r="J129" s="275">
        <v>15</v>
      </c>
      <c r="K129" s="323"/>
    </row>
    <row r="130" s="1" customFormat="1" ht="15" customHeight="1">
      <c r="B130" s="320"/>
      <c r="C130" s="301" t="s">
        <v>472</v>
      </c>
      <c r="D130" s="301"/>
      <c r="E130" s="301"/>
      <c r="F130" s="302" t="s">
        <v>465</v>
      </c>
      <c r="G130" s="301"/>
      <c r="H130" s="301" t="s">
        <v>473</v>
      </c>
      <c r="I130" s="301" t="s">
        <v>461</v>
      </c>
      <c r="J130" s="301">
        <v>15</v>
      </c>
      <c r="K130" s="323"/>
    </row>
    <row r="131" s="1" customFormat="1" ht="15" customHeight="1">
      <c r="B131" s="320"/>
      <c r="C131" s="301" t="s">
        <v>474</v>
      </c>
      <c r="D131" s="301"/>
      <c r="E131" s="301"/>
      <c r="F131" s="302" t="s">
        <v>465</v>
      </c>
      <c r="G131" s="301"/>
      <c r="H131" s="301" t="s">
        <v>475</v>
      </c>
      <c r="I131" s="301" t="s">
        <v>461</v>
      </c>
      <c r="J131" s="301">
        <v>20</v>
      </c>
      <c r="K131" s="323"/>
    </row>
    <row r="132" s="1" customFormat="1" ht="15" customHeight="1">
      <c r="B132" s="320"/>
      <c r="C132" s="301" t="s">
        <v>476</v>
      </c>
      <c r="D132" s="301"/>
      <c r="E132" s="301"/>
      <c r="F132" s="302" t="s">
        <v>465</v>
      </c>
      <c r="G132" s="301"/>
      <c r="H132" s="301" t="s">
        <v>477</v>
      </c>
      <c r="I132" s="301" t="s">
        <v>461</v>
      </c>
      <c r="J132" s="301">
        <v>20</v>
      </c>
      <c r="K132" s="323"/>
    </row>
    <row r="133" s="1" customFormat="1" ht="15" customHeight="1">
      <c r="B133" s="320"/>
      <c r="C133" s="275" t="s">
        <v>464</v>
      </c>
      <c r="D133" s="275"/>
      <c r="E133" s="275"/>
      <c r="F133" s="298" t="s">
        <v>465</v>
      </c>
      <c r="G133" s="275"/>
      <c r="H133" s="275" t="s">
        <v>499</v>
      </c>
      <c r="I133" s="275" t="s">
        <v>461</v>
      </c>
      <c r="J133" s="275">
        <v>50</v>
      </c>
      <c r="K133" s="323"/>
    </row>
    <row r="134" s="1" customFormat="1" ht="15" customHeight="1">
      <c r="B134" s="320"/>
      <c r="C134" s="275" t="s">
        <v>478</v>
      </c>
      <c r="D134" s="275"/>
      <c r="E134" s="275"/>
      <c r="F134" s="298" t="s">
        <v>465</v>
      </c>
      <c r="G134" s="275"/>
      <c r="H134" s="275" t="s">
        <v>499</v>
      </c>
      <c r="I134" s="275" t="s">
        <v>461</v>
      </c>
      <c r="J134" s="275">
        <v>50</v>
      </c>
      <c r="K134" s="323"/>
    </row>
    <row r="135" s="1" customFormat="1" ht="15" customHeight="1">
      <c r="B135" s="320"/>
      <c r="C135" s="275" t="s">
        <v>484</v>
      </c>
      <c r="D135" s="275"/>
      <c r="E135" s="275"/>
      <c r="F135" s="298" t="s">
        <v>465</v>
      </c>
      <c r="G135" s="275"/>
      <c r="H135" s="275" t="s">
        <v>499</v>
      </c>
      <c r="I135" s="275" t="s">
        <v>461</v>
      </c>
      <c r="J135" s="275">
        <v>50</v>
      </c>
      <c r="K135" s="323"/>
    </row>
    <row r="136" s="1" customFormat="1" ht="15" customHeight="1">
      <c r="B136" s="320"/>
      <c r="C136" s="275" t="s">
        <v>486</v>
      </c>
      <c r="D136" s="275"/>
      <c r="E136" s="275"/>
      <c r="F136" s="298" t="s">
        <v>465</v>
      </c>
      <c r="G136" s="275"/>
      <c r="H136" s="275" t="s">
        <v>499</v>
      </c>
      <c r="I136" s="275" t="s">
        <v>461</v>
      </c>
      <c r="J136" s="275">
        <v>50</v>
      </c>
      <c r="K136" s="323"/>
    </row>
    <row r="137" s="1" customFormat="1" ht="15" customHeight="1">
      <c r="B137" s="320"/>
      <c r="C137" s="275" t="s">
        <v>487</v>
      </c>
      <c r="D137" s="275"/>
      <c r="E137" s="275"/>
      <c r="F137" s="298" t="s">
        <v>465</v>
      </c>
      <c r="G137" s="275"/>
      <c r="H137" s="275" t="s">
        <v>512</v>
      </c>
      <c r="I137" s="275" t="s">
        <v>461</v>
      </c>
      <c r="J137" s="275">
        <v>255</v>
      </c>
      <c r="K137" s="323"/>
    </row>
    <row r="138" s="1" customFormat="1" ht="15" customHeight="1">
      <c r="B138" s="320"/>
      <c r="C138" s="275" t="s">
        <v>489</v>
      </c>
      <c r="D138" s="275"/>
      <c r="E138" s="275"/>
      <c r="F138" s="298" t="s">
        <v>459</v>
      </c>
      <c r="G138" s="275"/>
      <c r="H138" s="275" t="s">
        <v>513</v>
      </c>
      <c r="I138" s="275" t="s">
        <v>491</v>
      </c>
      <c r="J138" s="275"/>
      <c r="K138" s="323"/>
    </row>
    <row r="139" s="1" customFormat="1" ht="15" customHeight="1">
      <c r="B139" s="320"/>
      <c r="C139" s="275" t="s">
        <v>492</v>
      </c>
      <c r="D139" s="275"/>
      <c r="E139" s="275"/>
      <c r="F139" s="298" t="s">
        <v>459</v>
      </c>
      <c r="G139" s="275"/>
      <c r="H139" s="275" t="s">
        <v>514</v>
      </c>
      <c r="I139" s="275" t="s">
        <v>494</v>
      </c>
      <c r="J139" s="275"/>
      <c r="K139" s="323"/>
    </row>
    <row r="140" s="1" customFormat="1" ht="15" customHeight="1">
      <c r="B140" s="320"/>
      <c r="C140" s="275" t="s">
        <v>495</v>
      </c>
      <c r="D140" s="275"/>
      <c r="E140" s="275"/>
      <c r="F140" s="298" t="s">
        <v>459</v>
      </c>
      <c r="G140" s="275"/>
      <c r="H140" s="275" t="s">
        <v>495</v>
      </c>
      <c r="I140" s="275" t="s">
        <v>494</v>
      </c>
      <c r="J140" s="275"/>
      <c r="K140" s="323"/>
    </row>
    <row r="141" s="1" customFormat="1" ht="15" customHeight="1">
      <c r="B141" s="320"/>
      <c r="C141" s="275" t="s">
        <v>37</v>
      </c>
      <c r="D141" s="275"/>
      <c r="E141" s="275"/>
      <c r="F141" s="298" t="s">
        <v>459</v>
      </c>
      <c r="G141" s="275"/>
      <c r="H141" s="275" t="s">
        <v>515</v>
      </c>
      <c r="I141" s="275" t="s">
        <v>494</v>
      </c>
      <c r="J141" s="275"/>
      <c r="K141" s="323"/>
    </row>
    <row r="142" s="1" customFormat="1" ht="15" customHeight="1">
      <c r="B142" s="320"/>
      <c r="C142" s="275" t="s">
        <v>516</v>
      </c>
      <c r="D142" s="275"/>
      <c r="E142" s="275"/>
      <c r="F142" s="298" t="s">
        <v>459</v>
      </c>
      <c r="G142" s="275"/>
      <c r="H142" s="275" t="s">
        <v>517</v>
      </c>
      <c r="I142" s="275" t="s">
        <v>494</v>
      </c>
      <c r="J142" s="275"/>
      <c r="K142" s="323"/>
    </row>
    <row r="143" s="1" customFormat="1" ht="15" customHeight="1">
      <c r="B143" s="324"/>
      <c r="C143" s="325"/>
      <c r="D143" s="325"/>
      <c r="E143" s="325"/>
      <c r="F143" s="325"/>
      <c r="G143" s="325"/>
      <c r="H143" s="325"/>
      <c r="I143" s="325"/>
      <c r="J143" s="325"/>
      <c r="K143" s="326"/>
    </row>
    <row r="144" s="1" customFormat="1" ht="18.75" customHeight="1">
      <c r="B144" s="311"/>
      <c r="C144" s="311"/>
      <c r="D144" s="311"/>
      <c r="E144" s="311"/>
      <c r="F144" s="312"/>
      <c r="G144" s="311"/>
      <c r="H144" s="311"/>
      <c r="I144" s="311"/>
      <c r="J144" s="311"/>
      <c r="K144" s="311"/>
    </row>
    <row r="145" s="1" customFormat="1" ht="18.75" customHeight="1">
      <c r="B145" s="283"/>
      <c r="C145" s="283"/>
      <c r="D145" s="283"/>
      <c r="E145" s="283"/>
      <c r="F145" s="283"/>
      <c r="G145" s="283"/>
      <c r="H145" s="283"/>
      <c r="I145" s="283"/>
      <c r="J145" s="283"/>
      <c r="K145" s="283"/>
    </row>
    <row r="146" s="1" customFormat="1" ht="7.5" customHeight="1">
      <c r="B146" s="284"/>
      <c r="C146" s="285"/>
      <c r="D146" s="285"/>
      <c r="E146" s="285"/>
      <c r="F146" s="285"/>
      <c r="G146" s="285"/>
      <c r="H146" s="285"/>
      <c r="I146" s="285"/>
      <c r="J146" s="285"/>
      <c r="K146" s="286"/>
    </row>
    <row r="147" s="1" customFormat="1" ht="45" customHeight="1">
      <c r="B147" s="287"/>
      <c r="C147" s="288" t="s">
        <v>518</v>
      </c>
      <c r="D147" s="288"/>
      <c r="E147" s="288"/>
      <c r="F147" s="288"/>
      <c r="G147" s="288"/>
      <c r="H147" s="288"/>
      <c r="I147" s="288"/>
      <c r="J147" s="288"/>
      <c r="K147" s="289"/>
    </row>
    <row r="148" s="1" customFormat="1" ht="17.25" customHeight="1">
      <c r="B148" s="287"/>
      <c r="C148" s="290" t="s">
        <v>453</v>
      </c>
      <c r="D148" s="290"/>
      <c r="E148" s="290"/>
      <c r="F148" s="290" t="s">
        <v>454</v>
      </c>
      <c r="G148" s="291"/>
      <c r="H148" s="290" t="s">
        <v>53</v>
      </c>
      <c r="I148" s="290" t="s">
        <v>56</v>
      </c>
      <c r="J148" s="290" t="s">
        <v>455</v>
      </c>
      <c r="K148" s="289"/>
    </row>
    <row r="149" s="1" customFormat="1" ht="17.25" customHeight="1">
      <c r="B149" s="287"/>
      <c r="C149" s="292" t="s">
        <v>456</v>
      </c>
      <c r="D149" s="292"/>
      <c r="E149" s="292"/>
      <c r="F149" s="293" t="s">
        <v>457</v>
      </c>
      <c r="G149" s="294"/>
      <c r="H149" s="292"/>
      <c r="I149" s="292"/>
      <c r="J149" s="292" t="s">
        <v>458</v>
      </c>
      <c r="K149" s="289"/>
    </row>
    <row r="150" s="1" customFormat="1" ht="5.25" customHeight="1">
      <c r="B150" s="300"/>
      <c r="C150" s="295"/>
      <c r="D150" s="295"/>
      <c r="E150" s="295"/>
      <c r="F150" s="295"/>
      <c r="G150" s="296"/>
      <c r="H150" s="295"/>
      <c r="I150" s="295"/>
      <c r="J150" s="295"/>
      <c r="K150" s="323"/>
    </row>
    <row r="151" s="1" customFormat="1" ht="15" customHeight="1">
      <c r="B151" s="300"/>
      <c r="C151" s="327" t="s">
        <v>462</v>
      </c>
      <c r="D151" s="275"/>
      <c r="E151" s="275"/>
      <c r="F151" s="328" t="s">
        <v>459</v>
      </c>
      <c r="G151" s="275"/>
      <c r="H151" s="327" t="s">
        <v>499</v>
      </c>
      <c r="I151" s="327" t="s">
        <v>461</v>
      </c>
      <c r="J151" s="327">
        <v>120</v>
      </c>
      <c r="K151" s="323"/>
    </row>
    <row r="152" s="1" customFormat="1" ht="15" customHeight="1">
      <c r="B152" s="300"/>
      <c r="C152" s="327" t="s">
        <v>508</v>
      </c>
      <c r="D152" s="275"/>
      <c r="E152" s="275"/>
      <c r="F152" s="328" t="s">
        <v>459</v>
      </c>
      <c r="G152" s="275"/>
      <c r="H152" s="327" t="s">
        <v>519</v>
      </c>
      <c r="I152" s="327" t="s">
        <v>461</v>
      </c>
      <c r="J152" s="327" t="s">
        <v>510</v>
      </c>
      <c r="K152" s="323"/>
    </row>
    <row r="153" s="1" customFormat="1" ht="15" customHeight="1">
      <c r="B153" s="300"/>
      <c r="C153" s="327" t="s">
        <v>407</v>
      </c>
      <c r="D153" s="275"/>
      <c r="E153" s="275"/>
      <c r="F153" s="328" t="s">
        <v>459</v>
      </c>
      <c r="G153" s="275"/>
      <c r="H153" s="327" t="s">
        <v>520</v>
      </c>
      <c r="I153" s="327" t="s">
        <v>461</v>
      </c>
      <c r="J153" s="327" t="s">
        <v>510</v>
      </c>
      <c r="K153" s="323"/>
    </row>
    <row r="154" s="1" customFormat="1" ht="15" customHeight="1">
      <c r="B154" s="300"/>
      <c r="C154" s="327" t="s">
        <v>464</v>
      </c>
      <c r="D154" s="275"/>
      <c r="E154" s="275"/>
      <c r="F154" s="328" t="s">
        <v>465</v>
      </c>
      <c r="G154" s="275"/>
      <c r="H154" s="327" t="s">
        <v>499</v>
      </c>
      <c r="I154" s="327" t="s">
        <v>461</v>
      </c>
      <c r="J154" s="327">
        <v>50</v>
      </c>
      <c r="K154" s="323"/>
    </row>
    <row r="155" s="1" customFormat="1" ht="15" customHeight="1">
      <c r="B155" s="300"/>
      <c r="C155" s="327" t="s">
        <v>467</v>
      </c>
      <c r="D155" s="275"/>
      <c r="E155" s="275"/>
      <c r="F155" s="328" t="s">
        <v>459</v>
      </c>
      <c r="G155" s="275"/>
      <c r="H155" s="327" t="s">
        <v>499</v>
      </c>
      <c r="I155" s="327" t="s">
        <v>469</v>
      </c>
      <c r="J155" s="327"/>
      <c r="K155" s="323"/>
    </row>
    <row r="156" s="1" customFormat="1" ht="15" customHeight="1">
      <c r="B156" s="300"/>
      <c r="C156" s="327" t="s">
        <v>478</v>
      </c>
      <c r="D156" s="275"/>
      <c r="E156" s="275"/>
      <c r="F156" s="328" t="s">
        <v>465</v>
      </c>
      <c r="G156" s="275"/>
      <c r="H156" s="327" t="s">
        <v>499</v>
      </c>
      <c r="I156" s="327" t="s">
        <v>461</v>
      </c>
      <c r="J156" s="327">
        <v>50</v>
      </c>
      <c r="K156" s="323"/>
    </row>
    <row r="157" s="1" customFormat="1" ht="15" customHeight="1">
      <c r="B157" s="300"/>
      <c r="C157" s="327" t="s">
        <v>486</v>
      </c>
      <c r="D157" s="275"/>
      <c r="E157" s="275"/>
      <c r="F157" s="328" t="s">
        <v>465</v>
      </c>
      <c r="G157" s="275"/>
      <c r="H157" s="327" t="s">
        <v>499</v>
      </c>
      <c r="I157" s="327" t="s">
        <v>461</v>
      </c>
      <c r="J157" s="327">
        <v>50</v>
      </c>
      <c r="K157" s="323"/>
    </row>
    <row r="158" s="1" customFormat="1" ht="15" customHeight="1">
      <c r="B158" s="300"/>
      <c r="C158" s="327" t="s">
        <v>484</v>
      </c>
      <c r="D158" s="275"/>
      <c r="E158" s="275"/>
      <c r="F158" s="328" t="s">
        <v>465</v>
      </c>
      <c r="G158" s="275"/>
      <c r="H158" s="327" t="s">
        <v>499</v>
      </c>
      <c r="I158" s="327" t="s">
        <v>461</v>
      </c>
      <c r="J158" s="327">
        <v>50</v>
      </c>
      <c r="K158" s="323"/>
    </row>
    <row r="159" s="1" customFormat="1" ht="15" customHeight="1">
      <c r="B159" s="300"/>
      <c r="C159" s="327" t="s">
        <v>92</v>
      </c>
      <c r="D159" s="275"/>
      <c r="E159" s="275"/>
      <c r="F159" s="328" t="s">
        <v>459</v>
      </c>
      <c r="G159" s="275"/>
      <c r="H159" s="327" t="s">
        <v>521</v>
      </c>
      <c r="I159" s="327" t="s">
        <v>461</v>
      </c>
      <c r="J159" s="327" t="s">
        <v>522</v>
      </c>
      <c r="K159" s="323"/>
    </row>
    <row r="160" s="1" customFormat="1" ht="15" customHeight="1">
      <c r="B160" s="300"/>
      <c r="C160" s="327" t="s">
        <v>523</v>
      </c>
      <c r="D160" s="275"/>
      <c r="E160" s="275"/>
      <c r="F160" s="328" t="s">
        <v>459</v>
      </c>
      <c r="G160" s="275"/>
      <c r="H160" s="327" t="s">
        <v>524</v>
      </c>
      <c r="I160" s="327" t="s">
        <v>494</v>
      </c>
      <c r="J160" s="327"/>
      <c r="K160" s="323"/>
    </row>
    <row r="161" s="1" customFormat="1" ht="15" customHeight="1">
      <c r="B161" s="329"/>
      <c r="C161" s="309"/>
      <c r="D161" s="309"/>
      <c r="E161" s="309"/>
      <c r="F161" s="309"/>
      <c r="G161" s="309"/>
      <c r="H161" s="309"/>
      <c r="I161" s="309"/>
      <c r="J161" s="309"/>
      <c r="K161" s="330"/>
    </row>
    <row r="162" s="1" customFormat="1" ht="18.75" customHeight="1">
      <c r="B162" s="311"/>
      <c r="C162" s="321"/>
      <c r="D162" s="321"/>
      <c r="E162" s="321"/>
      <c r="F162" s="331"/>
      <c r="G162" s="321"/>
      <c r="H162" s="321"/>
      <c r="I162" s="321"/>
      <c r="J162" s="321"/>
      <c r="K162" s="311"/>
    </row>
    <row r="163" s="1" customFormat="1" ht="18.75" customHeight="1">
      <c r="B163" s="283"/>
      <c r="C163" s="283"/>
      <c r="D163" s="283"/>
      <c r="E163" s="283"/>
      <c r="F163" s="283"/>
      <c r="G163" s="283"/>
      <c r="H163" s="283"/>
      <c r="I163" s="283"/>
      <c r="J163" s="283"/>
      <c r="K163" s="283"/>
    </row>
    <row r="164" s="1" customFormat="1" ht="7.5" customHeight="1">
      <c r="B164" s="262"/>
      <c r="C164" s="263"/>
      <c r="D164" s="263"/>
      <c r="E164" s="263"/>
      <c r="F164" s="263"/>
      <c r="G164" s="263"/>
      <c r="H164" s="263"/>
      <c r="I164" s="263"/>
      <c r="J164" s="263"/>
      <c r="K164" s="264"/>
    </row>
    <row r="165" s="1" customFormat="1" ht="45" customHeight="1">
      <c r="B165" s="265"/>
      <c r="C165" s="266" t="s">
        <v>525</v>
      </c>
      <c r="D165" s="266"/>
      <c r="E165" s="266"/>
      <c r="F165" s="266"/>
      <c r="G165" s="266"/>
      <c r="H165" s="266"/>
      <c r="I165" s="266"/>
      <c r="J165" s="266"/>
      <c r="K165" s="267"/>
    </row>
    <row r="166" s="1" customFormat="1" ht="17.25" customHeight="1">
      <c r="B166" s="265"/>
      <c r="C166" s="290" t="s">
        <v>453</v>
      </c>
      <c r="D166" s="290"/>
      <c r="E166" s="290"/>
      <c r="F166" s="290" t="s">
        <v>454</v>
      </c>
      <c r="G166" s="332"/>
      <c r="H166" s="333" t="s">
        <v>53</v>
      </c>
      <c r="I166" s="333" t="s">
        <v>56</v>
      </c>
      <c r="J166" s="290" t="s">
        <v>455</v>
      </c>
      <c r="K166" s="267"/>
    </row>
    <row r="167" s="1" customFormat="1" ht="17.25" customHeight="1">
      <c r="B167" s="268"/>
      <c r="C167" s="292" t="s">
        <v>456</v>
      </c>
      <c r="D167" s="292"/>
      <c r="E167" s="292"/>
      <c r="F167" s="293" t="s">
        <v>457</v>
      </c>
      <c r="G167" s="334"/>
      <c r="H167" s="335"/>
      <c r="I167" s="335"/>
      <c r="J167" s="292" t="s">
        <v>458</v>
      </c>
      <c r="K167" s="270"/>
    </row>
    <row r="168" s="1" customFormat="1" ht="5.25" customHeight="1">
      <c r="B168" s="300"/>
      <c r="C168" s="295"/>
      <c r="D168" s="295"/>
      <c r="E168" s="295"/>
      <c r="F168" s="295"/>
      <c r="G168" s="296"/>
      <c r="H168" s="295"/>
      <c r="I168" s="295"/>
      <c r="J168" s="295"/>
      <c r="K168" s="323"/>
    </row>
    <row r="169" s="1" customFormat="1" ht="15" customHeight="1">
      <c r="B169" s="300"/>
      <c r="C169" s="275" t="s">
        <v>462</v>
      </c>
      <c r="D169" s="275"/>
      <c r="E169" s="275"/>
      <c r="F169" s="298" t="s">
        <v>459</v>
      </c>
      <c r="G169" s="275"/>
      <c r="H169" s="275" t="s">
        <v>499</v>
      </c>
      <c r="I169" s="275" t="s">
        <v>461</v>
      </c>
      <c r="J169" s="275">
        <v>120</v>
      </c>
      <c r="K169" s="323"/>
    </row>
    <row r="170" s="1" customFormat="1" ht="15" customHeight="1">
      <c r="B170" s="300"/>
      <c r="C170" s="275" t="s">
        <v>508</v>
      </c>
      <c r="D170" s="275"/>
      <c r="E170" s="275"/>
      <c r="F170" s="298" t="s">
        <v>459</v>
      </c>
      <c r="G170" s="275"/>
      <c r="H170" s="275" t="s">
        <v>509</v>
      </c>
      <c r="I170" s="275" t="s">
        <v>461</v>
      </c>
      <c r="J170" s="275" t="s">
        <v>510</v>
      </c>
      <c r="K170" s="323"/>
    </row>
    <row r="171" s="1" customFormat="1" ht="15" customHeight="1">
      <c r="B171" s="300"/>
      <c r="C171" s="275" t="s">
        <v>407</v>
      </c>
      <c r="D171" s="275"/>
      <c r="E171" s="275"/>
      <c r="F171" s="298" t="s">
        <v>459</v>
      </c>
      <c r="G171" s="275"/>
      <c r="H171" s="275" t="s">
        <v>526</v>
      </c>
      <c r="I171" s="275" t="s">
        <v>461</v>
      </c>
      <c r="J171" s="275" t="s">
        <v>510</v>
      </c>
      <c r="K171" s="323"/>
    </row>
    <row r="172" s="1" customFormat="1" ht="15" customHeight="1">
      <c r="B172" s="300"/>
      <c r="C172" s="275" t="s">
        <v>464</v>
      </c>
      <c r="D172" s="275"/>
      <c r="E172" s="275"/>
      <c r="F172" s="298" t="s">
        <v>465</v>
      </c>
      <c r="G172" s="275"/>
      <c r="H172" s="275" t="s">
        <v>526</v>
      </c>
      <c r="I172" s="275" t="s">
        <v>461</v>
      </c>
      <c r="J172" s="275">
        <v>50</v>
      </c>
      <c r="K172" s="323"/>
    </row>
    <row r="173" s="1" customFormat="1" ht="15" customHeight="1">
      <c r="B173" s="300"/>
      <c r="C173" s="275" t="s">
        <v>467</v>
      </c>
      <c r="D173" s="275"/>
      <c r="E173" s="275"/>
      <c r="F173" s="298" t="s">
        <v>459</v>
      </c>
      <c r="G173" s="275"/>
      <c r="H173" s="275" t="s">
        <v>526</v>
      </c>
      <c r="I173" s="275" t="s">
        <v>469</v>
      </c>
      <c r="J173" s="275"/>
      <c r="K173" s="323"/>
    </row>
    <row r="174" s="1" customFormat="1" ht="15" customHeight="1">
      <c r="B174" s="300"/>
      <c r="C174" s="275" t="s">
        <v>478</v>
      </c>
      <c r="D174" s="275"/>
      <c r="E174" s="275"/>
      <c r="F174" s="298" t="s">
        <v>465</v>
      </c>
      <c r="G174" s="275"/>
      <c r="H174" s="275" t="s">
        <v>526</v>
      </c>
      <c r="I174" s="275" t="s">
        <v>461</v>
      </c>
      <c r="J174" s="275">
        <v>50</v>
      </c>
      <c r="K174" s="323"/>
    </row>
    <row r="175" s="1" customFormat="1" ht="15" customHeight="1">
      <c r="B175" s="300"/>
      <c r="C175" s="275" t="s">
        <v>486</v>
      </c>
      <c r="D175" s="275"/>
      <c r="E175" s="275"/>
      <c r="F175" s="298" t="s">
        <v>465</v>
      </c>
      <c r="G175" s="275"/>
      <c r="H175" s="275" t="s">
        <v>526</v>
      </c>
      <c r="I175" s="275" t="s">
        <v>461</v>
      </c>
      <c r="J175" s="275">
        <v>50</v>
      </c>
      <c r="K175" s="323"/>
    </row>
    <row r="176" s="1" customFormat="1" ht="15" customHeight="1">
      <c r="B176" s="300"/>
      <c r="C176" s="275" t="s">
        <v>484</v>
      </c>
      <c r="D176" s="275"/>
      <c r="E176" s="275"/>
      <c r="F176" s="298" t="s">
        <v>465</v>
      </c>
      <c r="G176" s="275"/>
      <c r="H176" s="275" t="s">
        <v>526</v>
      </c>
      <c r="I176" s="275" t="s">
        <v>461</v>
      </c>
      <c r="J176" s="275">
        <v>50</v>
      </c>
      <c r="K176" s="323"/>
    </row>
    <row r="177" s="1" customFormat="1" ht="15" customHeight="1">
      <c r="B177" s="300"/>
      <c r="C177" s="275" t="s">
        <v>100</v>
      </c>
      <c r="D177" s="275"/>
      <c r="E177" s="275"/>
      <c r="F177" s="298" t="s">
        <v>459</v>
      </c>
      <c r="G177" s="275"/>
      <c r="H177" s="275" t="s">
        <v>527</v>
      </c>
      <c r="I177" s="275" t="s">
        <v>528</v>
      </c>
      <c r="J177" s="275"/>
      <c r="K177" s="323"/>
    </row>
    <row r="178" s="1" customFormat="1" ht="15" customHeight="1">
      <c r="B178" s="300"/>
      <c r="C178" s="275" t="s">
        <v>56</v>
      </c>
      <c r="D178" s="275"/>
      <c r="E178" s="275"/>
      <c r="F178" s="298" t="s">
        <v>459</v>
      </c>
      <c r="G178" s="275"/>
      <c r="H178" s="275" t="s">
        <v>529</v>
      </c>
      <c r="I178" s="275" t="s">
        <v>530</v>
      </c>
      <c r="J178" s="275">
        <v>1</v>
      </c>
      <c r="K178" s="323"/>
    </row>
    <row r="179" s="1" customFormat="1" ht="15" customHeight="1">
      <c r="B179" s="300"/>
      <c r="C179" s="275" t="s">
        <v>52</v>
      </c>
      <c r="D179" s="275"/>
      <c r="E179" s="275"/>
      <c r="F179" s="298" t="s">
        <v>459</v>
      </c>
      <c r="G179" s="275"/>
      <c r="H179" s="275" t="s">
        <v>531</v>
      </c>
      <c r="I179" s="275" t="s">
        <v>461</v>
      </c>
      <c r="J179" s="275">
        <v>20</v>
      </c>
      <c r="K179" s="323"/>
    </row>
    <row r="180" s="1" customFormat="1" ht="15" customHeight="1">
      <c r="B180" s="300"/>
      <c r="C180" s="275" t="s">
        <v>53</v>
      </c>
      <c r="D180" s="275"/>
      <c r="E180" s="275"/>
      <c r="F180" s="298" t="s">
        <v>459</v>
      </c>
      <c r="G180" s="275"/>
      <c r="H180" s="275" t="s">
        <v>532</v>
      </c>
      <c r="I180" s="275" t="s">
        <v>461</v>
      </c>
      <c r="J180" s="275">
        <v>255</v>
      </c>
      <c r="K180" s="323"/>
    </row>
    <row r="181" s="1" customFormat="1" ht="15" customHeight="1">
      <c r="B181" s="300"/>
      <c r="C181" s="275" t="s">
        <v>101</v>
      </c>
      <c r="D181" s="275"/>
      <c r="E181" s="275"/>
      <c r="F181" s="298" t="s">
        <v>459</v>
      </c>
      <c r="G181" s="275"/>
      <c r="H181" s="275" t="s">
        <v>423</v>
      </c>
      <c r="I181" s="275" t="s">
        <v>461</v>
      </c>
      <c r="J181" s="275">
        <v>10</v>
      </c>
      <c r="K181" s="323"/>
    </row>
    <row r="182" s="1" customFormat="1" ht="15" customHeight="1">
      <c r="B182" s="300"/>
      <c r="C182" s="275" t="s">
        <v>102</v>
      </c>
      <c r="D182" s="275"/>
      <c r="E182" s="275"/>
      <c r="F182" s="298" t="s">
        <v>459</v>
      </c>
      <c r="G182" s="275"/>
      <c r="H182" s="275" t="s">
        <v>533</v>
      </c>
      <c r="I182" s="275" t="s">
        <v>494</v>
      </c>
      <c r="J182" s="275"/>
      <c r="K182" s="323"/>
    </row>
    <row r="183" s="1" customFormat="1" ht="15" customHeight="1">
      <c r="B183" s="300"/>
      <c r="C183" s="275" t="s">
        <v>534</v>
      </c>
      <c r="D183" s="275"/>
      <c r="E183" s="275"/>
      <c r="F183" s="298" t="s">
        <v>459</v>
      </c>
      <c r="G183" s="275"/>
      <c r="H183" s="275" t="s">
        <v>535</v>
      </c>
      <c r="I183" s="275" t="s">
        <v>494</v>
      </c>
      <c r="J183" s="275"/>
      <c r="K183" s="323"/>
    </row>
    <row r="184" s="1" customFormat="1" ht="15" customHeight="1">
      <c r="B184" s="300"/>
      <c r="C184" s="275" t="s">
        <v>523</v>
      </c>
      <c r="D184" s="275"/>
      <c r="E184" s="275"/>
      <c r="F184" s="298" t="s">
        <v>459</v>
      </c>
      <c r="G184" s="275"/>
      <c r="H184" s="275" t="s">
        <v>536</v>
      </c>
      <c r="I184" s="275" t="s">
        <v>494</v>
      </c>
      <c r="J184" s="275"/>
      <c r="K184" s="323"/>
    </row>
    <row r="185" s="1" customFormat="1" ht="15" customHeight="1">
      <c r="B185" s="300"/>
      <c r="C185" s="275" t="s">
        <v>104</v>
      </c>
      <c r="D185" s="275"/>
      <c r="E185" s="275"/>
      <c r="F185" s="298" t="s">
        <v>465</v>
      </c>
      <c r="G185" s="275"/>
      <c r="H185" s="275" t="s">
        <v>537</v>
      </c>
      <c r="I185" s="275" t="s">
        <v>461</v>
      </c>
      <c r="J185" s="275">
        <v>50</v>
      </c>
      <c r="K185" s="323"/>
    </row>
    <row r="186" s="1" customFormat="1" ht="15" customHeight="1">
      <c r="B186" s="300"/>
      <c r="C186" s="275" t="s">
        <v>538</v>
      </c>
      <c r="D186" s="275"/>
      <c r="E186" s="275"/>
      <c r="F186" s="298" t="s">
        <v>465</v>
      </c>
      <c r="G186" s="275"/>
      <c r="H186" s="275" t="s">
        <v>539</v>
      </c>
      <c r="I186" s="275" t="s">
        <v>540</v>
      </c>
      <c r="J186" s="275"/>
      <c r="K186" s="323"/>
    </row>
    <row r="187" s="1" customFormat="1" ht="15" customHeight="1">
      <c r="B187" s="300"/>
      <c r="C187" s="275" t="s">
        <v>541</v>
      </c>
      <c r="D187" s="275"/>
      <c r="E187" s="275"/>
      <c r="F187" s="298" t="s">
        <v>465</v>
      </c>
      <c r="G187" s="275"/>
      <c r="H187" s="275" t="s">
        <v>542</v>
      </c>
      <c r="I187" s="275" t="s">
        <v>540</v>
      </c>
      <c r="J187" s="275"/>
      <c r="K187" s="323"/>
    </row>
    <row r="188" s="1" customFormat="1" ht="15" customHeight="1">
      <c r="B188" s="300"/>
      <c r="C188" s="275" t="s">
        <v>543</v>
      </c>
      <c r="D188" s="275"/>
      <c r="E188" s="275"/>
      <c r="F188" s="298" t="s">
        <v>465</v>
      </c>
      <c r="G188" s="275"/>
      <c r="H188" s="275" t="s">
        <v>544</v>
      </c>
      <c r="I188" s="275" t="s">
        <v>540</v>
      </c>
      <c r="J188" s="275"/>
      <c r="K188" s="323"/>
    </row>
    <row r="189" s="1" customFormat="1" ht="15" customHeight="1">
      <c r="B189" s="300"/>
      <c r="C189" s="336" t="s">
        <v>545</v>
      </c>
      <c r="D189" s="275"/>
      <c r="E189" s="275"/>
      <c r="F189" s="298" t="s">
        <v>465</v>
      </c>
      <c r="G189" s="275"/>
      <c r="H189" s="275" t="s">
        <v>546</v>
      </c>
      <c r="I189" s="275" t="s">
        <v>547</v>
      </c>
      <c r="J189" s="337" t="s">
        <v>548</v>
      </c>
      <c r="K189" s="323"/>
    </row>
    <row r="190" s="16" customFormat="1" ht="15" customHeight="1">
      <c r="B190" s="338"/>
      <c r="C190" s="339" t="s">
        <v>549</v>
      </c>
      <c r="D190" s="340"/>
      <c r="E190" s="340"/>
      <c r="F190" s="341" t="s">
        <v>465</v>
      </c>
      <c r="G190" s="340"/>
      <c r="H190" s="340" t="s">
        <v>550</v>
      </c>
      <c r="I190" s="340" t="s">
        <v>547</v>
      </c>
      <c r="J190" s="342" t="s">
        <v>548</v>
      </c>
      <c r="K190" s="343"/>
    </row>
    <row r="191" s="1" customFormat="1" ht="15" customHeight="1">
      <c r="B191" s="300"/>
      <c r="C191" s="336" t="s">
        <v>41</v>
      </c>
      <c r="D191" s="275"/>
      <c r="E191" s="275"/>
      <c r="F191" s="298" t="s">
        <v>459</v>
      </c>
      <c r="G191" s="275"/>
      <c r="H191" s="272" t="s">
        <v>551</v>
      </c>
      <c r="I191" s="275" t="s">
        <v>552</v>
      </c>
      <c r="J191" s="275"/>
      <c r="K191" s="323"/>
    </row>
    <row r="192" s="1" customFormat="1" ht="15" customHeight="1">
      <c r="B192" s="300"/>
      <c r="C192" s="336" t="s">
        <v>553</v>
      </c>
      <c r="D192" s="275"/>
      <c r="E192" s="275"/>
      <c r="F192" s="298" t="s">
        <v>459</v>
      </c>
      <c r="G192" s="275"/>
      <c r="H192" s="275" t="s">
        <v>554</v>
      </c>
      <c r="I192" s="275" t="s">
        <v>494</v>
      </c>
      <c r="J192" s="275"/>
      <c r="K192" s="323"/>
    </row>
    <row r="193" s="1" customFormat="1" ht="15" customHeight="1">
      <c r="B193" s="300"/>
      <c r="C193" s="336" t="s">
        <v>555</v>
      </c>
      <c r="D193" s="275"/>
      <c r="E193" s="275"/>
      <c r="F193" s="298" t="s">
        <v>459</v>
      </c>
      <c r="G193" s="275"/>
      <c r="H193" s="275" t="s">
        <v>556</v>
      </c>
      <c r="I193" s="275" t="s">
        <v>494</v>
      </c>
      <c r="J193" s="275"/>
      <c r="K193" s="323"/>
    </row>
    <row r="194" s="1" customFormat="1" ht="15" customHeight="1">
      <c r="B194" s="300"/>
      <c r="C194" s="336" t="s">
        <v>557</v>
      </c>
      <c r="D194" s="275"/>
      <c r="E194" s="275"/>
      <c r="F194" s="298" t="s">
        <v>465</v>
      </c>
      <c r="G194" s="275"/>
      <c r="H194" s="275" t="s">
        <v>558</v>
      </c>
      <c r="I194" s="275" t="s">
        <v>494</v>
      </c>
      <c r="J194" s="275"/>
      <c r="K194" s="323"/>
    </row>
    <row r="195" s="1" customFormat="1" ht="15" customHeight="1">
      <c r="B195" s="329"/>
      <c r="C195" s="344"/>
      <c r="D195" s="309"/>
      <c r="E195" s="309"/>
      <c r="F195" s="309"/>
      <c r="G195" s="309"/>
      <c r="H195" s="309"/>
      <c r="I195" s="309"/>
      <c r="J195" s="309"/>
      <c r="K195" s="330"/>
    </row>
    <row r="196" s="1" customFormat="1" ht="18.75" customHeight="1">
      <c r="B196" s="311"/>
      <c r="C196" s="321"/>
      <c r="D196" s="321"/>
      <c r="E196" s="321"/>
      <c r="F196" s="331"/>
      <c r="G196" s="321"/>
      <c r="H196" s="321"/>
      <c r="I196" s="321"/>
      <c r="J196" s="321"/>
      <c r="K196" s="311"/>
    </row>
    <row r="197" s="1" customFormat="1" ht="18.75" customHeight="1">
      <c r="B197" s="311"/>
      <c r="C197" s="321"/>
      <c r="D197" s="321"/>
      <c r="E197" s="321"/>
      <c r="F197" s="331"/>
      <c r="G197" s="321"/>
      <c r="H197" s="321"/>
      <c r="I197" s="321"/>
      <c r="J197" s="321"/>
      <c r="K197" s="311"/>
    </row>
    <row r="198" s="1" customFormat="1" ht="18.75" customHeight="1">
      <c r="B198" s="283"/>
      <c r="C198" s="283"/>
      <c r="D198" s="283"/>
      <c r="E198" s="283"/>
      <c r="F198" s="283"/>
      <c r="G198" s="283"/>
      <c r="H198" s="283"/>
      <c r="I198" s="283"/>
      <c r="J198" s="283"/>
      <c r="K198" s="283"/>
    </row>
    <row r="199" s="1" customFormat="1" ht="13.5">
      <c r="B199" s="262"/>
      <c r="C199" s="263"/>
      <c r="D199" s="263"/>
      <c r="E199" s="263"/>
      <c r="F199" s="263"/>
      <c r="G199" s="263"/>
      <c r="H199" s="263"/>
      <c r="I199" s="263"/>
      <c r="J199" s="263"/>
      <c r="K199" s="264"/>
    </row>
    <row r="200" s="1" customFormat="1" ht="21">
      <c r="B200" s="265"/>
      <c r="C200" s="266" t="s">
        <v>559</v>
      </c>
      <c r="D200" s="266"/>
      <c r="E200" s="266"/>
      <c r="F200" s="266"/>
      <c r="G200" s="266"/>
      <c r="H200" s="266"/>
      <c r="I200" s="266"/>
      <c r="J200" s="266"/>
      <c r="K200" s="267"/>
    </row>
    <row r="201" s="1" customFormat="1" ht="25.5" customHeight="1">
      <c r="B201" s="265"/>
      <c r="C201" s="345" t="s">
        <v>560</v>
      </c>
      <c r="D201" s="345"/>
      <c r="E201" s="345"/>
      <c r="F201" s="345" t="s">
        <v>561</v>
      </c>
      <c r="G201" s="346"/>
      <c r="H201" s="345" t="s">
        <v>562</v>
      </c>
      <c r="I201" s="345"/>
      <c r="J201" s="345"/>
      <c r="K201" s="267"/>
    </row>
    <row r="202" s="1" customFormat="1" ht="5.25" customHeight="1">
      <c r="B202" s="300"/>
      <c r="C202" s="295"/>
      <c r="D202" s="295"/>
      <c r="E202" s="295"/>
      <c r="F202" s="295"/>
      <c r="G202" s="321"/>
      <c r="H202" s="295"/>
      <c r="I202" s="295"/>
      <c r="J202" s="295"/>
      <c r="K202" s="323"/>
    </row>
    <row r="203" s="1" customFormat="1" ht="15" customHeight="1">
      <c r="B203" s="300"/>
      <c r="C203" s="275" t="s">
        <v>552</v>
      </c>
      <c r="D203" s="275"/>
      <c r="E203" s="275"/>
      <c r="F203" s="298" t="s">
        <v>42</v>
      </c>
      <c r="G203" s="275"/>
      <c r="H203" s="275" t="s">
        <v>563</v>
      </c>
      <c r="I203" s="275"/>
      <c r="J203" s="275"/>
      <c r="K203" s="323"/>
    </row>
    <row r="204" s="1" customFormat="1" ht="15" customHeight="1">
      <c r="B204" s="300"/>
      <c r="C204" s="275"/>
      <c r="D204" s="275"/>
      <c r="E204" s="275"/>
      <c r="F204" s="298" t="s">
        <v>43</v>
      </c>
      <c r="G204" s="275"/>
      <c r="H204" s="275" t="s">
        <v>564</v>
      </c>
      <c r="I204" s="275"/>
      <c r="J204" s="275"/>
      <c r="K204" s="323"/>
    </row>
    <row r="205" s="1" customFormat="1" ht="15" customHeight="1">
      <c r="B205" s="300"/>
      <c r="C205" s="275"/>
      <c r="D205" s="275"/>
      <c r="E205" s="275"/>
      <c r="F205" s="298" t="s">
        <v>46</v>
      </c>
      <c r="G205" s="275"/>
      <c r="H205" s="275" t="s">
        <v>565</v>
      </c>
      <c r="I205" s="275"/>
      <c r="J205" s="275"/>
      <c r="K205" s="323"/>
    </row>
    <row r="206" s="1" customFormat="1" ht="15" customHeight="1">
      <c r="B206" s="300"/>
      <c r="C206" s="275"/>
      <c r="D206" s="275"/>
      <c r="E206" s="275"/>
      <c r="F206" s="298" t="s">
        <v>44</v>
      </c>
      <c r="G206" s="275"/>
      <c r="H206" s="275" t="s">
        <v>566</v>
      </c>
      <c r="I206" s="275"/>
      <c r="J206" s="275"/>
      <c r="K206" s="323"/>
    </row>
    <row r="207" s="1" customFormat="1" ht="15" customHeight="1">
      <c r="B207" s="300"/>
      <c r="C207" s="275"/>
      <c r="D207" s="275"/>
      <c r="E207" s="275"/>
      <c r="F207" s="298" t="s">
        <v>45</v>
      </c>
      <c r="G207" s="275"/>
      <c r="H207" s="275" t="s">
        <v>567</v>
      </c>
      <c r="I207" s="275"/>
      <c r="J207" s="275"/>
      <c r="K207" s="323"/>
    </row>
    <row r="208" s="1" customFormat="1" ht="15" customHeight="1">
      <c r="B208" s="300"/>
      <c r="C208" s="275"/>
      <c r="D208" s="275"/>
      <c r="E208" s="275"/>
      <c r="F208" s="298"/>
      <c r="G208" s="275"/>
      <c r="H208" s="275"/>
      <c r="I208" s="275"/>
      <c r="J208" s="275"/>
      <c r="K208" s="323"/>
    </row>
    <row r="209" s="1" customFormat="1" ht="15" customHeight="1">
      <c r="B209" s="300"/>
      <c r="C209" s="275" t="s">
        <v>506</v>
      </c>
      <c r="D209" s="275"/>
      <c r="E209" s="275"/>
      <c r="F209" s="298" t="s">
        <v>78</v>
      </c>
      <c r="G209" s="275"/>
      <c r="H209" s="275" t="s">
        <v>568</v>
      </c>
      <c r="I209" s="275"/>
      <c r="J209" s="275"/>
      <c r="K209" s="323"/>
    </row>
    <row r="210" s="1" customFormat="1" ht="15" customHeight="1">
      <c r="B210" s="300"/>
      <c r="C210" s="275"/>
      <c r="D210" s="275"/>
      <c r="E210" s="275"/>
      <c r="F210" s="298" t="s">
        <v>403</v>
      </c>
      <c r="G210" s="275"/>
      <c r="H210" s="275" t="s">
        <v>404</v>
      </c>
      <c r="I210" s="275"/>
      <c r="J210" s="275"/>
      <c r="K210" s="323"/>
    </row>
    <row r="211" s="1" customFormat="1" ht="15" customHeight="1">
      <c r="B211" s="300"/>
      <c r="C211" s="275"/>
      <c r="D211" s="275"/>
      <c r="E211" s="275"/>
      <c r="F211" s="298" t="s">
        <v>401</v>
      </c>
      <c r="G211" s="275"/>
      <c r="H211" s="275" t="s">
        <v>569</v>
      </c>
      <c r="I211" s="275"/>
      <c r="J211" s="275"/>
      <c r="K211" s="323"/>
    </row>
    <row r="212" s="1" customFormat="1" ht="15" customHeight="1">
      <c r="B212" s="347"/>
      <c r="C212" s="275"/>
      <c r="D212" s="275"/>
      <c r="E212" s="275"/>
      <c r="F212" s="298" t="s">
        <v>85</v>
      </c>
      <c r="G212" s="336"/>
      <c r="H212" s="327" t="s">
        <v>86</v>
      </c>
      <c r="I212" s="327"/>
      <c r="J212" s="327"/>
      <c r="K212" s="348"/>
    </row>
    <row r="213" s="1" customFormat="1" ht="15" customHeight="1">
      <c r="B213" s="347"/>
      <c r="C213" s="275"/>
      <c r="D213" s="275"/>
      <c r="E213" s="275"/>
      <c r="F213" s="298" t="s">
        <v>405</v>
      </c>
      <c r="G213" s="336"/>
      <c r="H213" s="327" t="s">
        <v>383</v>
      </c>
      <c r="I213" s="327"/>
      <c r="J213" s="327"/>
      <c r="K213" s="348"/>
    </row>
    <row r="214" s="1" customFormat="1" ht="15" customHeight="1">
      <c r="B214" s="347"/>
      <c r="C214" s="275"/>
      <c r="D214" s="275"/>
      <c r="E214" s="275"/>
      <c r="F214" s="298"/>
      <c r="G214" s="336"/>
      <c r="H214" s="327"/>
      <c r="I214" s="327"/>
      <c r="J214" s="327"/>
      <c r="K214" s="348"/>
    </row>
    <row r="215" s="1" customFormat="1" ht="15" customHeight="1">
      <c r="B215" s="347"/>
      <c r="C215" s="275" t="s">
        <v>530</v>
      </c>
      <c r="D215" s="275"/>
      <c r="E215" s="275"/>
      <c r="F215" s="298">
        <v>1</v>
      </c>
      <c r="G215" s="336"/>
      <c r="H215" s="327" t="s">
        <v>570</v>
      </c>
      <c r="I215" s="327"/>
      <c r="J215" s="327"/>
      <c r="K215" s="348"/>
    </row>
    <row r="216" s="1" customFormat="1" ht="15" customHeight="1">
      <c r="B216" s="347"/>
      <c r="C216" s="275"/>
      <c r="D216" s="275"/>
      <c r="E216" s="275"/>
      <c r="F216" s="298">
        <v>2</v>
      </c>
      <c r="G216" s="336"/>
      <c r="H216" s="327" t="s">
        <v>571</v>
      </c>
      <c r="I216" s="327"/>
      <c r="J216" s="327"/>
      <c r="K216" s="348"/>
    </row>
    <row r="217" s="1" customFormat="1" ht="15" customHeight="1">
      <c r="B217" s="347"/>
      <c r="C217" s="275"/>
      <c r="D217" s="275"/>
      <c r="E217" s="275"/>
      <c r="F217" s="298">
        <v>3</v>
      </c>
      <c r="G217" s="336"/>
      <c r="H217" s="327" t="s">
        <v>572</v>
      </c>
      <c r="I217" s="327"/>
      <c r="J217" s="327"/>
      <c r="K217" s="348"/>
    </row>
    <row r="218" s="1" customFormat="1" ht="15" customHeight="1">
      <c r="B218" s="347"/>
      <c r="C218" s="275"/>
      <c r="D218" s="275"/>
      <c r="E218" s="275"/>
      <c r="F218" s="298">
        <v>4</v>
      </c>
      <c r="G218" s="336"/>
      <c r="H218" s="327" t="s">
        <v>573</v>
      </c>
      <c r="I218" s="327"/>
      <c r="J218" s="327"/>
      <c r="K218" s="348"/>
    </row>
    <row r="219" s="1" customFormat="1" ht="12.75" customHeight="1">
      <c r="B219" s="349"/>
      <c r="C219" s="350"/>
      <c r="D219" s="350"/>
      <c r="E219" s="350"/>
      <c r="F219" s="350"/>
      <c r="G219" s="350"/>
      <c r="H219" s="350"/>
      <c r="I219" s="350"/>
      <c r="J219" s="350"/>
      <c r="K219" s="351"/>
    </row>
  </sheetData>
  <sheetProtection autoFilter="0" deleteColumns="0" deleteRows="0" formatCells="0" formatColumns="0" formatRows="0" insertColumns="0" insertHyperlinks="0" insertRows="0" pivotTables="0" sort="0"/>
  <mergeCells count="77"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D47:J47"/>
    <mergeCell ref="E48:J48"/>
    <mergeCell ref="E49:J49"/>
    <mergeCell ref="E50:J50"/>
    <mergeCell ref="D51:J51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102:J102"/>
    <mergeCell ref="C122:J122"/>
    <mergeCell ref="C147:J147"/>
    <mergeCell ref="C165:J165"/>
    <mergeCell ref="C200:J200"/>
    <mergeCell ref="H201:J201"/>
    <mergeCell ref="H203:J203"/>
    <mergeCell ref="H204:J204"/>
    <mergeCell ref="H205:J205"/>
    <mergeCell ref="H206:J206"/>
    <mergeCell ref="H207:J207"/>
    <mergeCell ref="H209:J209"/>
    <mergeCell ref="H211:J211"/>
    <mergeCell ref="H215:J215"/>
    <mergeCell ref="H217:J217"/>
    <mergeCell ref="H218:J218"/>
    <mergeCell ref="H216:J216"/>
    <mergeCell ref="H213:J213"/>
    <mergeCell ref="H212:J212"/>
    <mergeCell ref="H210:J210"/>
  </mergeCells>
  <pageMargins left="0.5902778" right="0.5902778" top="0.5902778" bottom="0.5902778" header="0" footer="0"/>
  <pageSetup r:id="rId1" paperSize="9" orientation="portrait" scale="77" fitToHeight="0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Samkova</dc:creator>
  <cp:lastModifiedBy>Samkova</cp:lastModifiedBy>
  <dcterms:created xsi:type="dcterms:W3CDTF">2025-09-19T10:02:29Z</dcterms:created>
  <dcterms:modified xsi:type="dcterms:W3CDTF">2025-09-19T10:02:31Z</dcterms:modified>
</cp:coreProperties>
</file>