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Akce_LP\15_25_3 Opava_Velká_Km_0.000 - 2.250\Rozpočet\"/>
    </mc:Choice>
  </mc:AlternateContent>
  <bookViews>
    <workbookView xWindow="0" yWindow="0" windowWidth="0" windowHeight="0"/>
  </bookViews>
  <sheets>
    <sheet name="Rekapitulace stavby" sheetId="1" r:id="rId1"/>
    <sheet name="SO 01 - Úsek km 0.369 - 1..." sheetId="2" r:id="rId2"/>
    <sheet name="SO 02 - Úsek km 1.290 - 2..." sheetId="3" r:id="rId3"/>
    <sheet name="VON - Vedlejší a ostatní 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01 - Úsek km 0.369 - 1...'!$C$118:$K$177</definedName>
    <definedName name="_xlnm.Print_Area" localSheetId="1">'SO 01 - Úsek km 0.369 - 1...'!$C$4:$J$76,'SO 01 - Úsek km 0.369 - 1...'!$C$82:$J$100,'SO 01 - Úsek km 0.369 - 1...'!$C$106:$K$177</definedName>
    <definedName name="_xlnm.Print_Titles" localSheetId="1">'SO 01 - Úsek km 0.369 - 1...'!$118:$118</definedName>
    <definedName name="_xlnm._FilterDatabase" localSheetId="2" hidden="1">'SO 02 - Úsek km 1.290 - 2...'!$C$118:$K$177</definedName>
    <definedName name="_xlnm.Print_Area" localSheetId="2">'SO 02 - Úsek km 1.290 - 2...'!$C$4:$J$76,'SO 02 - Úsek km 1.290 - 2...'!$C$82:$J$100,'SO 02 - Úsek km 1.290 - 2...'!$C$106:$K$177</definedName>
    <definedName name="_xlnm.Print_Titles" localSheetId="2">'SO 02 - Úsek km 1.290 - 2...'!$118:$118</definedName>
    <definedName name="_xlnm._FilterDatabase" localSheetId="3" hidden="1">'VON - Vedlejší a ostatní ...'!$C$121:$K$170</definedName>
    <definedName name="_xlnm.Print_Area" localSheetId="3">'VON - Vedlejší a ostatní ...'!$C$4:$J$76,'VON - Vedlejší a ostatní ...'!$C$82:$J$103,'VON - Vedlejší a ostatní ...'!$C$109:$K$170</definedName>
    <definedName name="_xlnm.Print_Titles" localSheetId="3">'VON - Vedlejší a ostatní ...'!$121:$121</definedName>
  </definedNames>
  <calcPr/>
</workbook>
</file>

<file path=xl/calcChain.xml><?xml version="1.0" encoding="utf-8"?>
<calcChain xmlns="http://schemas.openxmlformats.org/spreadsheetml/2006/main">
  <c i="4" l="1" r="T141"/>
  <c r="R141"/>
  <c r="P141"/>
  <c r="T124"/>
  <c r="P124"/>
  <c r="J37"/>
  <c r="J36"/>
  <c i="1" r="AY97"/>
  <c i="4" r="J35"/>
  <c i="1" r="AX97"/>
  <c i="4" r="BI168"/>
  <c r="BH168"/>
  <c r="BG168"/>
  <c r="BF168"/>
  <c r="T168"/>
  <c r="T167"/>
  <c r="R168"/>
  <c r="R167"/>
  <c r="P168"/>
  <c r="P167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T137"/>
  <c r="R138"/>
  <c r="R137"/>
  <c r="P138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3" r="P121"/>
  <c r="J37"/>
  <c r="J36"/>
  <c i="1" r="AY96"/>
  <c i="3" r="J35"/>
  <c i="1" r="AX96"/>
  <c i="3" r="BI175"/>
  <c r="BH175"/>
  <c r="BG175"/>
  <c r="BF175"/>
  <c r="T175"/>
  <c r="T174"/>
  <c r="R175"/>
  <c r="R174"/>
  <c r="P175"/>
  <c r="P174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8"/>
  <c r="BH138"/>
  <c r="BG138"/>
  <c r="BF138"/>
  <c r="T138"/>
  <c r="R138"/>
  <c r="P138"/>
  <c r="BI133"/>
  <c r="BH133"/>
  <c r="BG133"/>
  <c r="BF133"/>
  <c r="T133"/>
  <c r="R133"/>
  <c r="P133"/>
  <c r="BI127"/>
  <c r="BH127"/>
  <c r="BG127"/>
  <c r="BF127"/>
  <c r="T127"/>
  <c r="R127"/>
  <c r="P127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2" r="J37"/>
  <c r="J36"/>
  <c i="1" r="AY95"/>
  <c i="2" r="J35"/>
  <c i="1" r="AX95"/>
  <c i="2" r="BI175"/>
  <c r="BH175"/>
  <c r="BG175"/>
  <c r="BF175"/>
  <c r="T175"/>
  <c r="R175"/>
  <c r="P175"/>
  <c r="P174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8"/>
  <c r="BH138"/>
  <c r="BG138"/>
  <c r="BF138"/>
  <c r="T138"/>
  <c r="R138"/>
  <c r="P138"/>
  <c r="BI133"/>
  <c r="BH133"/>
  <c r="BG133"/>
  <c r="BF133"/>
  <c r="T133"/>
  <c r="R133"/>
  <c r="P133"/>
  <c r="BI127"/>
  <c r="BH127"/>
  <c r="BG127"/>
  <c r="BF127"/>
  <c r="T127"/>
  <c r="R127"/>
  <c r="P127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1" r="L90"/>
  <c r="AM90"/>
  <c r="AM89"/>
  <c r="L89"/>
  <c r="AM87"/>
  <c r="L87"/>
  <c r="L85"/>
  <c r="L84"/>
  <c i="4" r="BK162"/>
  <c r="J138"/>
  <c r="BK134"/>
  <c r="BK131"/>
  <c r="J131"/>
  <c r="BK128"/>
  <c r="J128"/>
  <c r="BK125"/>
  <c r="J125"/>
  <c r="J164"/>
  <c i="3" r="F35"/>
  <c i="4" r="BK158"/>
  <c r="J158"/>
  <c r="BK155"/>
  <c i="3" r="J171"/>
  <c r="BK175"/>
  <c r="BK171"/>
  <c r="BK167"/>
  <c r="J167"/>
  <c r="BK164"/>
  <c r="J164"/>
  <c r="BK160"/>
  <c r="J160"/>
  <c r="BK156"/>
  <c r="BK150"/>
  <c r="BK146"/>
  <c r="BK141"/>
  <c r="BK138"/>
  <c r="J156"/>
  <c r="J150"/>
  <c r="J146"/>
  <c i="4" r="F37"/>
  <c i="3" r="BK133"/>
  <c r="J133"/>
  <c r="BK127"/>
  <c r="J127"/>
  <c r="BK122"/>
  <c r="J122"/>
  <c r="J34"/>
  <c i="2" r="J175"/>
  <c r="BK171"/>
  <c r="BK167"/>
  <c r="J167"/>
  <c r="BK164"/>
  <c r="J164"/>
  <c r="BK160"/>
  <c r="J160"/>
  <c r="BK156"/>
  <c r="J156"/>
  <c r="BK150"/>
  <c r="J150"/>
  <c r="BK146"/>
  <c r="J146"/>
  <c r="BK141"/>
  <c r="J141"/>
  <c r="BK138"/>
  <c r="J138"/>
  <c r="BK133"/>
  <c r="J133"/>
  <c r="BK127"/>
  <c r="J127"/>
  <c r="BK122"/>
  <c r="J122"/>
  <c i="1" r="AS94"/>
  <c i="4" r="J155"/>
  <c r="BK152"/>
  <c r="BK149"/>
  <c r="BK147"/>
  <c r="J152"/>
  <c r="J149"/>
  <c r="J145"/>
  <c r="J162"/>
  <c i="3" r="J141"/>
  <c r="J138"/>
  <c i="4" r="F36"/>
  <c r="F35"/>
  <c r="J34"/>
  <c r="F34"/>
  <c i="2" r="BK175"/>
  <c r="J171"/>
  <c i="3" r="J175"/>
  <c i="4" r="BK164"/>
  <c r="J147"/>
  <c r="BK145"/>
  <c r="BK142"/>
  <c r="J142"/>
  <c r="BK138"/>
  <c r="J134"/>
  <c r="BK168"/>
  <c r="J168"/>
  <c i="3" r="F36"/>
  <c l="1" r="P120"/>
  <c r="P119"/>
  <c i="1" r="AU96"/>
  <c i="4" r="T123"/>
  <c r="T122"/>
  <c r="P123"/>
  <c r="P122"/>
  <c i="1" r="AU97"/>
  <c i="2" r="R174"/>
  <c r="BK121"/>
  <c r="J121"/>
  <c r="J98"/>
  <c r="P121"/>
  <c r="P120"/>
  <c r="P119"/>
  <c i="1" r="AU95"/>
  <c i="2" r="R121"/>
  <c r="R120"/>
  <c r="R119"/>
  <c r="T121"/>
  <c r="T120"/>
  <c r="T119"/>
  <c r="T174"/>
  <c i="3" r="T121"/>
  <c r="T120"/>
  <c r="T119"/>
  <c i="4" r="BK124"/>
  <c r="BK123"/>
  <c r="J123"/>
  <c r="J97"/>
  <c r="BK141"/>
  <c r="J141"/>
  <c r="J100"/>
  <c r="R124"/>
  <c r="R123"/>
  <c r="R122"/>
  <c i="3" r="R121"/>
  <c r="R120"/>
  <c r="R119"/>
  <c r="BK121"/>
  <c r="J121"/>
  <c r="J98"/>
  <c i="4" r="BK161"/>
  <c r="J161"/>
  <c r="J101"/>
  <c r="P161"/>
  <c r="R161"/>
  <c r="T161"/>
  <c r="BE145"/>
  <c r="BE168"/>
  <c r="BE138"/>
  <c i="3" r="BE175"/>
  <c i="2" r="BE171"/>
  <c r="BK174"/>
  <c r="J174"/>
  <c r="J99"/>
  <c i="3" r="BE138"/>
  <c r="BE146"/>
  <c i="4" r="BK137"/>
  <c r="J137"/>
  <c r="J99"/>
  <c r="BE142"/>
  <c r="BE147"/>
  <c r="BE149"/>
  <c r="BE152"/>
  <c r="BE155"/>
  <c i="2" r="E85"/>
  <c r="J89"/>
  <c r="F92"/>
  <c r="BE122"/>
  <c r="BE127"/>
  <c r="BE133"/>
  <c r="BE138"/>
  <c r="BE141"/>
  <c r="BE146"/>
  <c r="BE150"/>
  <c r="BE156"/>
  <c r="BE160"/>
  <c r="BE164"/>
  <c r="BE167"/>
  <c i="3" r="E85"/>
  <c r="J89"/>
  <c r="F92"/>
  <c r="BE122"/>
  <c r="BE127"/>
  <c i="1" r="AW97"/>
  <c r="BA97"/>
  <c r="BB97"/>
  <c r="BC97"/>
  <c r="BD97"/>
  <c i="3" r="BK174"/>
  <c r="J174"/>
  <c r="J99"/>
  <c i="4" r="E85"/>
  <c r="J89"/>
  <c r="F92"/>
  <c i="3" r="BE133"/>
  <c r="BE141"/>
  <c r="BE150"/>
  <c r="BE156"/>
  <c r="BE160"/>
  <c r="BE164"/>
  <c r="BE167"/>
  <c i="4" r="BK167"/>
  <c r="J167"/>
  <c r="J102"/>
  <c i="3" r="BE171"/>
  <c i="1" r="AW96"/>
  <c r="BB96"/>
  <c r="BC96"/>
  <c i="4" r="BE158"/>
  <c i="2" r="BE175"/>
  <c i="4" r="BE164"/>
  <c r="BE125"/>
  <c r="BE128"/>
  <c r="BE131"/>
  <c r="BE134"/>
  <c r="BE162"/>
  <c i="2" r="F37"/>
  <c i="1" r="BD95"/>
  <c i="2" r="J34"/>
  <c i="1" r="AW95"/>
  <c i="3" r="F34"/>
  <c i="1" r="BA96"/>
  <c i="3" r="F37"/>
  <c i="1" r="BD96"/>
  <c i="2" r="F34"/>
  <c i="1" r="BA95"/>
  <c i="2" r="F35"/>
  <c i="1" r="BB95"/>
  <c i="2" r="F36"/>
  <c i="1" r="BC95"/>
  <c i="2" l="1" r="BK120"/>
  <c r="J120"/>
  <c r="J97"/>
  <c i="4" r="J124"/>
  <c r="J98"/>
  <c r="BK122"/>
  <c r="J122"/>
  <c r="J96"/>
  <c i="3" r="BK120"/>
  <c r="J120"/>
  <c r="J97"/>
  <c i="4" r="J33"/>
  <c i="1" r="AV97"/>
  <c r="AT97"/>
  <c i="3" r="F33"/>
  <c i="1" r="AZ96"/>
  <c i="4" r="F33"/>
  <c i="1" r="AZ97"/>
  <c r="BB94"/>
  <c r="W31"/>
  <c r="BC94"/>
  <c r="W32"/>
  <c i="2" r="F33"/>
  <c i="1" r="AZ95"/>
  <c r="BA94"/>
  <c r="W30"/>
  <c r="BD94"/>
  <c r="W33"/>
  <c i="3" r="J33"/>
  <c i="1" r="AV96"/>
  <c r="AT96"/>
  <c r="AU94"/>
  <c i="2" r="J33"/>
  <c i="1" r="AV95"/>
  <c r="AT95"/>
  <c i="2" l="1" r="BK119"/>
  <c r="J119"/>
  <c r="J96"/>
  <c i="3" r="BK119"/>
  <c r="J119"/>
  <c r="J96"/>
  <c i="1" r="AZ94"/>
  <c r="W29"/>
  <c r="AW94"/>
  <c r="AK30"/>
  <c r="AY94"/>
  <c i="4" r="J30"/>
  <c i="1" r="AG97"/>
  <c r="AN97"/>
  <c r="AX94"/>
  <c i="4" l="1" r="J39"/>
  <c i="1" r="AV94"/>
  <c r="AK29"/>
  <c i="3" r="J30"/>
  <c i="1" r="AG96"/>
  <c r="AN96"/>
  <c i="2" r="J30"/>
  <c i="1" r="AG95"/>
  <c r="AN95"/>
  <c i="2" l="1" r="J39"/>
  <c i="3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<sst xmlns="http://schemas.openxmlformats.org/spreadsheetml/2006/main">
  <si>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</si>
  <si>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</si>
  <si>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</si>
  <si>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</si>
  <si>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</si>
  <si>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{8237d973-5c2f-4c30-b4e4-16719f0c2bd0}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</si>
  <si>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</si>
  <si>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</si>
  <si>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</si>
  <si>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</si>
  <si>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</si>
  <si>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</si>
  <si>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</si>
  <si>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</si>
  <si>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15/25/3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</si>
  <si>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</si>
  <si>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</si>
  <si>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Úprava Velké km 0.000 - 2.250</t>
  </si>
  <si>
    <t>KSO:</t>
  </si>
  <si>
    <t>CC-CZ:</t>
  </si>
  <si>
    <t>Místo:</t>
  </si>
  <si>
    <t>Opava</t>
  </si>
  <si>
    <t>Datum:</t>
  </si>
  <si>
    <t>28. 8. 2025</t>
  </si>
  <si>
    <t>Zadavatel:</t>
  </si>
  <si>
    <t>IČ:</t>
  </si>
  <si>
    <t>70890021</t>
  </si>
  <si>
    <t>Povodí Odry, státní podnik</t>
  </si>
  <si>
    <t>DIČ:</t>
  </si>
  <si>
    <t>CZ70890021</t>
  </si>
  <si>
    <t>Uchazeč:</t>
  </si>
  <si>
    <t>Vyplň údaj</t>
  </si>
  <si>
    <t>Projektant:</t>
  </si>
  <si>
    <t>62255860</t>
  </si>
  <si>
    <t>Lineplan s.r.o.</t>
  </si>
  <si>
    <t>CZ62255860</t>
  </si>
  <si>
    <t>True</t>
  </si>
  <si>
    <t>Zpracovatel:</t>
  </si>
  <si>
    <t>Ing. Marek Boháč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</si>
  <si>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</si>
  <si>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</si>
  <si>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</si>
  <si>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</si>
  <si>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</si>
  <si>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</si>
  <si>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</si>
  <si>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</si>
  <si>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</si>
  <si>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</si>
  <si>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</si>
  <si>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</si>
  <si>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</si>
  <si>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</si>
  <si>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</si>
  <si>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</si>
  <si>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</si>
  <si>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</si>
  <si>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</si>
  <si>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</si>
  <si>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</si>
  <si>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</si>
  <si>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</si>
  <si>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</si>
  <si>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</si>
  <si>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</si>
  <si>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</si>
  <si>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</si>
  <si>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</si>
  <si>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</si>
  <si>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</si>
  <si>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</si>
  <si>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</si>
  <si>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</si>
  <si>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</si>
  <si>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</si>
  <si>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</si>
  <si>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</si>
  <si>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</si>
  <si>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</si>
  <si>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</si>
  <si>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</si>
  <si>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</si>
  <si>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</si>
  <si>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</si>
  <si>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</si>
  <si>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</si>
  <si>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Úsek km 0.369 - 1.290</t>
  </si>
  <si>
    <t>STA</t>
  </si>
  <si>
    <t>1</t>
  </si>
  <si>
    <t>{fe73ecf1-aa8b-4269-8b85-9391d3570594}</t>
  </si>
  <si>
    <t>2</t>
  </si>
  <si>
    <t>SO 02</t>
  </si>
  <si>
    <t>Úsek km 1.290 - 2.250</t>
  </si>
  <si>
    <t>{93e2eb99-e593-4f14-b35f-bafc79401ec5}</t>
  </si>
  <si>
    <t>VON</t>
  </si>
  <si>
    <t>Vedlejší a ostatní náklady</t>
  </si>
  <si>
    <t>{4c0765b6-03cd-413e-a883-0b9feb55bd23}</t>
  </si>
  <si>
    <t>KRYCÍ LIST SOUPISU PRACÍ</t>
  </si>
  <si>
    <t>Objekt:</t>
  </si>
  <si>
    <t>SO 01 - Úsek km 0.369 - 1.290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</si>
  <si>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</si>
  <si>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</si>
  <si>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</si>
  <si>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</si>
  <si>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</si>
  <si>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</si>
  <si>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</si>
  <si>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</si>
  <si>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</si>
  <si>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</si>
  <si>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</si>
  <si>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</si>
  <si>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</si>
  <si>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</si>
  <si>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</si>
  <si>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</si>
  <si>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</si>
  <si>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</si>
  <si>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</si>
  <si>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</si>
  <si>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</si>
  <si>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</si>
  <si>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</si>
  <si>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</si>
  <si>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</si>
  <si>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</si>
  <si>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129153101</t>
  </si>
  <si>
    <t>Čištění otevřených koryt vodotečí šíře dna do 5 m hl do 2,5 m v hornině třídy těžitelnosti I skupiny 1 a 2 strojně</t>
  </si>
  <si>
    <t>m3</t>
  </si>
  <si>
    <t>CS ÚRS 2025 02</t>
  </si>
  <si>
    <t>4</t>
  </si>
  <si>
    <t>1389833138</t>
  </si>
  <si>
    <t>PP</t>
  </si>
  <si>
    <t>Čištění otevřených koryt vodotečí strojně s přehozením rozpojeného nánosu do 3 m nebo s naložením na dopravní prostředek při šířce původního dna do 5 m a hloubce koryta do 2,5 m v hornině třídy těžitelnosti I skupiny 1 a 2</t>
  </si>
  <si>
    <t>VV</t>
  </si>
  <si>
    <t>Viz příloha D.1.1.2.2.3</t>
  </si>
  <si>
    <t>- odtěžení nánosů</t>
  </si>
  <si>
    <t>640.71</t>
  </si>
  <si>
    <t>ZP_001</t>
  </si>
  <si>
    <t>Příplatek za vodorovné přemístění nánosu korytem k místu naložení dle zvolené technologie zhotovitelem</t>
  </si>
  <si>
    <t>637661579</t>
  </si>
  <si>
    <t>P</t>
  </si>
  <si>
    <t>Poznámka k položce:_x000d_
Poznámka k položce:_x000d_
_x000d_
- zajištění a provedení vodorovného přesunu nánosu korytem toku k místu naložení pro odvoz na likvidaci. Délky úseků přesunu viz situační řešeení stavby.</t>
  </si>
  <si>
    <t>6</t>
  </si>
  <si>
    <t>167151111</t>
  </si>
  <si>
    <t>Nakládání výkopku z hornin třídy těžitelnosti I skupiny 1 až 3 přes 100 m3</t>
  </si>
  <si>
    <t>1976024431</t>
  </si>
  <si>
    <t>Nakládání, skládání a překládání neulehlého výkopku nebo sypaniny strojně nakládání, množství přes 100 m3, z hornin třídy těžitelnosti I, skupiny 1 až 3</t>
  </si>
  <si>
    <t>- nakládání nánosů k odvozu</t>
  </si>
  <si>
    <t>13</t>
  </si>
  <si>
    <t>ZP_002</t>
  </si>
  <si>
    <t>Příplatek za ztížené podmínky v lokalitě</t>
  </si>
  <si>
    <t>kpl</t>
  </si>
  <si>
    <t>-905873396</t>
  </si>
  <si>
    <t>Poznámka k položce:_x000d_
Příplatek za ztížené podmínky obsahuje :_x000d_
_x000d_
- případné provedení ručního výkopu nánosů_x000d_
- případné ruční přemístění zeminy pro další přesun_x000d_
- přemístění výkopku korytem toku_x000d_
- stísněné podmínky v lokalitě včetně případného umisťování techniky do koryta toku jeřábem_x000d_
- ztížené podmínky přemístění výkopku z koryta toku dané výškami a strmostí svahů břehů_x000d_
- případně další práce dle zvolené technologie zhotovitele</t>
  </si>
  <si>
    <t>3</t>
  </si>
  <si>
    <t>162751117</t>
  </si>
  <si>
    <t>Vodorovné přemístění přes 9 000 do 10000 m výkopku/sypaniny z horniny třídy těžitelnosti I skupiny 1 až 3</t>
  </si>
  <si>
    <t>1177649788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</si>
  <si>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</si>
  <si>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162751119</t>
  </si>
  <si>
    <t>Příplatek k vodorovnému přemístění výkopku/sypaniny z horniny třídy těžitelnosti I skupiny 1 až 3 ZKD 1000 m přes 10000 m</t>
  </si>
  <si>
    <t>1285287178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</si>
  <si>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</si>
  <si>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Poznámka k položce:_x000d_
Předpoklad dopravy do celkové vzdálenosti 17 km</t>
  </si>
  <si>
    <t>640,71*7 'Přepočtené koeficientem množství</t>
  </si>
  <si>
    <t>5</t>
  </si>
  <si>
    <t>171201231</t>
  </si>
  <si>
    <t>Poplatek za uložení zeminy a kamení na recyklační skládce (skládkovné) kód odpadu 17 05 04</t>
  </si>
  <si>
    <t>t</t>
  </si>
  <si>
    <t>-738852927</t>
  </si>
  <si>
    <t>Poplatek za uložení stavebního odpadu na recyklační skládce (skládkovné) zeminy a kamení zatříděného do Katalogu odpadů pod kódem 17 05 04</t>
  </si>
  <si>
    <t>Poznámka k položce:_x000d_
Cena platná pro uložení na deponii provozované firmou GYPSTREND s.r.o. v Kobeřicích</t>
  </si>
  <si>
    <t>VIz příloha D.1.1.2.2.3</t>
  </si>
  <si>
    <t xml:space="preserve">- přepočet na tuny </t>
  </si>
  <si>
    <t>640.71 * 1.8</t>
  </si>
  <si>
    <t>7</t>
  </si>
  <si>
    <t>182151111</t>
  </si>
  <si>
    <t>Svahování v zářezech v hornině třídy těžitelnosti I skupiny 1 až 3 strojně</t>
  </si>
  <si>
    <t>m2</t>
  </si>
  <si>
    <t>-1693014428</t>
  </si>
  <si>
    <t>Svahování trvalých svahů do projektovaných profilů strojně s potřebným přemístěním výkopku při svahování v zářezech v hornině třídy těžitelnosti I, skupiny 1 až 3</t>
  </si>
  <si>
    <t>1972.85</t>
  </si>
  <si>
    <t>8</t>
  </si>
  <si>
    <t>181451121</t>
  </si>
  <si>
    <t>Založení lučního trávníku výsevem pl přes 1000 m2 v rovině a ve svahu do 1:5</t>
  </si>
  <si>
    <t>-2029849283</t>
  </si>
  <si>
    <t>Založení trávníku na půdě předem připravené plochy přes 1000 m2 výsevem včetně utažení lučního v rovině nebo na svahu do 1:5</t>
  </si>
  <si>
    <t>2477.37</t>
  </si>
  <si>
    <t>9</t>
  </si>
  <si>
    <t>M</t>
  </si>
  <si>
    <t>00572472</t>
  </si>
  <si>
    <t>osivo směs travní krajinná-rovinná</t>
  </si>
  <si>
    <t>kg</t>
  </si>
  <si>
    <t>-1914145671</t>
  </si>
  <si>
    <t>2477,37*0,02 'Přepočtené koeficientem množství</t>
  </si>
  <si>
    <t>10</t>
  </si>
  <si>
    <t>181451122</t>
  </si>
  <si>
    <t>Založení lučního trávníku výsevem pl přes 1000 m2 ve svahu přes 1:5 do 1:2</t>
  </si>
  <si>
    <t>1554493709</t>
  </si>
  <si>
    <t>Založení trávníku na půdě předem připravené plochy přes 1000 m2 výsevem včetně utažení lučního na svahu přes 1:5 do 1:2</t>
  </si>
  <si>
    <t>11</t>
  </si>
  <si>
    <t>00572474</t>
  </si>
  <si>
    <t>osivo směs travní krajinná-svahová</t>
  </si>
  <si>
    <t>1225813231</t>
  </si>
  <si>
    <t>1972,85*0,02 'Přepočtené koeficientem množství</t>
  </si>
  <si>
    <t>Ostatní konstrukce a práce, bourání</t>
  </si>
  <si>
    <t>OK_001</t>
  </si>
  <si>
    <t>Odstranění a zpětná instalace 1 dílu mostního zábradlí</t>
  </si>
  <si>
    <t>1393184400</t>
  </si>
  <si>
    <t>Poznámka k položce:_x000d_
V rámci položky bude provedena demontáž a zpětná montáž jedné sekce mostního zábradlí na ul. Žižkově (pro umožnění transportu a nakládání nánosů z koryta toku) včetně na zábradlí navázaných dopravních značek. V ceně položky je i veškerá manipulace a dočasné bezpečné uložení zábradlí a značek po dobu stavby.</t>
  </si>
  <si>
    <t>SO 02 - Úsek km 1.290 - 2.250</t>
  </si>
  <si>
    <t>-57585576</t>
  </si>
  <si>
    <t>1623.07</t>
  </si>
  <si>
    <t>1475832311</t>
  </si>
  <si>
    <t>-1148620239</t>
  </si>
  <si>
    <t>-130893271</t>
  </si>
  <si>
    <t>Poznámka k položce:_x000d_
Příplatek za ztížené podmínky obsahuje :_x000d_
_x000d_
- případného provedení ručního výkopu nánosů_x000d_
- případné ruční přemístění zeminy pro další přesun _x000d_
- stísněné podmínky v lokalitě včetně případného umisťování techniky do koryta toku jeřábem_x000d_
- ztížené podmínky přemístění výkopku z koryta toku dané výškami a strmostí svahů břehů_x000d_
- případně další práce dle zvolené technologie zhotovitele</t>
  </si>
  <si>
    <t>1317927342</t>
  </si>
  <si>
    <t>-1216577180</t>
  </si>
  <si>
    <t>Poznámka k položce:_x000d_
Předpoklad dopravy do celkové vzdálenosti 18 km</t>
  </si>
  <si>
    <t>1623,07*8 'Přepočtené koeficientem množství</t>
  </si>
  <si>
    <t>170829826</t>
  </si>
  <si>
    <t>1623.07 * 1.8</t>
  </si>
  <si>
    <t>-333445251</t>
  </si>
  <si>
    <t>2035.59</t>
  </si>
  <si>
    <t>1967828936</t>
  </si>
  <si>
    <t>4920.79</t>
  </si>
  <si>
    <t>-331810199</t>
  </si>
  <si>
    <t>4920,79*0,02 'Přepočtené koeficientem množství</t>
  </si>
  <si>
    <t>909756086</t>
  </si>
  <si>
    <t>1798977442</t>
  </si>
  <si>
    <t>2035,59*0,02 'Přepočtené koeficientem množství</t>
  </si>
  <si>
    <t>Odstranění a zpětná instalace cca 3.00 m PB zábradlí toku</t>
  </si>
  <si>
    <t>-1778861674</t>
  </si>
  <si>
    <t xml:space="preserve">Poznámka k položce:_x000d_
V rámci položky bude provedena demontáž a zpětná montáž cca 3.00 m zábradlí pravého břehu toku na ul. Stará silnice (pro umožnění transportu a nakládání nánosů z koryta toku). V ceně položky je i veškerá manipulace a dočasné bezpečné uložení zábradlí  po dobu stavby.</t>
  </si>
  <si>
    <t>VON - Vedlejší a ostatní náklady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</si>
  <si>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</si>
  <si>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</si>
  <si>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</si>
  <si>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</si>
  <si>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</si>
  <si>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</si>
  <si>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>VRN</t>
  </si>
  <si>
    <t>Vedlejší rozpočtové náklady</t>
  </si>
  <si>
    <t>VRN1</t>
  </si>
  <si>
    <t>Průzkumné, zeměměřičské a projektové práce</t>
  </si>
  <si>
    <t>VRN1-001</t>
  </si>
  <si>
    <t>Stavební průzkum</t>
  </si>
  <si>
    <t>1024</t>
  </si>
  <si>
    <t>2098461399</t>
  </si>
  <si>
    <t>Poznámka k položce:_x000d_
Položka zahrnuje:_x000d_
_x000d_
Zdokumentování skutečného stavebně-technického stavu okolních objektů (nemovitostí přemostění, komunikací atp) před začátkem výstavby díla. Zaznamenání rozsahu poruch - pořízení fotodokumentace, popř. i videodokumentace._x000d_
Po dokončení výstavby díla provedení repasportizace (zaznamenání stavebnětechnického stavu po ukončení stavby) a porovnání tohoto stavu se stavem před zahájením výstavby díla.</t>
  </si>
  <si>
    <t>VRN1-002</t>
  </si>
  <si>
    <t>Geodetické práce před výstavbou</t>
  </si>
  <si>
    <t>722915315</t>
  </si>
  <si>
    <t xml:space="preserve">Poznámka k položce:_x000d_
Průběžné vytyčení stavby, záborů a kontrolní měření stavby odborně způsobilou osobou v oboru zeměměřictví a zpracování souvisejících protokolů.   </t>
  </si>
  <si>
    <t>VRN1-003</t>
  </si>
  <si>
    <t>Geodetické práce po výstavbě</t>
  </si>
  <si>
    <t>-607741166</t>
  </si>
  <si>
    <t xml:space="preserve">Poznámka k položce:_x000d_
Zajištění veškerých geodetických prací a potřebných geodetických podkladů odborně způsobilou osobou v oboru zeměměřictví pro účely zpracování dokumentace skutečného provedení (3 paré + 1 v elektronické formě).   </t>
  </si>
  <si>
    <t>VRN1-004</t>
  </si>
  <si>
    <t>Dokumentace skutečného provedení stavby</t>
  </si>
  <si>
    <t>282373983</t>
  </si>
  <si>
    <t xml:space="preserve">Poznámka k položce:_x000d_
Zpracování a předání dokumentace skutečného provedení stavby (3paré + 1 v elektronické formě) objednateli  v rozsahu odpovídajícím příslušným právním předpisům. _x000d_
Pořízení fotodokumentace stavby.   </t>
  </si>
  <si>
    <t>VRN2</t>
  </si>
  <si>
    <t>Příprava staveniště</t>
  </si>
  <si>
    <t>VRN2-001</t>
  </si>
  <si>
    <t>Stěhování přírodních hodnot</t>
  </si>
  <si>
    <t>-26757171</t>
  </si>
  <si>
    <t>Poznámka k položce:_x000d_
Položka zahrnuje:_x000d_
_x000d_
- Slovení rybí obsádky po úsecích k tomu oprávněnou osobou, včetně pořízení protokolu a zajištění oznámení zahájení prací na vodním toku příslušnému uživateli rybářského revíru._x000d_
- Včetně zajištění opakovaného slovení ryb z důvodu přerušení prací na toku či jiných podmínek dle vyjádření._x000d_
- Včetně umístění a údržba bariér zamezujících migraci ryb do prostoru staveniště.</t>
  </si>
  <si>
    <t>VRN3</t>
  </si>
  <si>
    <t>Zařízení staveniště</t>
  </si>
  <si>
    <t>VRN3-001</t>
  </si>
  <si>
    <t>-658456110</t>
  </si>
  <si>
    <t xml:space="preserve">Poznámka k položce:_x000d_
Součástí položky je:_x000d_
_x000d_
Zajištění a zabezpečení staveniště vč.mobilního oplocení, zřízení a likvidace zařízení staveniště, včetně případných přípojek, přístupů, skládek, deponií apod. Cena zahrnuje také přípravné práce pro zařízení staveniště např. sejmutí a rozprostření ornice v případě pozemků pod ochrannou ZPF.   </t>
  </si>
  <si>
    <t>VRN3-002</t>
  </si>
  <si>
    <t xml:space="preserve">Zajištění aktualizace vyjádření  k existenci sítí včetně jejch vytýčení</t>
  </si>
  <si>
    <t>Kpl</t>
  </si>
  <si>
    <t>2109168366</t>
  </si>
  <si>
    <t>Aktualizace vyjádření k existenci sítí, vytýčení, označení a ochrana stávajících inženýrských sít v průběhu provádění prací a protokolární předání po dokončení stavby odpovědným zástupcům vlastníků nebo provozovatelů</t>
  </si>
  <si>
    <t>VRN3-003</t>
  </si>
  <si>
    <t xml:space="preserve">Průběžné denní čištění dočasně dotčených povrchů komunikací   </t>
  </si>
  <si>
    <t>-569354627</t>
  </si>
  <si>
    <t>VRN3-004</t>
  </si>
  <si>
    <t>Oprava přístupů do toku poškozených pohybem techniky stavby</t>
  </si>
  <si>
    <t>-260649006</t>
  </si>
  <si>
    <t>Poznámka k položce:_x000d_
Viz situační řešení stavby a textová část dokumentace</t>
  </si>
  <si>
    <t>VRN3-005</t>
  </si>
  <si>
    <t>Dočasné dopravní značení</t>
  </si>
  <si>
    <t>480293140</t>
  </si>
  <si>
    <t>Dopravní značení na staveništi</t>
  </si>
  <si>
    <t>Poznámka k položce:_x000d_
Položka zahrnuje:_x000d_
_x000d_
Dopčasné dopravní značení upozorňující na pohyb techniky stavby (dle použité technologie a techniky zhotovitele)_x000d_
Zajištění, osazení a odstranění dopravního značení dle rozhodnutí správního orgánu.</t>
  </si>
  <si>
    <t>VRN3-006</t>
  </si>
  <si>
    <t>Dopravně inženýrské opatření</t>
  </si>
  <si>
    <t>546397877</t>
  </si>
  <si>
    <t xml:space="preserve">Poznámka k položce:_x000d_
Položka zahrnuje:_x000d_
_x000d_
Zpracování projektu dopravně inženýrského opatření (DIO). Projednání a odsouhlasení DIO příslušným oddělením dopravního inspektorátu (PČR). Zajištění vydání Dopravně inženýrského rozhodnutí (DIR)._x000d_
</t>
  </si>
  <si>
    <t>17</t>
  </si>
  <si>
    <t>VRN3-007</t>
  </si>
  <si>
    <t>Náklady na opravu dotčených komunikací a uvedení do původního stavu</t>
  </si>
  <si>
    <t>-1627105531</t>
  </si>
  <si>
    <t xml:space="preserve">Poznámka k položce:_x000d_
Dle míry a rozsahu poškození, předpokládá se ořezání a odfrézování poškozených míst, vozovka místních komunikací (včetně případného poškození krajnic) bude uvedena do původního stavu, případně včetně opravy spodní konstrukce vozovky. </t>
  </si>
  <si>
    <t>VRN4</t>
  </si>
  <si>
    <t>Inženýrská činnost</t>
  </si>
  <si>
    <t>15</t>
  </si>
  <si>
    <t>VRN4-001</t>
  </si>
  <si>
    <t>Havarijní a povodňový plán stavby</t>
  </si>
  <si>
    <t>-1102208885</t>
  </si>
  <si>
    <t>Zajištění vypracování a schválení havarijního a povodňového plánu pro provádění stavby</t>
  </si>
  <si>
    <t>16</t>
  </si>
  <si>
    <t>VRN4-002</t>
  </si>
  <si>
    <t>Provedení opatření vyplývajících z havarijního a povodňového plánu, včetně instalace a údržby norné stěny</t>
  </si>
  <si>
    <t>1599207762</t>
  </si>
  <si>
    <t>Poznámka k položce:_x000d_
Součástí položky jsou veškeré náklady spojené s pořízením, dopravou, osazením a kotvením norné stěny (včetně jejího přemisťování dle aktuálně realizovaného úseku) jakož i jejího odstraněni po ukončení stavby, pořízení a příprava havarijních prostředků, pohotovost techniky atp.</t>
  </si>
  <si>
    <t>VRN6</t>
  </si>
  <si>
    <t>Územní vlivy</t>
  </si>
  <si>
    <t>14</t>
  </si>
  <si>
    <t>VRN6-001</t>
  </si>
  <si>
    <t>Práce ve stísněném prostoru</t>
  </si>
  <si>
    <t>1165108990</t>
  </si>
  <si>
    <t>Poznámka k položce:_x000d_
Obsažené práce:_x000d_
_x000d_
- souvisejícící se ztíženým přístupem a nutností pohybu mechanizace, pracovníků, dopravování materiálů, odvozu vybouraných hmot, výkopků a jiných zemních materiálů._x000d_
- položka zahrnuje opravu opevnění koryta toku porušeného pojezdy mechanizace a veškerými dalšími činnostmi souvisejícími s realizací stavby._x000d_
- ztížený přístup se předpokládá v celém zájmovém úseku toku.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</si>
</sst>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35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36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41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42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43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44</v>
      </c>
      <c r="E29" s="46"/>
      <c r="F29" s="31" t="s">
        <v>45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46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47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48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49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50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51</v>
      </c>
      <c r="U35" s="53"/>
      <c r="V35" s="53"/>
      <c r="W35" s="53"/>
      <c r="X35" s="55" t="s">
        <v>52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53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54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55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56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55</v>
      </c>
      <c r="AI60" s="41"/>
      <c r="AJ60" s="41"/>
      <c r="AK60" s="41"/>
      <c r="AL60" s="41"/>
      <c r="AM60" s="63" t="s">
        <v>56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58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55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56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55</v>
      </c>
      <c r="AI75" s="41"/>
      <c r="AJ75" s="41"/>
      <c r="AK75" s="41"/>
      <c r="AL75" s="41"/>
      <c r="AM75" s="63" t="s">
        <v>56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59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15/25/3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Úprava Velké km 0.000 - 2.250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Opava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28. 8. 2025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Povodí Odry, státní podnik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>Lineplan s.r.o.</v>
      </c>
      <c r="AN89" s="70"/>
      <c r="AO89" s="70"/>
      <c r="AP89" s="70"/>
      <c r="AQ89" s="39"/>
      <c r="AR89" s="43"/>
      <c r="AS89" s="80" t="s">
        <v>60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37</v>
      </c>
      <c r="AJ90" s="39"/>
      <c r="AK90" s="39"/>
      <c r="AL90" s="39"/>
      <c r="AM90" s="79" t="str">
        <f>IF(E20="","",E20)</f>
        <v>Ing. Marek Boháč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61</v>
      </c>
      <c r="D92" s="93"/>
      <c r="E92" s="93"/>
      <c r="F92" s="93"/>
      <c r="G92" s="93"/>
      <c r="H92" s="94"/>
      <c r="I92" s="95" t="s">
        <v>62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63</v>
      </c>
      <c r="AH92" s="93"/>
      <c r="AI92" s="93"/>
      <c r="AJ92" s="93"/>
      <c r="AK92" s="93"/>
      <c r="AL92" s="93"/>
      <c r="AM92" s="93"/>
      <c r="AN92" s="95" t="s">
        <v>64</v>
      </c>
      <c r="AO92" s="93"/>
      <c r="AP92" s="97"/>
      <c r="AQ92" s="98" t="s">
        <v>65</v>
      </c>
      <c r="AR92" s="43"/>
      <c r="AS92" s="99" t="s">
        <v>66</v>
      </c>
      <c r="AT92" s="100" t="s">
        <v>67</v>
      </c>
      <c r="AU92" s="100" t="s">
        <v>68</v>
      </c>
      <c r="AV92" s="100" t="s">
        <v>69</v>
      </c>
      <c r="AW92" s="100" t="s">
        <v>70</v>
      </c>
      <c r="AX92" s="100" t="s">
        <v>71</v>
      </c>
      <c r="AY92" s="100" t="s">
        <v>72</v>
      </c>
      <c r="AZ92" s="100" t="s">
        <v>73</v>
      </c>
      <c r="BA92" s="100" t="s">
        <v>74</v>
      </c>
      <c r="BB92" s="100" t="s">
        <v>75</v>
      </c>
      <c r="BC92" s="100" t="s">
        <v>76</v>
      </c>
      <c r="BD92" s="101" t="s">
        <v>77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78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79</v>
      </c>
      <c r="BT94" s="116" t="s">
        <v>80</v>
      </c>
      <c r="BU94" s="117" t="s">
        <v>81</v>
      </c>
      <c r="BV94" s="116" t="s">
        <v>82</v>
      </c>
      <c r="BW94" s="116" t="s">
        <v>5</v>
      </c>
      <c r="BX94" s="116" t="s">
        <v>83</v>
      </c>
      <c r="CL94" s="116" t="s">
        <v>1</v>
      </c>
    </row>
    <row r="95" s="7" customFormat="1" ht="16.5" customHeight="1">
      <c r="A95" s="118" t="s">
        <v>84</v>
      </c>
      <c r="B95" s="119"/>
      <c r="C95" s="120"/>
      <c r="D95" s="121" t="s">
        <v>85</v>
      </c>
      <c r="E95" s="121"/>
      <c r="F95" s="121"/>
      <c r="G95" s="121"/>
      <c r="H95" s="121"/>
      <c r="I95" s="122"/>
      <c r="J95" s="121" t="s">
        <v>86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01 - Úsek km 0.369 - 1...'!J30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87</v>
      </c>
      <c r="AR95" s="125"/>
      <c r="AS95" s="126">
        <v>0</v>
      </c>
      <c r="AT95" s="127">
        <f>ROUND(SUM(AV95:AW95),2)</f>
        <v>0</v>
      </c>
      <c r="AU95" s="128">
        <f>'SO 01 - Úsek km 0.369 - 1...'!P119</f>
        <v>0</v>
      </c>
      <c r="AV95" s="127">
        <f>'SO 01 - Úsek km 0.369 - 1...'!J33</f>
        <v>0</v>
      </c>
      <c r="AW95" s="127">
        <f>'SO 01 - Úsek km 0.369 - 1...'!J34</f>
        <v>0</v>
      </c>
      <c r="AX95" s="127">
        <f>'SO 01 - Úsek km 0.369 - 1...'!J35</f>
        <v>0</v>
      </c>
      <c r="AY95" s="127">
        <f>'SO 01 - Úsek km 0.369 - 1...'!J36</f>
        <v>0</v>
      </c>
      <c r="AZ95" s="127">
        <f>'SO 01 - Úsek km 0.369 - 1...'!F33</f>
        <v>0</v>
      </c>
      <c r="BA95" s="127">
        <f>'SO 01 - Úsek km 0.369 - 1...'!F34</f>
        <v>0</v>
      </c>
      <c r="BB95" s="127">
        <f>'SO 01 - Úsek km 0.369 - 1...'!F35</f>
        <v>0</v>
      </c>
      <c r="BC95" s="127">
        <f>'SO 01 - Úsek km 0.369 - 1...'!F36</f>
        <v>0</v>
      </c>
      <c r="BD95" s="129">
        <f>'SO 01 - Úsek km 0.369 - 1...'!F37</f>
        <v>0</v>
      </c>
      <c r="BE95" s="7"/>
      <c r="BT95" s="130" t="s">
        <v>88</v>
      </c>
      <c r="BV95" s="130" t="s">
        <v>82</v>
      </c>
      <c r="BW95" s="130" t="s">
        <v>89</v>
      </c>
      <c r="BX95" s="130" t="s">
        <v>5</v>
      </c>
      <c r="CL95" s="130" t="s">
        <v>1</v>
      </c>
      <c r="CM95" s="130" t="s">
        <v>90</v>
      </c>
    </row>
    <row r="96" s="7" customFormat="1" ht="16.5" customHeight="1">
      <c r="A96" s="118" t="s">
        <v>84</v>
      </c>
      <c r="B96" s="119"/>
      <c r="C96" s="120"/>
      <c r="D96" s="121" t="s">
        <v>91</v>
      </c>
      <c r="E96" s="121"/>
      <c r="F96" s="121"/>
      <c r="G96" s="121"/>
      <c r="H96" s="121"/>
      <c r="I96" s="122"/>
      <c r="J96" s="121" t="s">
        <v>92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02 - Úsek km 1.290 - 2...'!J30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87</v>
      </c>
      <c r="AR96" s="125"/>
      <c r="AS96" s="126">
        <v>0</v>
      </c>
      <c r="AT96" s="127">
        <f>ROUND(SUM(AV96:AW96),2)</f>
        <v>0</v>
      </c>
      <c r="AU96" s="128">
        <f>'SO 02 - Úsek km 1.290 - 2...'!P119</f>
        <v>0</v>
      </c>
      <c r="AV96" s="127">
        <f>'SO 02 - Úsek km 1.290 - 2...'!J33</f>
        <v>0</v>
      </c>
      <c r="AW96" s="127">
        <f>'SO 02 - Úsek km 1.290 - 2...'!J34</f>
        <v>0</v>
      </c>
      <c r="AX96" s="127">
        <f>'SO 02 - Úsek km 1.290 - 2...'!J35</f>
        <v>0</v>
      </c>
      <c r="AY96" s="127">
        <f>'SO 02 - Úsek km 1.290 - 2...'!J36</f>
        <v>0</v>
      </c>
      <c r="AZ96" s="127">
        <f>'SO 02 - Úsek km 1.290 - 2...'!F33</f>
        <v>0</v>
      </c>
      <c r="BA96" s="127">
        <f>'SO 02 - Úsek km 1.290 - 2...'!F34</f>
        <v>0</v>
      </c>
      <c r="BB96" s="127">
        <f>'SO 02 - Úsek km 1.290 - 2...'!F35</f>
        <v>0</v>
      </c>
      <c r="BC96" s="127">
        <f>'SO 02 - Úsek km 1.290 - 2...'!F36</f>
        <v>0</v>
      </c>
      <c r="BD96" s="129">
        <f>'SO 02 - Úsek km 1.290 - 2...'!F37</f>
        <v>0</v>
      </c>
      <c r="BE96" s="7"/>
      <c r="BT96" s="130" t="s">
        <v>88</v>
      </c>
      <c r="BV96" s="130" t="s">
        <v>82</v>
      </c>
      <c r="BW96" s="130" t="s">
        <v>93</v>
      </c>
      <c r="BX96" s="130" t="s">
        <v>5</v>
      </c>
      <c r="CL96" s="130" t="s">
        <v>1</v>
      </c>
      <c r="CM96" s="130" t="s">
        <v>90</v>
      </c>
    </row>
    <row r="97" s="7" customFormat="1" ht="16.5" customHeight="1">
      <c r="A97" s="118" t="s">
        <v>84</v>
      </c>
      <c r="B97" s="119"/>
      <c r="C97" s="120"/>
      <c r="D97" s="121" t="s">
        <v>94</v>
      </c>
      <c r="E97" s="121"/>
      <c r="F97" s="121"/>
      <c r="G97" s="121"/>
      <c r="H97" s="121"/>
      <c r="I97" s="122"/>
      <c r="J97" s="121" t="s">
        <v>95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'VON - Vedlejší a ostatní 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87</v>
      </c>
      <c r="AR97" s="125"/>
      <c r="AS97" s="131">
        <v>0</v>
      </c>
      <c r="AT97" s="132">
        <f>ROUND(SUM(AV97:AW97),2)</f>
        <v>0</v>
      </c>
      <c r="AU97" s="133">
        <f>'VON - Vedlejší a ostatní ...'!P122</f>
        <v>0</v>
      </c>
      <c r="AV97" s="132">
        <f>'VON - Vedlejší a ostatní ...'!J33</f>
        <v>0</v>
      </c>
      <c r="AW97" s="132">
        <f>'VON - Vedlejší a ostatní ...'!J34</f>
        <v>0</v>
      </c>
      <c r="AX97" s="132">
        <f>'VON - Vedlejší a ostatní ...'!J35</f>
        <v>0</v>
      </c>
      <c r="AY97" s="132">
        <f>'VON - Vedlejší a ostatní ...'!J36</f>
        <v>0</v>
      </c>
      <c r="AZ97" s="132">
        <f>'VON - Vedlejší a ostatní ...'!F33</f>
        <v>0</v>
      </c>
      <c r="BA97" s="132">
        <f>'VON - Vedlejší a ostatní ...'!F34</f>
        <v>0</v>
      </c>
      <c r="BB97" s="132">
        <f>'VON - Vedlejší a ostatní ...'!F35</f>
        <v>0</v>
      </c>
      <c r="BC97" s="132">
        <f>'VON - Vedlejší a ostatní ...'!F36</f>
        <v>0</v>
      </c>
      <c r="BD97" s="134">
        <f>'VON - Vedlejší a ostatní ...'!F37</f>
        <v>0</v>
      </c>
      <c r="BE97" s="7"/>
      <c r="BT97" s="130" t="s">
        <v>88</v>
      </c>
      <c r="BV97" s="130" t="s">
        <v>82</v>
      </c>
      <c r="BW97" s="130" t="s">
        <v>96</v>
      </c>
      <c r="BX97" s="130" t="s">
        <v>5</v>
      </c>
      <c r="CL97" s="130" t="s">
        <v>1</v>
      </c>
      <c r="CM97" s="130" t="s">
        <v>90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x8F4tClJxfpW36Zj1ryAni0TF0L2PBU4aLaV6ziM3rqsi3utXXICzZL0RV85zF3WOuqo9QtwFhGqqgpl7tXyMQ==" hashValue="xqWUBbnPeW0JFogeOqcqbg+skd5M8w7opB3k/212p0mTSb+W260UgCuqV0vi74JhvYdBLkElo2hyZphy9OdAIw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01 - Úsek km 0.369 - 1...'!C2" display="/"/>
    <hyperlink ref="A96" location="'SO 02 - Úsek km 1.290 - 2...'!C2" display="/"/>
    <hyperlink ref="A97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90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Úprava Velké km 0.000 - 2.250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28. 8. 2025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38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40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42</v>
      </c>
      <c r="G32" s="37"/>
      <c r="H32" s="37"/>
      <c r="I32" s="151" t="s">
        <v>41</v>
      </c>
      <c r="J32" s="151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44</v>
      </c>
      <c r="E33" s="139" t="s">
        <v>45</v>
      </c>
      <c r="F33" s="153">
        <f>ROUND((SUM(BE119:BE177)),  2)</f>
        <v>0</v>
      </c>
      <c r="G33" s="37"/>
      <c r="H33" s="37"/>
      <c r="I33" s="154">
        <v>0.20999999999999999</v>
      </c>
      <c r="J33" s="153">
        <f>ROUND(((SUM(BE119:BE177))*I33),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46</v>
      </c>
      <c r="F34" s="153">
        <f>ROUND((SUM(BF119:BF177)),  2)</f>
        <v>0</v>
      </c>
      <c r="G34" s="37"/>
      <c r="H34" s="37"/>
      <c r="I34" s="154">
        <v>0.12</v>
      </c>
      <c r="J34" s="153">
        <f>ROUND(((SUM(BF119:BF177))*I34),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47</v>
      </c>
      <c r="F35" s="153">
        <f>ROUND((SUM(BG119:BG177)),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48</v>
      </c>
      <c r="F36" s="153">
        <f>ROUND((SUM(BH119:BH177)),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49</v>
      </c>
      <c r="F37" s="153">
        <f>ROUND((SUM(BI119:BI177)),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50</v>
      </c>
      <c r="E39" s="157"/>
      <c r="F39" s="157"/>
      <c r="G39" s="158" t="s">
        <v>51</v>
      </c>
      <c r="H39" s="159" t="s">
        <v>52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53</v>
      </c>
      <c r="E50" s="163"/>
      <c r="F50" s="163"/>
      <c r="G50" s="162" t="s">
        <v>54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55</v>
      </c>
      <c r="E61" s="165"/>
      <c r="F61" s="166" t="s">
        <v>56</v>
      </c>
      <c r="G61" s="164" t="s">
        <v>55</v>
      </c>
      <c r="H61" s="165"/>
      <c r="I61" s="165"/>
      <c r="J61" s="167" t="s">
        <v>56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57</v>
      </c>
      <c r="E65" s="168"/>
      <c r="F65" s="168"/>
      <c r="G65" s="162" t="s">
        <v>58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55</v>
      </c>
      <c r="E76" s="165"/>
      <c r="F76" s="166" t="s">
        <v>56</v>
      </c>
      <c r="G76" s="164" t="s">
        <v>55</v>
      </c>
      <c r="H76" s="165"/>
      <c r="I76" s="165"/>
      <c r="J76" s="167" t="s">
        <v>56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Úprava Velké km 0.000 - 2.250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01 - Úsek km 0.369 - 1.290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Opava</v>
      </c>
      <c r="G89" s="39"/>
      <c r="H89" s="39"/>
      <c r="I89" s="31" t="s">
        <v>22</v>
      </c>
      <c r="J89" s="78" t="str">
        <f>IF(J12="","",J12)</f>
        <v>28. 8. 2025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Povodí Odry, státní podnik</v>
      </c>
      <c r="G91" s="39"/>
      <c r="H91" s="39"/>
      <c r="I91" s="31" t="s">
        <v>32</v>
      </c>
      <c r="J91" s="35" t="str">
        <f>E21</f>
        <v>Lineplan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>Ing. Marek Boháč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78"/>
      <c r="C97" s="179"/>
      <c r="D97" s="180" t="s">
        <v>105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106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107</v>
      </c>
      <c r="E99" s="187"/>
      <c r="F99" s="187"/>
      <c r="G99" s="187"/>
      <c r="H99" s="187"/>
      <c r="I99" s="187"/>
      <c r="J99" s="188">
        <f>J174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108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Úprava Velké km 0.000 - 2.250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98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SO 01 - Úsek km 0.369 - 1.290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>Opava</v>
      </c>
      <c r="G113" s="39"/>
      <c r="H113" s="39"/>
      <c r="I113" s="31" t="s">
        <v>22</v>
      </c>
      <c r="J113" s="78" t="str">
        <f>IF(J12="","",J12)</f>
        <v>28. 8. 2025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E15</f>
        <v>Povodí Odry, státní podnik</v>
      </c>
      <c r="G115" s="39"/>
      <c r="H115" s="39"/>
      <c r="I115" s="31" t="s">
        <v>32</v>
      </c>
      <c r="J115" s="35" t="str">
        <f>E21</f>
        <v>Lineplan s.r.o.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30</v>
      </c>
      <c r="D116" s="39"/>
      <c r="E116" s="39"/>
      <c r="F116" s="26" t="str">
        <f>IF(E18="","",E18)</f>
        <v>Vyplň údaj</v>
      </c>
      <c r="G116" s="39"/>
      <c r="H116" s="39"/>
      <c r="I116" s="31" t="s">
        <v>37</v>
      </c>
      <c r="J116" s="35" t="str">
        <f>E24</f>
        <v>Ing. Marek Boháč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109</v>
      </c>
      <c r="D118" s="193" t="s">
        <v>65</v>
      </c>
      <c r="E118" s="193" t="s">
        <v>61</v>
      </c>
      <c r="F118" s="193" t="s">
        <v>62</v>
      </c>
      <c r="G118" s="193" t="s">
        <v>110</v>
      </c>
      <c r="H118" s="193" t="s">
        <v>111</v>
      </c>
      <c r="I118" s="193" t="s">
        <v>112</v>
      </c>
      <c r="J118" s="193" t="s">
        <v>102</v>
      </c>
      <c r="K118" s="194" t="s">
        <v>113</v>
      </c>
      <c r="L118" s="195"/>
      <c r="M118" s="99" t="s">
        <v>1</v>
      </c>
      <c r="N118" s="100" t="s">
        <v>44</v>
      </c>
      <c r="O118" s="100" t="s">
        <v>114</v>
      </c>
      <c r="P118" s="100" t="s">
        <v>115</v>
      </c>
      <c r="Q118" s="100" t="s">
        <v>116</v>
      </c>
      <c r="R118" s="100" t="s">
        <v>117</v>
      </c>
      <c r="S118" s="100" t="s">
        <v>118</v>
      </c>
      <c r="T118" s="101" t="s">
        <v>119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120</v>
      </c>
      <c r="D119" s="39"/>
      <c r="E119" s="39"/>
      <c r="F119" s="39"/>
      <c r="G119" s="39"/>
      <c r="H119" s="39"/>
      <c r="I119" s="39"/>
      <c r="J119" s="196">
        <f>BK119</f>
        <v>0</v>
      </c>
      <c r="K119" s="39"/>
      <c r="L119" s="43"/>
      <c r="M119" s="102"/>
      <c r="N119" s="197"/>
      <c r="O119" s="103"/>
      <c r="P119" s="198">
        <f>P120</f>
        <v>0</v>
      </c>
      <c r="Q119" s="103"/>
      <c r="R119" s="198">
        <f>R120</f>
        <v>0.089004</v>
      </c>
      <c r="S119" s="103"/>
      <c r="T119" s="199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79</v>
      </c>
      <c r="AU119" s="16" t="s">
        <v>104</v>
      </c>
      <c r="BK119" s="200">
        <f>BK120</f>
        <v>0</v>
      </c>
    </row>
    <row r="120" s="12" customFormat="1" ht="25.92" customHeight="1">
      <c r="A120" s="12"/>
      <c r="B120" s="201"/>
      <c r="C120" s="202"/>
      <c r="D120" s="203" t="s">
        <v>79</v>
      </c>
      <c r="E120" s="204" t="s">
        <v>121</v>
      </c>
      <c r="F120" s="204" t="s">
        <v>122</v>
      </c>
      <c r="G120" s="202"/>
      <c r="H120" s="202"/>
      <c r="I120" s="205"/>
      <c r="J120" s="206">
        <f>BK120</f>
        <v>0</v>
      </c>
      <c r="K120" s="202"/>
      <c r="L120" s="207"/>
      <c r="M120" s="208"/>
      <c r="N120" s="209"/>
      <c r="O120" s="209"/>
      <c r="P120" s="210">
        <f>P121+P174</f>
        <v>0</v>
      </c>
      <c r="Q120" s="209"/>
      <c r="R120" s="210">
        <f>R121+R174</f>
        <v>0.089004</v>
      </c>
      <c r="S120" s="209"/>
      <c r="T120" s="211">
        <f>T121+T174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2" t="s">
        <v>88</v>
      </c>
      <c r="AT120" s="213" t="s">
        <v>79</v>
      </c>
      <c r="AU120" s="213" t="s">
        <v>80</v>
      </c>
      <c r="AY120" s="212" t="s">
        <v>123</v>
      </c>
      <c r="BK120" s="214">
        <f>BK121+BK174</f>
        <v>0</v>
      </c>
    </row>
    <row r="121" s="12" customFormat="1" ht="22.8" customHeight="1">
      <c r="A121" s="12"/>
      <c r="B121" s="201"/>
      <c r="C121" s="202"/>
      <c r="D121" s="203" t="s">
        <v>79</v>
      </c>
      <c r="E121" s="215" t="s">
        <v>88</v>
      </c>
      <c r="F121" s="215" t="s">
        <v>124</v>
      </c>
      <c r="G121" s="202"/>
      <c r="H121" s="202"/>
      <c r="I121" s="205"/>
      <c r="J121" s="216">
        <f>BK121</f>
        <v>0</v>
      </c>
      <c r="K121" s="202"/>
      <c r="L121" s="207"/>
      <c r="M121" s="208"/>
      <c r="N121" s="209"/>
      <c r="O121" s="209"/>
      <c r="P121" s="210">
        <f>SUM(P122:P173)</f>
        <v>0</v>
      </c>
      <c r="Q121" s="209"/>
      <c r="R121" s="210">
        <f>SUM(R122:R173)</f>
        <v>0.089004</v>
      </c>
      <c r="S121" s="209"/>
      <c r="T121" s="211">
        <f>SUM(T122:T173)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88</v>
      </c>
      <c r="AT121" s="213" t="s">
        <v>79</v>
      </c>
      <c r="AU121" s="213" t="s">
        <v>88</v>
      </c>
      <c r="AY121" s="212" t="s">
        <v>123</v>
      </c>
      <c r="BK121" s="214">
        <f>SUM(BK122:BK173)</f>
        <v>0</v>
      </c>
    </row>
    <row r="122" s="2" customFormat="1" ht="33" customHeight="1">
      <c r="A122" s="37"/>
      <c r="B122" s="38"/>
      <c r="C122" s="217" t="s">
        <v>88</v>
      </c>
      <c r="D122" s="217" t="s">
        <v>125</v>
      </c>
      <c r="E122" s="218" t="s">
        <v>126</v>
      </c>
      <c r="F122" s="219" t="s">
        <v>127</v>
      </c>
      <c r="G122" s="220" t="s">
        <v>128</v>
      </c>
      <c r="H122" s="221">
        <v>640.71000000000004</v>
      </c>
      <c r="I122" s="222"/>
      <c r="J122" s="223">
        <f>ROUND(I122*H122,2)</f>
        <v>0</v>
      </c>
      <c r="K122" s="219" t="s">
        <v>129</v>
      </c>
      <c r="L122" s="43"/>
      <c r="M122" s="224" t="s">
        <v>1</v>
      </c>
      <c r="N122" s="225" t="s">
        <v>45</v>
      </c>
      <c r="O122" s="90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8" t="s">
        <v>130</v>
      </c>
      <c r="AT122" s="228" t="s">
        <v>125</v>
      </c>
      <c r="AU122" s="228" t="s">
        <v>90</v>
      </c>
      <c r="AY122" s="16" t="s">
        <v>123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6" t="s">
        <v>88</v>
      </c>
      <c r="BK122" s="229">
        <f>ROUND(I122*H122,2)</f>
        <v>0</v>
      </c>
      <c r="BL122" s="16" t="s">
        <v>130</v>
      </c>
      <c r="BM122" s="228" t="s">
        <v>131</v>
      </c>
    </row>
    <row r="123" s="2" customFormat="1">
      <c r="A123" s="37"/>
      <c r="B123" s="38"/>
      <c r="C123" s="39"/>
      <c r="D123" s="230" t="s">
        <v>132</v>
      </c>
      <c r="E123" s="39"/>
      <c r="F123" s="231" t="s">
        <v>133</v>
      </c>
      <c r="G123" s="39"/>
      <c r="H123" s="39"/>
      <c r="I123" s="232"/>
      <c r="J123" s="39"/>
      <c r="K123" s="39"/>
      <c r="L123" s="43"/>
      <c r="M123" s="233"/>
      <c r="N123" s="234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132</v>
      </c>
      <c r="AU123" s="16" t="s">
        <v>90</v>
      </c>
    </row>
    <row r="124" s="13" customFormat="1">
      <c r="A124" s="13"/>
      <c r="B124" s="235"/>
      <c r="C124" s="236"/>
      <c r="D124" s="230" t="s">
        <v>134</v>
      </c>
      <c r="E124" s="237" t="s">
        <v>1</v>
      </c>
      <c r="F124" s="238" t="s">
        <v>135</v>
      </c>
      <c r="G124" s="236"/>
      <c r="H124" s="237" t="s">
        <v>1</v>
      </c>
      <c r="I124" s="239"/>
      <c r="J124" s="236"/>
      <c r="K124" s="236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134</v>
      </c>
      <c r="AU124" s="244" t="s">
        <v>90</v>
      </c>
      <c r="AV124" s="13" t="s">
        <v>88</v>
      </c>
      <c r="AW124" s="13" t="s">
        <v>36</v>
      </c>
      <c r="AX124" s="13" t="s">
        <v>80</v>
      </c>
      <c r="AY124" s="244" t="s">
        <v>123</v>
      </c>
    </row>
    <row r="125" s="13" customFormat="1">
      <c r="A125" s="13"/>
      <c r="B125" s="235"/>
      <c r="C125" s="236"/>
      <c r="D125" s="230" t="s">
        <v>134</v>
      </c>
      <c r="E125" s="237" t="s">
        <v>1</v>
      </c>
      <c r="F125" s="238" t="s">
        <v>136</v>
      </c>
      <c r="G125" s="236"/>
      <c r="H125" s="237" t="s">
        <v>1</v>
      </c>
      <c r="I125" s="239"/>
      <c r="J125" s="236"/>
      <c r="K125" s="236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134</v>
      </c>
      <c r="AU125" s="244" t="s">
        <v>90</v>
      </c>
      <c r="AV125" s="13" t="s">
        <v>88</v>
      </c>
      <c r="AW125" s="13" t="s">
        <v>36</v>
      </c>
      <c r="AX125" s="13" t="s">
        <v>80</v>
      </c>
      <c r="AY125" s="244" t="s">
        <v>123</v>
      </c>
    </row>
    <row r="126" s="14" customFormat="1">
      <c r="A126" s="14"/>
      <c r="B126" s="245"/>
      <c r="C126" s="246"/>
      <c r="D126" s="230" t="s">
        <v>134</v>
      </c>
      <c r="E126" s="247" t="s">
        <v>1</v>
      </c>
      <c r="F126" s="248" t="s">
        <v>137</v>
      </c>
      <c r="G126" s="246"/>
      <c r="H126" s="249">
        <v>640.71000000000004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134</v>
      </c>
      <c r="AU126" s="255" t="s">
        <v>90</v>
      </c>
      <c r="AV126" s="14" t="s">
        <v>90</v>
      </c>
      <c r="AW126" s="14" t="s">
        <v>36</v>
      </c>
      <c r="AX126" s="14" t="s">
        <v>88</v>
      </c>
      <c r="AY126" s="255" t="s">
        <v>123</v>
      </c>
    </row>
    <row r="127" s="2" customFormat="1" ht="33" customHeight="1">
      <c r="A127" s="37"/>
      <c r="B127" s="38"/>
      <c r="C127" s="217" t="s">
        <v>90</v>
      </c>
      <c r="D127" s="217" t="s">
        <v>125</v>
      </c>
      <c r="E127" s="218" t="s">
        <v>138</v>
      </c>
      <c r="F127" s="219" t="s">
        <v>139</v>
      </c>
      <c r="G127" s="220" t="s">
        <v>128</v>
      </c>
      <c r="H127" s="221">
        <v>640.71000000000004</v>
      </c>
      <c r="I127" s="222"/>
      <c r="J127" s="223">
        <f>ROUND(I127*H127,2)</f>
        <v>0</v>
      </c>
      <c r="K127" s="219" t="s">
        <v>1</v>
      </c>
      <c r="L127" s="43"/>
      <c r="M127" s="224" t="s">
        <v>1</v>
      </c>
      <c r="N127" s="225" t="s">
        <v>45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130</v>
      </c>
      <c r="AT127" s="228" t="s">
        <v>125</v>
      </c>
      <c r="AU127" s="228" t="s">
        <v>90</v>
      </c>
      <c r="AY127" s="16" t="s">
        <v>123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88</v>
      </c>
      <c r="BK127" s="229">
        <f>ROUND(I127*H127,2)</f>
        <v>0</v>
      </c>
      <c r="BL127" s="16" t="s">
        <v>130</v>
      </c>
      <c r="BM127" s="228" t="s">
        <v>140</v>
      </c>
    </row>
    <row r="128" s="2" customFormat="1">
      <c r="A128" s="37"/>
      <c r="B128" s="38"/>
      <c r="C128" s="39"/>
      <c r="D128" s="230" t="s">
        <v>132</v>
      </c>
      <c r="E128" s="39"/>
      <c r="F128" s="231" t="s">
        <v>139</v>
      </c>
      <c r="G128" s="39"/>
      <c r="H128" s="39"/>
      <c r="I128" s="232"/>
      <c r="J128" s="39"/>
      <c r="K128" s="39"/>
      <c r="L128" s="43"/>
      <c r="M128" s="233"/>
      <c r="N128" s="234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132</v>
      </c>
      <c r="AU128" s="16" t="s">
        <v>90</v>
      </c>
    </row>
    <row r="129" s="2" customFormat="1">
      <c r="A129" s="37"/>
      <c r="B129" s="38"/>
      <c r="C129" s="39"/>
      <c r="D129" s="230" t="s">
        <v>141</v>
      </c>
      <c r="E129" s="39"/>
      <c r="F129" s="256" t="s">
        <v>142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141</v>
      </c>
      <c r="AU129" s="16" t="s">
        <v>90</v>
      </c>
    </row>
    <row r="130" s="13" customFormat="1">
      <c r="A130" s="13"/>
      <c r="B130" s="235"/>
      <c r="C130" s="236"/>
      <c r="D130" s="230" t="s">
        <v>134</v>
      </c>
      <c r="E130" s="237" t="s">
        <v>1</v>
      </c>
      <c r="F130" s="238" t="s">
        <v>135</v>
      </c>
      <c r="G130" s="236"/>
      <c r="H130" s="237" t="s">
        <v>1</v>
      </c>
      <c r="I130" s="239"/>
      <c r="J130" s="236"/>
      <c r="K130" s="236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134</v>
      </c>
      <c r="AU130" s="244" t="s">
        <v>90</v>
      </c>
      <c r="AV130" s="13" t="s">
        <v>88</v>
      </c>
      <c r="AW130" s="13" t="s">
        <v>36</v>
      </c>
      <c r="AX130" s="13" t="s">
        <v>80</v>
      </c>
      <c r="AY130" s="244" t="s">
        <v>123</v>
      </c>
    </row>
    <row r="131" s="13" customFormat="1">
      <c r="A131" s="13"/>
      <c r="B131" s="235"/>
      <c r="C131" s="236"/>
      <c r="D131" s="230" t="s">
        <v>134</v>
      </c>
      <c r="E131" s="237" t="s">
        <v>1</v>
      </c>
      <c r="F131" s="238" t="s">
        <v>136</v>
      </c>
      <c r="G131" s="236"/>
      <c r="H131" s="237" t="s">
        <v>1</v>
      </c>
      <c r="I131" s="239"/>
      <c r="J131" s="236"/>
      <c r="K131" s="236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134</v>
      </c>
      <c r="AU131" s="244" t="s">
        <v>90</v>
      </c>
      <c r="AV131" s="13" t="s">
        <v>88</v>
      </c>
      <c r="AW131" s="13" t="s">
        <v>36</v>
      </c>
      <c r="AX131" s="13" t="s">
        <v>80</v>
      </c>
      <c r="AY131" s="244" t="s">
        <v>123</v>
      </c>
    </row>
    <row r="132" s="14" customFormat="1">
      <c r="A132" s="14"/>
      <c r="B132" s="245"/>
      <c r="C132" s="246"/>
      <c r="D132" s="230" t="s">
        <v>134</v>
      </c>
      <c r="E132" s="247" t="s">
        <v>1</v>
      </c>
      <c r="F132" s="248" t="s">
        <v>137</v>
      </c>
      <c r="G132" s="246"/>
      <c r="H132" s="249">
        <v>640.71000000000004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134</v>
      </c>
      <c r="AU132" s="255" t="s">
        <v>90</v>
      </c>
      <c r="AV132" s="14" t="s">
        <v>90</v>
      </c>
      <c r="AW132" s="14" t="s">
        <v>36</v>
      </c>
      <c r="AX132" s="14" t="s">
        <v>88</v>
      </c>
      <c r="AY132" s="255" t="s">
        <v>123</v>
      </c>
    </row>
    <row r="133" s="2" customFormat="1" ht="24.15" customHeight="1">
      <c r="A133" s="37"/>
      <c r="B133" s="38"/>
      <c r="C133" s="217" t="s">
        <v>143</v>
      </c>
      <c r="D133" s="217" t="s">
        <v>125</v>
      </c>
      <c r="E133" s="218" t="s">
        <v>144</v>
      </c>
      <c r="F133" s="219" t="s">
        <v>145</v>
      </c>
      <c r="G133" s="220" t="s">
        <v>128</v>
      </c>
      <c r="H133" s="221">
        <v>640.71000000000004</v>
      </c>
      <c r="I133" s="222"/>
      <c r="J133" s="223">
        <f>ROUND(I133*H133,2)</f>
        <v>0</v>
      </c>
      <c r="K133" s="219" t="s">
        <v>129</v>
      </c>
      <c r="L133" s="43"/>
      <c r="M133" s="224" t="s">
        <v>1</v>
      </c>
      <c r="N133" s="225" t="s">
        <v>45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130</v>
      </c>
      <c r="AT133" s="228" t="s">
        <v>125</v>
      </c>
      <c r="AU133" s="228" t="s">
        <v>90</v>
      </c>
      <c r="AY133" s="16" t="s">
        <v>123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88</v>
      </c>
      <c r="BK133" s="229">
        <f>ROUND(I133*H133,2)</f>
        <v>0</v>
      </c>
      <c r="BL133" s="16" t="s">
        <v>130</v>
      </c>
      <c r="BM133" s="228" t="s">
        <v>146</v>
      </c>
    </row>
    <row r="134" s="2" customFormat="1">
      <c r="A134" s="37"/>
      <c r="B134" s="38"/>
      <c r="C134" s="39"/>
      <c r="D134" s="230" t="s">
        <v>132</v>
      </c>
      <c r="E134" s="39"/>
      <c r="F134" s="231" t="s">
        <v>147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132</v>
      </c>
      <c r="AU134" s="16" t="s">
        <v>90</v>
      </c>
    </row>
    <row r="135" s="13" customFormat="1">
      <c r="A135" s="13"/>
      <c r="B135" s="235"/>
      <c r="C135" s="236"/>
      <c r="D135" s="230" t="s">
        <v>134</v>
      </c>
      <c r="E135" s="237" t="s">
        <v>1</v>
      </c>
      <c r="F135" s="238" t="s">
        <v>135</v>
      </c>
      <c r="G135" s="236"/>
      <c r="H135" s="237" t="s">
        <v>1</v>
      </c>
      <c r="I135" s="239"/>
      <c r="J135" s="236"/>
      <c r="K135" s="236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134</v>
      </c>
      <c r="AU135" s="244" t="s">
        <v>90</v>
      </c>
      <c r="AV135" s="13" t="s">
        <v>88</v>
      </c>
      <c r="AW135" s="13" t="s">
        <v>36</v>
      </c>
      <c r="AX135" s="13" t="s">
        <v>80</v>
      </c>
      <c r="AY135" s="244" t="s">
        <v>123</v>
      </c>
    </row>
    <row r="136" s="13" customFormat="1">
      <c r="A136" s="13"/>
      <c r="B136" s="235"/>
      <c r="C136" s="236"/>
      <c r="D136" s="230" t="s">
        <v>134</v>
      </c>
      <c r="E136" s="237" t="s">
        <v>1</v>
      </c>
      <c r="F136" s="238" t="s">
        <v>148</v>
      </c>
      <c r="G136" s="236"/>
      <c r="H136" s="237" t="s">
        <v>1</v>
      </c>
      <c r="I136" s="239"/>
      <c r="J136" s="236"/>
      <c r="K136" s="236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134</v>
      </c>
      <c r="AU136" s="244" t="s">
        <v>90</v>
      </c>
      <c r="AV136" s="13" t="s">
        <v>88</v>
      </c>
      <c r="AW136" s="13" t="s">
        <v>36</v>
      </c>
      <c r="AX136" s="13" t="s">
        <v>80</v>
      </c>
      <c r="AY136" s="244" t="s">
        <v>123</v>
      </c>
    </row>
    <row r="137" s="14" customFormat="1">
      <c r="A137" s="14"/>
      <c r="B137" s="245"/>
      <c r="C137" s="246"/>
      <c r="D137" s="230" t="s">
        <v>134</v>
      </c>
      <c r="E137" s="247" t="s">
        <v>1</v>
      </c>
      <c r="F137" s="248" t="s">
        <v>137</v>
      </c>
      <c r="G137" s="246"/>
      <c r="H137" s="249">
        <v>640.71000000000004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134</v>
      </c>
      <c r="AU137" s="255" t="s">
        <v>90</v>
      </c>
      <c r="AV137" s="14" t="s">
        <v>90</v>
      </c>
      <c r="AW137" s="14" t="s">
        <v>36</v>
      </c>
      <c r="AX137" s="14" t="s">
        <v>88</v>
      </c>
      <c r="AY137" s="255" t="s">
        <v>123</v>
      </c>
    </row>
    <row r="138" s="2" customFormat="1" ht="16.5" customHeight="1">
      <c r="A138" s="37"/>
      <c r="B138" s="38"/>
      <c r="C138" s="217" t="s">
        <v>149</v>
      </c>
      <c r="D138" s="217" t="s">
        <v>125</v>
      </c>
      <c r="E138" s="218" t="s">
        <v>150</v>
      </c>
      <c r="F138" s="219" t="s">
        <v>151</v>
      </c>
      <c r="G138" s="220" t="s">
        <v>152</v>
      </c>
      <c r="H138" s="221">
        <v>1</v>
      </c>
      <c r="I138" s="222"/>
      <c r="J138" s="223">
        <f>ROUND(I138*H138,2)</f>
        <v>0</v>
      </c>
      <c r="K138" s="219" t="s">
        <v>1</v>
      </c>
      <c r="L138" s="43"/>
      <c r="M138" s="224" t="s">
        <v>1</v>
      </c>
      <c r="N138" s="225" t="s">
        <v>45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130</v>
      </c>
      <c r="AT138" s="228" t="s">
        <v>125</v>
      </c>
      <c r="AU138" s="228" t="s">
        <v>90</v>
      </c>
      <c r="AY138" s="16" t="s">
        <v>123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88</v>
      </c>
      <c r="BK138" s="229">
        <f>ROUND(I138*H138,2)</f>
        <v>0</v>
      </c>
      <c r="BL138" s="16" t="s">
        <v>130</v>
      </c>
      <c r="BM138" s="228" t="s">
        <v>153</v>
      </c>
    </row>
    <row r="139" s="2" customFormat="1">
      <c r="A139" s="37"/>
      <c r="B139" s="38"/>
      <c r="C139" s="39"/>
      <c r="D139" s="230" t="s">
        <v>132</v>
      </c>
      <c r="E139" s="39"/>
      <c r="F139" s="231" t="s">
        <v>151</v>
      </c>
      <c r="G139" s="39"/>
      <c r="H139" s="39"/>
      <c r="I139" s="232"/>
      <c r="J139" s="39"/>
      <c r="K139" s="39"/>
      <c r="L139" s="43"/>
      <c r="M139" s="233"/>
      <c r="N139" s="234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132</v>
      </c>
      <c r="AU139" s="16" t="s">
        <v>90</v>
      </c>
    </row>
    <row r="140" s="2" customFormat="1">
      <c r="A140" s="37"/>
      <c r="B140" s="38"/>
      <c r="C140" s="39"/>
      <c r="D140" s="230" t="s">
        <v>141</v>
      </c>
      <c r="E140" s="39"/>
      <c r="F140" s="256" t="s">
        <v>154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141</v>
      </c>
      <c r="AU140" s="16" t="s">
        <v>90</v>
      </c>
    </row>
    <row r="141" s="2" customFormat="1" ht="37.8" customHeight="1">
      <c r="A141" s="37"/>
      <c r="B141" s="38"/>
      <c r="C141" s="217" t="s">
        <v>155</v>
      </c>
      <c r="D141" s="217" t="s">
        <v>125</v>
      </c>
      <c r="E141" s="218" t="s">
        <v>156</v>
      </c>
      <c r="F141" s="219" t="s">
        <v>157</v>
      </c>
      <c r="G141" s="220" t="s">
        <v>128</v>
      </c>
      <c r="H141" s="221">
        <v>640.71000000000004</v>
      </c>
      <c r="I141" s="222"/>
      <c r="J141" s="223">
        <f>ROUND(I141*H141,2)</f>
        <v>0</v>
      </c>
      <c r="K141" s="219" t="s">
        <v>129</v>
      </c>
      <c r="L141" s="43"/>
      <c r="M141" s="224" t="s">
        <v>1</v>
      </c>
      <c r="N141" s="225" t="s">
        <v>45</v>
      </c>
      <c r="O141" s="90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130</v>
      </c>
      <c r="AT141" s="228" t="s">
        <v>125</v>
      </c>
      <c r="AU141" s="228" t="s">
        <v>90</v>
      </c>
      <c r="AY141" s="16" t="s">
        <v>123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88</v>
      </c>
      <c r="BK141" s="229">
        <f>ROUND(I141*H141,2)</f>
        <v>0</v>
      </c>
      <c r="BL141" s="16" t="s">
        <v>130</v>
      </c>
      <c r="BM141" s="228" t="s">
        <v>158</v>
      </c>
    </row>
    <row r="142" s="2" customFormat="1">
      <c r="A142" s="37"/>
      <c r="B142" s="38"/>
      <c r="C142" s="39"/>
      <c r="D142" s="230" t="s">
        <v>132</v>
      </c>
      <c r="E142" s="39"/>
      <c r="F142" s="231" t="s">
        <v>159</v>
      </c>
      <c r="G142" s="39"/>
      <c r="H142" s="39"/>
      <c r="I142" s="232"/>
      <c r="J142" s="39"/>
      <c r="K142" s="39"/>
      <c r="L142" s="43"/>
      <c r="M142" s="233"/>
      <c r="N142" s="234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132</v>
      </c>
      <c r="AU142" s="16" t="s">
        <v>90</v>
      </c>
    </row>
    <row r="143" s="13" customFormat="1">
      <c r="A143" s="13"/>
      <c r="B143" s="235"/>
      <c r="C143" s="236"/>
      <c r="D143" s="230" t="s">
        <v>134</v>
      </c>
      <c r="E143" s="237" t="s">
        <v>1</v>
      </c>
      <c r="F143" s="238" t="s">
        <v>135</v>
      </c>
      <c r="G143" s="236"/>
      <c r="H143" s="237" t="s">
        <v>1</v>
      </c>
      <c r="I143" s="239"/>
      <c r="J143" s="236"/>
      <c r="K143" s="236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134</v>
      </c>
      <c r="AU143" s="244" t="s">
        <v>90</v>
      </c>
      <c r="AV143" s="13" t="s">
        <v>88</v>
      </c>
      <c r="AW143" s="13" t="s">
        <v>36</v>
      </c>
      <c r="AX143" s="13" t="s">
        <v>80</v>
      </c>
      <c r="AY143" s="244" t="s">
        <v>123</v>
      </c>
    </row>
    <row r="144" s="13" customFormat="1">
      <c r="A144" s="13"/>
      <c r="B144" s="235"/>
      <c r="C144" s="236"/>
      <c r="D144" s="230" t="s">
        <v>134</v>
      </c>
      <c r="E144" s="237" t="s">
        <v>1</v>
      </c>
      <c r="F144" s="238" t="s">
        <v>136</v>
      </c>
      <c r="G144" s="236"/>
      <c r="H144" s="237" t="s">
        <v>1</v>
      </c>
      <c r="I144" s="239"/>
      <c r="J144" s="236"/>
      <c r="K144" s="236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134</v>
      </c>
      <c r="AU144" s="244" t="s">
        <v>90</v>
      </c>
      <c r="AV144" s="13" t="s">
        <v>88</v>
      </c>
      <c r="AW144" s="13" t="s">
        <v>36</v>
      </c>
      <c r="AX144" s="13" t="s">
        <v>80</v>
      </c>
      <c r="AY144" s="244" t="s">
        <v>123</v>
      </c>
    </row>
    <row r="145" s="14" customFormat="1">
      <c r="A145" s="14"/>
      <c r="B145" s="245"/>
      <c r="C145" s="246"/>
      <c r="D145" s="230" t="s">
        <v>134</v>
      </c>
      <c r="E145" s="247" t="s">
        <v>1</v>
      </c>
      <c r="F145" s="248" t="s">
        <v>137</v>
      </c>
      <c r="G145" s="246"/>
      <c r="H145" s="249">
        <v>640.71000000000004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134</v>
      </c>
      <c r="AU145" s="255" t="s">
        <v>90</v>
      </c>
      <c r="AV145" s="14" t="s">
        <v>90</v>
      </c>
      <c r="AW145" s="14" t="s">
        <v>36</v>
      </c>
      <c r="AX145" s="14" t="s">
        <v>88</v>
      </c>
      <c r="AY145" s="255" t="s">
        <v>123</v>
      </c>
    </row>
    <row r="146" s="2" customFormat="1" ht="37.8" customHeight="1">
      <c r="A146" s="37"/>
      <c r="B146" s="38"/>
      <c r="C146" s="217" t="s">
        <v>130</v>
      </c>
      <c r="D146" s="217" t="s">
        <v>125</v>
      </c>
      <c r="E146" s="218" t="s">
        <v>160</v>
      </c>
      <c r="F146" s="219" t="s">
        <v>161</v>
      </c>
      <c r="G146" s="220" t="s">
        <v>128</v>
      </c>
      <c r="H146" s="221">
        <v>4484.9700000000003</v>
      </c>
      <c r="I146" s="222"/>
      <c r="J146" s="223">
        <f>ROUND(I146*H146,2)</f>
        <v>0</v>
      </c>
      <c r="K146" s="219" t="s">
        <v>129</v>
      </c>
      <c r="L146" s="43"/>
      <c r="M146" s="224" t="s">
        <v>1</v>
      </c>
      <c r="N146" s="225" t="s">
        <v>45</v>
      </c>
      <c r="O146" s="90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130</v>
      </c>
      <c r="AT146" s="228" t="s">
        <v>125</v>
      </c>
      <c r="AU146" s="228" t="s">
        <v>90</v>
      </c>
      <c r="AY146" s="16" t="s">
        <v>123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88</v>
      </c>
      <c r="BK146" s="229">
        <f>ROUND(I146*H146,2)</f>
        <v>0</v>
      </c>
      <c r="BL146" s="16" t="s">
        <v>130</v>
      </c>
      <c r="BM146" s="228" t="s">
        <v>162</v>
      </c>
    </row>
    <row r="147" s="2" customFormat="1">
      <c r="A147" s="37"/>
      <c r="B147" s="38"/>
      <c r="C147" s="39"/>
      <c r="D147" s="230" t="s">
        <v>132</v>
      </c>
      <c r="E147" s="39"/>
      <c r="F147" s="231" t="s">
        <v>163</v>
      </c>
      <c r="G147" s="39"/>
      <c r="H147" s="39"/>
      <c r="I147" s="232"/>
      <c r="J147" s="39"/>
      <c r="K147" s="39"/>
      <c r="L147" s="43"/>
      <c r="M147" s="233"/>
      <c r="N147" s="234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132</v>
      </c>
      <c r="AU147" s="16" t="s">
        <v>90</v>
      </c>
    </row>
    <row r="148" s="2" customFormat="1">
      <c r="A148" s="37"/>
      <c r="B148" s="38"/>
      <c r="C148" s="39"/>
      <c r="D148" s="230" t="s">
        <v>141</v>
      </c>
      <c r="E148" s="39"/>
      <c r="F148" s="256" t="s">
        <v>164</v>
      </c>
      <c r="G148" s="39"/>
      <c r="H148" s="39"/>
      <c r="I148" s="232"/>
      <c r="J148" s="39"/>
      <c r="K148" s="39"/>
      <c r="L148" s="43"/>
      <c r="M148" s="233"/>
      <c r="N148" s="23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141</v>
      </c>
      <c r="AU148" s="16" t="s">
        <v>90</v>
      </c>
    </row>
    <row r="149" s="14" customFormat="1">
      <c r="A149" s="14"/>
      <c r="B149" s="245"/>
      <c r="C149" s="246"/>
      <c r="D149" s="230" t="s">
        <v>134</v>
      </c>
      <c r="E149" s="246"/>
      <c r="F149" s="248" t="s">
        <v>165</v>
      </c>
      <c r="G149" s="246"/>
      <c r="H149" s="249">
        <v>4484.9700000000003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134</v>
      </c>
      <c r="AU149" s="255" t="s">
        <v>90</v>
      </c>
      <c r="AV149" s="14" t="s">
        <v>90</v>
      </c>
      <c r="AW149" s="14" t="s">
        <v>4</v>
      </c>
      <c r="AX149" s="14" t="s">
        <v>88</v>
      </c>
      <c r="AY149" s="255" t="s">
        <v>123</v>
      </c>
    </row>
    <row r="150" s="2" customFormat="1" ht="33" customHeight="1">
      <c r="A150" s="37"/>
      <c r="B150" s="38"/>
      <c r="C150" s="217" t="s">
        <v>166</v>
      </c>
      <c r="D150" s="217" t="s">
        <v>125</v>
      </c>
      <c r="E150" s="218" t="s">
        <v>167</v>
      </c>
      <c r="F150" s="219" t="s">
        <v>168</v>
      </c>
      <c r="G150" s="220" t="s">
        <v>169</v>
      </c>
      <c r="H150" s="221">
        <v>1153.278</v>
      </c>
      <c r="I150" s="222"/>
      <c r="J150" s="223">
        <f>ROUND(I150*H150,2)</f>
        <v>0</v>
      </c>
      <c r="K150" s="219" t="s">
        <v>129</v>
      </c>
      <c r="L150" s="43"/>
      <c r="M150" s="224" t="s">
        <v>1</v>
      </c>
      <c r="N150" s="225" t="s">
        <v>45</v>
      </c>
      <c r="O150" s="90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130</v>
      </c>
      <c r="AT150" s="228" t="s">
        <v>125</v>
      </c>
      <c r="AU150" s="228" t="s">
        <v>90</v>
      </c>
      <c r="AY150" s="16" t="s">
        <v>123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88</v>
      </c>
      <c r="BK150" s="229">
        <f>ROUND(I150*H150,2)</f>
        <v>0</v>
      </c>
      <c r="BL150" s="16" t="s">
        <v>130</v>
      </c>
      <c r="BM150" s="228" t="s">
        <v>170</v>
      </c>
    </row>
    <row r="151" s="2" customFormat="1">
      <c r="A151" s="37"/>
      <c r="B151" s="38"/>
      <c r="C151" s="39"/>
      <c r="D151" s="230" t="s">
        <v>132</v>
      </c>
      <c r="E151" s="39"/>
      <c r="F151" s="231" t="s">
        <v>171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132</v>
      </c>
      <c r="AU151" s="16" t="s">
        <v>90</v>
      </c>
    </row>
    <row r="152" s="2" customFormat="1">
      <c r="A152" s="37"/>
      <c r="B152" s="38"/>
      <c r="C152" s="39"/>
      <c r="D152" s="230" t="s">
        <v>141</v>
      </c>
      <c r="E152" s="39"/>
      <c r="F152" s="256" t="s">
        <v>172</v>
      </c>
      <c r="G152" s="39"/>
      <c r="H152" s="39"/>
      <c r="I152" s="232"/>
      <c r="J152" s="39"/>
      <c r="K152" s="39"/>
      <c r="L152" s="43"/>
      <c r="M152" s="233"/>
      <c r="N152" s="234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141</v>
      </c>
      <c r="AU152" s="16" t="s">
        <v>90</v>
      </c>
    </row>
    <row r="153" s="13" customFormat="1">
      <c r="A153" s="13"/>
      <c r="B153" s="235"/>
      <c r="C153" s="236"/>
      <c r="D153" s="230" t="s">
        <v>134</v>
      </c>
      <c r="E153" s="237" t="s">
        <v>1</v>
      </c>
      <c r="F153" s="238" t="s">
        <v>173</v>
      </c>
      <c r="G153" s="236"/>
      <c r="H153" s="237" t="s">
        <v>1</v>
      </c>
      <c r="I153" s="239"/>
      <c r="J153" s="236"/>
      <c r="K153" s="236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134</v>
      </c>
      <c r="AU153" s="244" t="s">
        <v>90</v>
      </c>
      <c r="AV153" s="13" t="s">
        <v>88</v>
      </c>
      <c r="AW153" s="13" t="s">
        <v>36</v>
      </c>
      <c r="AX153" s="13" t="s">
        <v>80</v>
      </c>
      <c r="AY153" s="244" t="s">
        <v>123</v>
      </c>
    </row>
    <row r="154" s="13" customFormat="1">
      <c r="A154" s="13"/>
      <c r="B154" s="235"/>
      <c r="C154" s="236"/>
      <c r="D154" s="230" t="s">
        <v>134</v>
      </c>
      <c r="E154" s="237" t="s">
        <v>1</v>
      </c>
      <c r="F154" s="238" t="s">
        <v>174</v>
      </c>
      <c r="G154" s="236"/>
      <c r="H154" s="237" t="s">
        <v>1</v>
      </c>
      <c r="I154" s="239"/>
      <c r="J154" s="236"/>
      <c r="K154" s="236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134</v>
      </c>
      <c r="AU154" s="244" t="s">
        <v>90</v>
      </c>
      <c r="AV154" s="13" t="s">
        <v>88</v>
      </c>
      <c r="AW154" s="13" t="s">
        <v>36</v>
      </c>
      <c r="AX154" s="13" t="s">
        <v>80</v>
      </c>
      <c r="AY154" s="244" t="s">
        <v>123</v>
      </c>
    </row>
    <row r="155" s="14" customFormat="1">
      <c r="A155" s="14"/>
      <c r="B155" s="245"/>
      <c r="C155" s="246"/>
      <c r="D155" s="230" t="s">
        <v>134</v>
      </c>
      <c r="E155" s="247" t="s">
        <v>1</v>
      </c>
      <c r="F155" s="248" t="s">
        <v>175</v>
      </c>
      <c r="G155" s="246"/>
      <c r="H155" s="249">
        <v>1153.278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134</v>
      </c>
      <c r="AU155" s="255" t="s">
        <v>90</v>
      </c>
      <c r="AV155" s="14" t="s">
        <v>90</v>
      </c>
      <c r="AW155" s="14" t="s">
        <v>36</v>
      </c>
      <c r="AX155" s="14" t="s">
        <v>88</v>
      </c>
      <c r="AY155" s="255" t="s">
        <v>123</v>
      </c>
    </row>
    <row r="156" s="2" customFormat="1" ht="24.15" customHeight="1">
      <c r="A156" s="37"/>
      <c r="B156" s="38"/>
      <c r="C156" s="217" t="s">
        <v>176</v>
      </c>
      <c r="D156" s="217" t="s">
        <v>125</v>
      </c>
      <c r="E156" s="218" t="s">
        <v>177</v>
      </c>
      <c r="F156" s="219" t="s">
        <v>178</v>
      </c>
      <c r="G156" s="220" t="s">
        <v>179</v>
      </c>
      <c r="H156" s="221">
        <v>1972.8499999999999</v>
      </c>
      <c r="I156" s="222"/>
      <c r="J156" s="223">
        <f>ROUND(I156*H156,2)</f>
        <v>0</v>
      </c>
      <c r="K156" s="219" t="s">
        <v>129</v>
      </c>
      <c r="L156" s="43"/>
      <c r="M156" s="224" t="s">
        <v>1</v>
      </c>
      <c r="N156" s="225" t="s">
        <v>45</v>
      </c>
      <c r="O156" s="90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130</v>
      </c>
      <c r="AT156" s="228" t="s">
        <v>125</v>
      </c>
      <c r="AU156" s="228" t="s">
        <v>90</v>
      </c>
      <c r="AY156" s="16" t="s">
        <v>123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88</v>
      </c>
      <c r="BK156" s="229">
        <f>ROUND(I156*H156,2)</f>
        <v>0</v>
      </c>
      <c r="BL156" s="16" t="s">
        <v>130</v>
      </c>
      <c r="BM156" s="228" t="s">
        <v>180</v>
      </c>
    </row>
    <row r="157" s="2" customFormat="1">
      <c r="A157" s="37"/>
      <c r="B157" s="38"/>
      <c r="C157" s="39"/>
      <c r="D157" s="230" t="s">
        <v>132</v>
      </c>
      <c r="E157" s="39"/>
      <c r="F157" s="231" t="s">
        <v>181</v>
      </c>
      <c r="G157" s="39"/>
      <c r="H157" s="39"/>
      <c r="I157" s="232"/>
      <c r="J157" s="39"/>
      <c r="K157" s="39"/>
      <c r="L157" s="43"/>
      <c r="M157" s="233"/>
      <c r="N157" s="234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132</v>
      </c>
      <c r="AU157" s="16" t="s">
        <v>90</v>
      </c>
    </row>
    <row r="158" s="13" customFormat="1">
      <c r="A158" s="13"/>
      <c r="B158" s="235"/>
      <c r="C158" s="236"/>
      <c r="D158" s="230" t="s">
        <v>134</v>
      </c>
      <c r="E158" s="237" t="s">
        <v>1</v>
      </c>
      <c r="F158" s="238" t="s">
        <v>135</v>
      </c>
      <c r="G158" s="236"/>
      <c r="H158" s="237" t="s">
        <v>1</v>
      </c>
      <c r="I158" s="239"/>
      <c r="J158" s="236"/>
      <c r="K158" s="236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134</v>
      </c>
      <c r="AU158" s="244" t="s">
        <v>90</v>
      </c>
      <c r="AV158" s="13" t="s">
        <v>88</v>
      </c>
      <c r="AW158" s="13" t="s">
        <v>36</v>
      </c>
      <c r="AX158" s="13" t="s">
        <v>80</v>
      </c>
      <c r="AY158" s="244" t="s">
        <v>123</v>
      </c>
    </row>
    <row r="159" s="14" customFormat="1">
      <c r="A159" s="14"/>
      <c r="B159" s="245"/>
      <c r="C159" s="246"/>
      <c r="D159" s="230" t="s">
        <v>134</v>
      </c>
      <c r="E159" s="247" t="s">
        <v>1</v>
      </c>
      <c r="F159" s="248" t="s">
        <v>182</v>
      </c>
      <c r="G159" s="246"/>
      <c r="H159" s="249">
        <v>1972.8499999999999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134</v>
      </c>
      <c r="AU159" s="255" t="s">
        <v>90</v>
      </c>
      <c r="AV159" s="14" t="s">
        <v>90</v>
      </c>
      <c r="AW159" s="14" t="s">
        <v>36</v>
      </c>
      <c r="AX159" s="14" t="s">
        <v>88</v>
      </c>
      <c r="AY159" s="255" t="s">
        <v>123</v>
      </c>
    </row>
    <row r="160" s="2" customFormat="1" ht="24.15" customHeight="1">
      <c r="A160" s="37"/>
      <c r="B160" s="38"/>
      <c r="C160" s="217" t="s">
        <v>183</v>
      </c>
      <c r="D160" s="217" t="s">
        <v>125</v>
      </c>
      <c r="E160" s="218" t="s">
        <v>184</v>
      </c>
      <c r="F160" s="219" t="s">
        <v>185</v>
      </c>
      <c r="G160" s="220" t="s">
        <v>179</v>
      </c>
      <c r="H160" s="221">
        <v>2477.3699999999999</v>
      </c>
      <c r="I160" s="222"/>
      <c r="J160" s="223">
        <f>ROUND(I160*H160,2)</f>
        <v>0</v>
      </c>
      <c r="K160" s="219" t="s">
        <v>129</v>
      </c>
      <c r="L160" s="43"/>
      <c r="M160" s="224" t="s">
        <v>1</v>
      </c>
      <c r="N160" s="225" t="s">
        <v>45</v>
      </c>
      <c r="O160" s="90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130</v>
      </c>
      <c r="AT160" s="228" t="s">
        <v>125</v>
      </c>
      <c r="AU160" s="228" t="s">
        <v>90</v>
      </c>
      <c r="AY160" s="16" t="s">
        <v>123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88</v>
      </c>
      <c r="BK160" s="229">
        <f>ROUND(I160*H160,2)</f>
        <v>0</v>
      </c>
      <c r="BL160" s="16" t="s">
        <v>130</v>
      </c>
      <c r="BM160" s="228" t="s">
        <v>186</v>
      </c>
    </row>
    <row r="161" s="2" customFormat="1">
      <c r="A161" s="37"/>
      <c r="B161" s="38"/>
      <c r="C161" s="39"/>
      <c r="D161" s="230" t="s">
        <v>132</v>
      </c>
      <c r="E161" s="39"/>
      <c r="F161" s="231" t="s">
        <v>187</v>
      </c>
      <c r="G161" s="39"/>
      <c r="H161" s="39"/>
      <c r="I161" s="232"/>
      <c r="J161" s="39"/>
      <c r="K161" s="39"/>
      <c r="L161" s="43"/>
      <c r="M161" s="233"/>
      <c r="N161" s="234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132</v>
      </c>
      <c r="AU161" s="16" t="s">
        <v>90</v>
      </c>
    </row>
    <row r="162" s="13" customFormat="1">
      <c r="A162" s="13"/>
      <c r="B162" s="235"/>
      <c r="C162" s="236"/>
      <c r="D162" s="230" t="s">
        <v>134</v>
      </c>
      <c r="E162" s="237" t="s">
        <v>1</v>
      </c>
      <c r="F162" s="238" t="s">
        <v>173</v>
      </c>
      <c r="G162" s="236"/>
      <c r="H162" s="237" t="s">
        <v>1</v>
      </c>
      <c r="I162" s="239"/>
      <c r="J162" s="236"/>
      <c r="K162" s="236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134</v>
      </c>
      <c r="AU162" s="244" t="s">
        <v>90</v>
      </c>
      <c r="AV162" s="13" t="s">
        <v>88</v>
      </c>
      <c r="AW162" s="13" t="s">
        <v>36</v>
      </c>
      <c r="AX162" s="13" t="s">
        <v>80</v>
      </c>
      <c r="AY162" s="244" t="s">
        <v>123</v>
      </c>
    </row>
    <row r="163" s="14" customFormat="1">
      <c r="A163" s="14"/>
      <c r="B163" s="245"/>
      <c r="C163" s="246"/>
      <c r="D163" s="230" t="s">
        <v>134</v>
      </c>
      <c r="E163" s="247" t="s">
        <v>1</v>
      </c>
      <c r="F163" s="248" t="s">
        <v>188</v>
      </c>
      <c r="G163" s="246"/>
      <c r="H163" s="249">
        <v>2477.3699999999999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134</v>
      </c>
      <c r="AU163" s="255" t="s">
        <v>90</v>
      </c>
      <c r="AV163" s="14" t="s">
        <v>90</v>
      </c>
      <c r="AW163" s="14" t="s">
        <v>36</v>
      </c>
      <c r="AX163" s="14" t="s">
        <v>88</v>
      </c>
      <c r="AY163" s="255" t="s">
        <v>123</v>
      </c>
    </row>
    <row r="164" s="2" customFormat="1" ht="16.5" customHeight="1">
      <c r="A164" s="37"/>
      <c r="B164" s="38"/>
      <c r="C164" s="257" t="s">
        <v>189</v>
      </c>
      <c r="D164" s="257" t="s">
        <v>190</v>
      </c>
      <c r="E164" s="258" t="s">
        <v>191</v>
      </c>
      <c r="F164" s="259" t="s">
        <v>192</v>
      </c>
      <c r="G164" s="260" t="s">
        <v>193</v>
      </c>
      <c r="H164" s="261">
        <v>49.546999999999997</v>
      </c>
      <c r="I164" s="262"/>
      <c r="J164" s="263">
        <f>ROUND(I164*H164,2)</f>
        <v>0</v>
      </c>
      <c r="K164" s="259" t="s">
        <v>129</v>
      </c>
      <c r="L164" s="264"/>
      <c r="M164" s="265" t="s">
        <v>1</v>
      </c>
      <c r="N164" s="266" t="s">
        <v>45</v>
      </c>
      <c r="O164" s="90"/>
      <c r="P164" s="226">
        <f>O164*H164</f>
        <v>0</v>
      </c>
      <c r="Q164" s="226">
        <v>0.001</v>
      </c>
      <c r="R164" s="226">
        <f>Q164*H164</f>
        <v>0.049547000000000001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183</v>
      </c>
      <c r="AT164" s="228" t="s">
        <v>190</v>
      </c>
      <c r="AU164" s="228" t="s">
        <v>90</v>
      </c>
      <c r="AY164" s="16" t="s">
        <v>123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88</v>
      </c>
      <c r="BK164" s="229">
        <f>ROUND(I164*H164,2)</f>
        <v>0</v>
      </c>
      <c r="BL164" s="16" t="s">
        <v>130</v>
      </c>
      <c r="BM164" s="228" t="s">
        <v>194</v>
      </c>
    </row>
    <row r="165" s="2" customFormat="1">
      <c r="A165" s="37"/>
      <c r="B165" s="38"/>
      <c r="C165" s="39"/>
      <c r="D165" s="230" t="s">
        <v>132</v>
      </c>
      <c r="E165" s="39"/>
      <c r="F165" s="231" t="s">
        <v>192</v>
      </c>
      <c r="G165" s="39"/>
      <c r="H165" s="39"/>
      <c r="I165" s="232"/>
      <c r="J165" s="39"/>
      <c r="K165" s="39"/>
      <c r="L165" s="43"/>
      <c r="M165" s="233"/>
      <c r="N165" s="234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132</v>
      </c>
      <c r="AU165" s="16" t="s">
        <v>90</v>
      </c>
    </row>
    <row r="166" s="14" customFormat="1">
      <c r="A166" s="14"/>
      <c r="B166" s="245"/>
      <c r="C166" s="246"/>
      <c r="D166" s="230" t="s">
        <v>134</v>
      </c>
      <c r="E166" s="246"/>
      <c r="F166" s="248" t="s">
        <v>195</v>
      </c>
      <c r="G166" s="246"/>
      <c r="H166" s="249">
        <v>49.546999999999997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134</v>
      </c>
      <c r="AU166" s="255" t="s">
        <v>90</v>
      </c>
      <c r="AV166" s="14" t="s">
        <v>90</v>
      </c>
      <c r="AW166" s="14" t="s">
        <v>4</v>
      </c>
      <c r="AX166" s="14" t="s">
        <v>88</v>
      </c>
      <c r="AY166" s="255" t="s">
        <v>123</v>
      </c>
    </row>
    <row r="167" s="2" customFormat="1" ht="24.15" customHeight="1">
      <c r="A167" s="37"/>
      <c r="B167" s="38"/>
      <c r="C167" s="217" t="s">
        <v>196</v>
      </c>
      <c r="D167" s="217" t="s">
        <v>125</v>
      </c>
      <c r="E167" s="218" t="s">
        <v>197</v>
      </c>
      <c r="F167" s="219" t="s">
        <v>198</v>
      </c>
      <c r="G167" s="220" t="s">
        <v>179</v>
      </c>
      <c r="H167" s="221">
        <v>1972.8499999999999</v>
      </c>
      <c r="I167" s="222"/>
      <c r="J167" s="223">
        <f>ROUND(I167*H167,2)</f>
        <v>0</v>
      </c>
      <c r="K167" s="219" t="s">
        <v>129</v>
      </c>
      <c r="L167" s="43"/>
      <c r="M167" s="224" t="s">
        <v>1</v>
      </c>
      <c r="N167" s="225" t="s">
        <v>45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130</v>
      </c>
      <c r="AT167" s="228" t="s">
        <v>125</v>
      </c>
      <c r="AU167" s="228" t="s">
        <v>90</v>
      </c>
      <c r="AY167" s="16" t="s">
        <v>123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88</v>
      </c>
      <c r="BK167" s="229">
        <f>ROUND(I167*H167,2)</f>
        <v>0</v>
      </c>
      <c r="BL167" s="16" t="s">
        <v>130</v>
      </c>
      <c r="BM167" s="228" t="s">
        <v>199</v>
      </c>
    </row>
    <row r="168" s="2" customFormat="1">
      <c r="A168" s="37"/>
      <c r="B168" s="38"/>
      <c r="C168" s="39"/>
      <c r="D168" s="230" t="s">
        <v>132</v>
      </c>
      <c r="E168" s="39"/>
      <c r="F168" s="231" t="s">
        <v>200</v>
      </c>
      <c r="G168" s="39"/>
      <c r="H168" s="39"/>
      <c r="I168" s="232"/>
      <c r="J168" s="39"/>
      <c r="K168" s="39"/>
      <c r="L168" s="43"/>
      <c r="M168" s="233"/>
      <c r="N168" s="234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132</v>
      </c>
      <c r="AU168" s="16" t="s">
        <v>90</v>
      </c>
    </row>
    <row r="169" s="13" customFormat="1">
      <c r="A169" s="13"/>
      <c r="B169" s="235"/>
      <c r="C169" s="236"/>
      <c r="D169" s="230" t="s">
        <v>134</v>
      </c>
      <c r="E169" s="237" t="s">
        <v>1</v>
      </c>
      <c r="F169" s="238" t="s">
        <v>173</v>
      </c>
      <c r="G169" s="236"/>
      <c r="H169" s="237" t="s">
        <v>1</v>
      </c>
      <c r="I169" s="239"/>
      <c r="J169" s="236"/>
      <c r="K169" s="236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134</v>
      </c>
      <c r="AU169" s="244" t="s">
        <v>90</v>
      </c>
      <c r="AV169" s="13" t="s">
        <v>88</v>
      </c>
      <c r="AW169" s="13" t="s">
        <v>36</v>
      </c>
      <c r="AX169" s="13" t="s">
        <v>80</v>
      </c>
      <c r="AY169" s="244" t="s">
        <v>123</v>
      </c>
    </row>
    <row r="170" s="14" customFormat="1">
      <c r="A170" s="14"/>
      <c r="B170" s="245"/>
      <c r="C170" s="246"/>
      <c r="D170" s="230" t="s">
        <v>134</v>
      </c>
      <c r="E170" s="247" t="s">
        <v>1</v>
      </c>
      <c r="F170" s="248" t="s">
        <v>182</v>
      </c>
      <c r="G170" s="246"/>
      <c r="H170" s="249">
        <v>1972.8499999999999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134</v>
      </c>
      <c r="AU170" s="255" t="s">
        <v>90</v>
      </c>
      <c r="AV170" s="14" t="s">
        <v>90</v>
      </c>
      <c r="AW170" s="14" t="s">
        <v>36</v>
      </c>
      <c r="AX170" s="14" t="s">
        <v>88</v>
      </c>
      <c r="AY170" s="255" t="s">
        <v>123</v>
      </c>
    </row>
    <row r="171" s="2" customFormat="1" ht="16.5" customHeight="1">
      <c r="A171" s="37"/>
      <c r="B171" s="38"/>
      <c r="C171" s="257" t="s">
        <v>201</v>
      </c>
      <c r="D171" s="257" t="s">
        <v>190</v>
      </c>
      <c r="E171" s="258" t="s">
        <v>202</v>
      </c>
      <c r="F171" s="259" t="s">
        <v>203</v>
      </c>
      <c r="G171" s="260" t="s">
        <v>193</v>
      </c>
      <c r="H171" s="261">
        <v>39.457000000000001</v>
      </c>
      <c r="I171" s="262"/>
      <c r="J171" s="263">
        <f>ROUND(I171*H171,2)</f>
        <v>0</v>
      </c>
      <c r="K171" s="259" t="s">
        <v>129</v>
      </c>
      <c r="L171" s="264"/>
      <c r="M171" s="265" t="s">
        <v>1</v>
      </c>
      <c r="N171" s="266" t="s">
        <v>45</v>
      </c>
      <c r="O171" s="90"/>
      <c r="P171" s="226">
        <f>O171*H171</f>
        <v>0</v>
      </c>
      <c r="Q171" s="226">
        <v>0.001</v>
      </c>
      <c r="R171" s="226">
        <f>Q171*H171</f>
        <v>0.039456999999999999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183</v>
      </c>
      <c r="AT171" s="228" t="s">
        <v>190</v>
      </c>
      <c r="AU171" s="228" t="s">
        <v>90</v>
      </c>
      <c r="AY171" s="16" t="s">
        <v>123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88</v>
      </c>
      <c r="BK171" s="229">
        <f>ROUND(I171*H171,2)</f>
        <v>0</v>
      </c>
      <c r="BL171" s="16" t="s">
        <v>130</v>
      </c>
      <c r="BM171" s="228" t="s">
        <v>204</v>
      </c>
    </row>
    <row r="172" s="2" customFormat="1">
      <c r="A172" s="37"/>
      <c r="B172" s="38"/>
      <c r="C172" s="39"/>
      <c r="D172" s="230" t="s">
        <v>132</v>
      </c>
      <c r="E172" s="39"/>
      <c r="F172" s="231" t="s">
        <v>203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132</v>
      </c>
      <c r="AU172" s="16" t="s">
        <v>90</v>
      </c>
    </row>
    <row r="173" s="14" customFormat="1">
      <c r="A173" s="14"/>
      <c r="B173" s="245"/>
      <c r="C173" s="246"/>
      <c r="D173" s="230" t="s">
        <v>134</v>
      </c>
      <c r="E173" s="246"/>
      <c r="F173" s="248" t="s">
        <v>205</v>
      </c>
      <c r="G173" s="246"/>
      <c r="H173" s="249">
        <v>39.457000000000001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134</v>
      </c>
      <c r="AU173" s="255" t="s">
        <v>90</v>
      </c>
      <c r="AV173" s="14" t="s">
        <v>90</v>
      </c>
      <c r="AW173" s="14" t="s">
        <v>4</v>
      </c>
      <c r="AX173" s="14" t="s">
        <v>88</v>
      </c>
      <c r="AY173" s="255" t="s">
        <v>123</v>
      </c>
    </row>
    <row r="174" s="12" customFormat="1" ht="22.8" customHeight="1">
      <c r="A174" s="12"/>
      <c r="B174" s="201"/>
      <c r="C174" s="202"/>
      <c r="D174" s="203" t="s">
        <v>79</v>
      </c>
      <c r="E174" s="215" t="s">
        <v>189</v>
      </c>
      <c r="F174" s="215" t="s">
        <v>206</v>
      </c>
      <c r="G174" s="202"/>
      <c r="H174" s="202"/>
      <c r="I174" s="205"/>
      <c r="J174" s="216">
        <f>BK174</f>
        <v>0</v>
      </c>
      <c r="K174" s="202"/>
      <c r="L174" s="207"/>
      <c r="M174" s="208"/>
      <c r="N174" s="209"/>
      <c r="O174" s="209"/>
      <c r="P174" s="210">
        <f>SUM(P175:P177)</f>
        <v>0</v>
      </c>
      <c r="Q174" s="209"/>
      <c r="R174" s="210">
        <f>SUM(R175:R177)</f>
        <v>0</v>
      </c>
      <c r="S174" s="209"/>
      <c r="T174" s="211">
        <f>SUM(T175:T177)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2" t="s">
        <v>88</v>
      </c>
      <c r="AT174" s="213" t="s">
        <v>79</v>
      </c>
      <c r="AU174" s="213" t="s">
        <v>88</v>
      </c>
      <c r="AY174" s="212" t="s">
        <v>123</v>
      </c>
      <c r="BK174" s="214">
        <f>SUM(BK175:BK177)</f>
        <v>0</v>
      </c>
    </row>
    <row r="175" s="2" customFormat="1" ht="21.75" customHeight="1">
      <c r="A175" s="37"/>
      <c r="B175" s="38"/>
      <c r="C175" s="217" t="s">
        <v>8</v>
      </c>
      <c r="D175" s="217" t="s">
        <v>125</v>
      </c>
      <c r="E175" s="218" t="s">
        <v>207</v>
      </c>
      <c r="F175" s="219" t="s">
        <v>208</v>
      </c>
      <c r="G175" s="220" t="s">
        <v>152</v>
      </c>
      <c r="H175" s="221">
        <v>1</v>
      </c>
      <c r="I175" s="222"/>
      <c r="J175" s="223">
        <f>ROUND(I175*H175,2)</f>
        <v>0</v>
      </c>
      <c r="K175" s="219" t="s">
        <v>1</v>
      </c>
      <c r="L175" s="43"/>
      <c r="M175" s="224" t="s">
        <v>1</v>
      </c>
      <c r="N175" s="225" t="s">
        <v>45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130</v>
      </c>
      <c r="AT175" s="228" t="s">
        <v>125</v>
      </c>
      <c r="AU175" s="228" t="s">
        <v>90</v>
      </c>
      <c r="AY175" s="16" t="s">
        <v>123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88</v>
      </c>
      <c r="BK175" s="229">
        <f>ROUND(I175*H175,2)</f>
        <v>0</v>
      </c>
      <c r="BL175" s="16" t="s">
        <v>130</v>
      </c>
      <c r="BM175" s="228" t="s">
        <v>209</v>
      </c>
    </row>
    <row r="176" s="2" customFormat="1">
      <c r="A176" s="37"/>
      <c r="B176" s="38"/>
      <c r="C176" s="39"/>
      <c r="D176" s="230" t="s">
        <v>132</v>
      </c>
      <c r="E176" s="39"/>
      <c r="F176" s="231" t="s">
        <v>208</v>
      </c>
      <c r="G176" s="39"/>
      <c r="H176" s="39"/>
      <c r="I176" s="232"/>
      <c r="J176" s="39"/>
      <c r="K176" s="39"/>
      <c r="L176" s="43"/>
      <c r="M176" s="233"/>
      <c r="N176" s="23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132</v>
      </c>
      <c r="AU176" s="16" t="s">
        <v>90</v>
      </c>
    </row>
    <row r="177" s="2" customFormat="1">
      <c r="A177" s="37"/>
      <c r="B177" s="38"/>
      <c r="C177" s="39"/>
      <c r="D177" s="230" t="s">
        <v>141</v>
      </c>
      <c r="E177" s="39"/>
      <c r="F177" s="256" t="s">
        <v>210</v>
      </c>
      <c r="G177" s="39"/>
      <c r="H177" s="39"/>
      <c r="I177" s="232"/>
      <c r="J177" s="39"/>
      <c r="K177" s="39"/>
      <c r="L177" s="43"/>
      <c r="M177" s="267"/>
      <c r="N177" s="268"/>
      <c r="O177" s="269"/>
      <c r="P177" s="269"/>
      <c r="Q177" s="269"/>
      <c r="R177" s="269"/>
      <c r="S177" s="269"/>
      <c r="T177" s="270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141</v>
      </c>
      <c r="AU177" s="16" t="s">
        <v>90</v>
      </c>
    </row>
    <row r="178" s="2" customFormat="1" ht="6.96" customHeight="1">
      <c r="A178" s="37"/>
      <c r="B178" s="65"/>
      <c r="C178" s="66"/>
      <c r="D178" s="66"/>
      <c r="E178" s="66"/>
      <c r="F178" s="66"/>
      <c r="G178" s="66"/>
      <c r="H178" s="66"/>
      <c r="I178" s="66"/>
      <c r="J178" s="66"/>
      <c r="K178" s="66"/>
      <c r="L178" s="43"/>
      <c r="M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</sheetData>
  <sheetProtection sheet="1" autoFilter="0" formatColumns="0" formatRows="0" objects="1" scenarios="1" spinCount="100000" saltValue="2n8PRZxEy1omN2v2gfxVFsl4Dir45QiyY6glEvjDKStSRvPX4hLfGaJz+a+ZKx6GUXMRmKZzKpYbkkf/E9FFrw==" hashValue="TzsXuXUnQBPJbDgC+D6dkGxN+CuzQN45u1BRoucubwgQ9u17iZwg4LcxFojIhCFM1ej0TyAX+QVpu0eCjuc4bw==" algorithmName="SHA-512" password="CC35"/>
  <autoFilter ref="C118:K17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90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Úprava Velké km 0.000 - 2.250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28. 8. 2025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38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40</v>
      </c>
      <c r="E30" s="37"/>
      <c r="F30" s="37"/>
      <c r="G30" s="37"/>
      <c r="H30" s="37"/>
      <c r="I30" s="37"/>
      <c r="J30" s="150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42</v>
      </c>
      <c r="G32" s="37"/>
      <c r="H32" s="37"/>
      <c r="I32" s="151" t="s">
        <v>41</v>
      </c>
      <c r="J32" s="151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44</v>
      </c>
      <c r="E33" s="139" t="s">
        <v>45</v>
      </c>
      <c r="F33" s="153">
        <f>ROUND((SUM(BE119:BE177)),  2)</f>
        <v>0</v>
      </c>
      <c r="G33" s="37"/>
      <c r="H33" s="37"/>
      <c r="I33" s="154">
        <v>0.20999999999999999</v>
      </c>
      <c r="J33" s="153">
        <f>ROUND(((SUM(BE119:BE177))*I33),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46</v>
      </c>
      <c r="F34" s="153">
        <f>ROUND((SUM(BF119:BF177)),  2)</f>
        <v>0</v>
      </c>
      <c r="G34" s="37"/>
      <c r="H34" s="37"/>
      <c r="I34" s="154">
        <v>0.12</v>
      </c>
      <c r="J34" s="153">
        <f>ROUND(((SUM(BF119:BF177))*I34),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47</v>
      </c>
      <c r="F35" s="153">
        <f>ROUND((SUM(BG119:BG177)),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48</v>
      </c>
      <c r="F36" s="153">
        <f>ROUND((SUM(BH119:BH177)),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49</v>
      </c>
      <c r="F37" s="153">
        <f>ROUND((SUM(BI119:BI177)),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50</v>
      </c>
      <c r="E39" s="157"/>
      <c r="F39" s="157"/>
      <c r="G39" s="158" t="s">
        <v>51</v>
      </c>
      <c r="H39" s="159" t="s">
        <v>52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53</v>
      </c>
      <c r="E50" s="163"/>
      <c r="F50" s="163"/>
      <c r="G50" s="162" t="s">
        <v>54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55</v>
      </c>
      <c r="E61" s="165"/>
      <c r="F61" s="166" t="s">
        <v>56</v>
      </c>
      <c r="G61" s="164" t="s">
        <v>55</v>
      </c>
      <c r="H61" s="165"/>
      <c r="I61" s="165"/>
      <c r="J61" s="167" t="s">
        <v>56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57</v>
      </c>
      <c r="E65" s="168"/>
      <c r="F65" s="168"/>
      <c r="G65" s="162" t="s">
        <v>58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55</v>
      </c>
      <c r="E76" s="165"/>
      <c r="F76" s="166" t="s">
        <v>56</v>
      </c>
      <c r="G76" s="164" t="s">
        <v>55</v>
      </c>
      <c r="H76" s="165"/>
      <c r="I76" s="165"/>
      <c r="J76" s="167" t="s">
        <v>56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Úprava Velké km 0.000 - 2.250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02 - Úsek km 1.290 - 2.250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Opava</v>
      </c>
      <c r="G89" s="39"/>
      <c r="H89" s="39"/>
      <c r="I89" s="31" t="s">
        <v>22</v>
      </c>
      <c r="J89" s="78" t="str">
        <f>IF(J12="","",J12)</f>
        <v>28. 8. 2025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Povodí Odry, státní podnik</v>
      </c>
      <c r="G91" s="39"/>
      <c r="H91" s="39"/>
      <c r="I91" s="31" t="s">
        <v>32</v>
      </c>
      <c r="J91" s="35" t="str">
        <f>E21</f>
        <v>Lineplan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>Ing. Marek Boháč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78"/>
      <c r="C97" s="179"/>
      <c r="D97" s="180" t="s">
        <v>105</v>
      </c>
      <c r="E97" s="181"/>
      <c r="F97" s="181"/>
      <c r="G97" s="181"/>
      <c r="H97" s="181"/>
      <c r="I97" s="181"/>
      <c r="J97" s="182">
        <f>J120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106</v>
      </c>
      <c r="E98" s="187"/>
      <c r="F98" s="187"/>
      <c r="G98" s="187"/>
      <c r="H98" s="187"/>
      <c r="I98" s="187"/>
      <c r="J98" s="188">
        <f>J121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107</v>
      </c>
      <c r="E99" s="187"/>
      <c r="F99" s="187"/>
      <c r="G99" s="187"/>
      <c r="H99" s="187"/>
      <c r="I99" s="187"/>
      <c r="J99" s="188">
        <f>J174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108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3" t="str">
        <f>E7</f>
        <v>Úprava Velké km 0.000 - 2.250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98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SO 02 - Úsek km 1.290 - 2.250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>Opava</v>
      </c>
      <c r="G113" s="39"/>
      <c r="H113" s="39"/>
      <c r="I113" s="31" t="s">
        <v>22</v>
      </c>
      <c r="J113" s="78" t="str">
        <f>IF(J12="","",J12)</f>
        <v>28. 8. 2025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E15</f>
        <v>Povodí Odry, státní podnik</v>
      </c>
      <c r="G115" s="39"/>
      <c r="H115" s="39"/>
      <c r="I115" s="31" t="s">
        <v>32</v>
      </c>
      <c r="J115" s="35" t="str">
        <f>E21</f>
        <v>Lineplan s.r.o.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30</v>
      </c>
      <c r="D116" s="39"/>
      <c r="E116" s="39"/>
      <c r="F116" s="26" t="str">
        <f>IF(E18="","",E18)</f>
        <v>Vyplň údaj</v>
      </c>
      <c r="G116" s="39"/>
      <c r="H116" s="39"/>
      <c r="I116" s="31" t="s">
        <v>37</v>
      </c>
      <c r="J116" s="35" t="str">
        <f>E24</f>
        <v>Ing. Marek Boháč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0"/>
      <c r="B118" s="191"/>
      <c r="C118" s="192" t="s">
        <v>109</v>
      </c>
      <c r="D118" s="193" t="s">
        <v>65</v>
      </c>
      <c r="E118" s="193" t="s">
        <v>61</v>
      </c>
      <c r="F118" s="193" t="s">
        <v>62</v>
      </c>
      <c r="G118" s="193" t="s">
        <v>110</v>
      </c>
      <c r="H118" s="193" t="s">
        <v>111</v>
      </c>
      <c r="I118" s="193" t="s">
        <v>112</v>
      </c>
      <c r="J118" s="193" t="s">
        <v>102</v>
      </c>
      <c r="K118" s="194" t="s">
        <v>113</v>
      </c>
      <c r="L118" s="195"/>
      <c r="M118" s="99" t="s">
        <v>1</v>
      </c>
      <c r="N118" s="100" t="s">
        <v>44</v>
      </c>
      <c r="O118" s="100" t="s">
        <v>114</v>
      </c>
      <c r="P118" s="100" t="s">
        <v>115</v>
      </c>
      <c r="Q118" s="100" t="s">
        <v>116</v>
      </c>
      <c r="R118" s="100" t="s">
        <v>117</v>
      </c>
      <c r="S118" s="100" t="s">
        <v>118</v>
      </c>
      <c r="T118" s="101" t="s">
        <v>119</v>
      </c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</row>
    <row r="119" s="2" customFormat="1" ht="22.8" customHeight="1">
      <c r="A119" s="37"/>
      <c r="B119" s="38"/>
      <c r="C119" s="106" t="s">
        <v>120</v>
      </c>
      <c r="D119" s="39"/>
      <c r="E119" s="39"/>
      <c r="F119" s="39"/>
      <c r="G119" s="39"/>
      <c r="H119" s="39"/>
      <c r="I119" s="39"/>
      <c r="J119" s="196">
        <f>BK119</f>
        <v>0</v>
      </c>
      <c r="K119" s="39"/>
      <c r="L119" s="43"/>
      <c r="M119" s="102"/>
      <c r="N119" s="197"/>
      <c r="O119" s="103"/>
      <c r="P119" s="198">
        <f>P120</f>
        <v>0</v>
      </c>
      <c r="Q119" s="103"/>
      <c r="R119" s="198">
        <f>R120</f>
        <v>0.139128</v>
      </c>
      <c r="S119" s="103"/>
      <c r="T119" s="199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79</v>
      </c>
      <c r="AU119" s="16" t="s">
        <v>104</v>
      </c>
      <c r="BK119" s="200">
        <f>BK120</f>
        <v>0</v>
      </c>
    </row>
    <row r="120" s="12" customFormat="1" ht="25.92" customHeight="1">
      <c r="A120" s="12"/>
      <c r="B120" s="201"/>
      <c r="C120" s="202"/>
      <c r="D120" s="203" t="s">
        <v>79</v>
      </c>
      <c r="E120" s="204" t="s">
        <v>121</v>
      </c>
      <c r="F120" s="204" t="s">
        <v>122</v>
      </c>
      <c r="G120" s="202"/>
      <c r="H120" s="202"/>
      <c r="I120" s="205"/>
      <c r="J120" s="206">
        <f>BK120</f>
        <v>0</v>
      </c>
      <c r="K120" s="202"/>
      <c r="L120" s="207"/>
      <c r="M120" s="208"/>
      <c r="N120" s="209"/>
      <c r="O120" s="209"/>
      <c r="P120" s="210">
        <f>P121+P174</f>
        <v>0</v>
      </c>
      <c r="Q120" s="209"/>
      <c r="R120" s="210">
        <f>R121+R174</f>
        <v>0.139128</v>
      </c>
      <c r="S120" s="209"/>
      <c r="T120" s="211">
        <f>T121+T174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2" t="s">
        <v>88</v>
      </c>
      <c r="AT120" s="213" t="s">
        <v>79</v>
      </c>
      <c r="AU120" s="213" t="s">
        <v>80</v>
      </c>
      <c r="AY120" s="212" t="s">
        <v>123</v>
      </c>
      <c r="BK120" s="214">
        <f>BK121+BK174</f>
        <v>0</v>
      </c>
    </row>
    <row r="121" s="12" customFormat="1" ht="22.8" customHeight="1">
      <c r="A121" s="12"/>
      <c r="B121" s="201"/>
      <c r="C121" s="202"/>
      <c r="D121" s="203" t="s">
        <v>79</v>
      </c>
      <c r="E121" s="215" t="s">
        <v>88</v>
      </c>
      <c r="F121" s="215" t="s">
        <v>124</v>
      </c>
      <c r="G121" s="202"/>
      <c r="H121" s="202"/>
      <c r="I121" s="205"/>
      <c r="J121" s="216">
        <f>BK121</f>
        <v>0</v>
      </c>
      <c r="K121" s="202"/>
      <c r="L121" s="207"/>
      <c r="M121" s="208"/>
      <c r="N121" s="209"/>
      <c r="O121" s="209"/>
      <c r="P121" s="210">
        <f>SUM(P122:P173)</f>
        <v>0</v>
      </c>
      <c r="Q121" s="209"/>
      <c r="R121" s="210">
        <f>SUM(R122:R173)</f>
        <v>0.139128</v>
      </c>
      <c r="S121" s="209"/>
      <c r="T121" s="211">
        <f>SUM(T122:T173)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88</v>
      </c>
      <c r="AT121" s="213" t="s">
        <v>79</v>
      </c>
      <c r="AU121" s="213" t="s">
        <v>88</v>
      </c>
      <c r="AY121" s="212" t="s">
        <v>123</v>
      </c>
      <c r="BK121" s="214">
        <f>SUM(BK122:BK173)</f>
        <v>0</v>
      </c>
    </row>
    <row r="122" s="2" customFormat="1" ht="33" customHeight="1">
      <c r="A122" s="37"/>
      <c r="B122" s="38"/>
      <c r="C122" s="217" t="s">
        <v>88</v>
      </c>
      <c r="D122" s="217" t="s">
        <v>125</v>
      </c>
      <c r="E122" s="218" t="s">
        <v>126</v>
      </c>
      <c r="F122" s="219" t="s">
        <v>127</v>
      </c>
      <c r="G122" s="220" t="s">
        <v>128</v>
      </c>
      <c r="H122" s="221">
        <v>1623.0699999999999</v>
      </c>
      <c r="I122" s="222"/>
      <c r="J122" s="223">
        <f>ROUND(I122*H122,2)</f>
        <v>0</v>
      </c>
      <c r="K122" s="219" t="s">
        <v>129</v>
      </c>
      <c r="L122" s="43"/>
      <c r="M122" s="224" t="s">
        <v>1</v>
      </c>
      <c r="N122" s="225" t="s">
        <v>45</v>
      </c>
      <c r="O122" s="90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8" t="s">
        <v>130</v>
      </c>
      <c r="AT122" s="228" t="s">
        <v>125</v>
      </c>
      <c r="AU122" s="228" t="s">
        <v>90</v>
      </c>
      <c r="AY122" s="16" t="s">
        <v>123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6" t="s">
        <v>88</v>
      </c>
      <c r="BK122" s="229">
        <f>ROUND(I122*H122,2)</f>
        <v>0</v>
      </c>
      <c r="BL122" s="16" t="s">
        <v>130</v>
      </c>
      <c r="BM122" s="228" t="s">
        <v>212</v>
      </c>
    </row>
    <row r="123" s="2" customFormat="1">
      <c r="A123" s="37"/>
      <c r="B123" s="38"/>
      <c r="C123" s="39"/>
      <c r="D123" s="230" t="s">
        <v>132</v>
      </c>
      <c r="E123" s="39"/>
      <c r="F123" s="231" t="s">
        <v>133</v>
      </c>
      <c r="G123" s="39"/>
      <c r="H123" s="39"/>
      <c r="I123" s="232"/>
      <c r="J123" s="39"/>
      <c r="K123" s="39"/>
      <c r="L123" s="43"/>
      <c r="M123" s="233"/>
      <c r="N123" s="234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132</v>
      </c>
      <c r="AU123" s="16" t="s">
        <v>90</v>
      </c>
    </row>
    <row r="124" s="13" customFormat="1">
      <c r="A124" s="13"/>
      <c r="B124" s="235"/>
      <c r="C124" s="236"/>
      <c r="D124" s="230" t="s">
        <v>134</v>
      </c>
      <c r="E124" s="237" t="s">
        <v>1</v>
      </c>
      <c r="F124" s="238" t="s">
        <v>135</v>
      </c>
      <c r="G124" s="236"/>
      <c r="H124" s="237" t="s">
        <v>1</v>
      </c>
      <c r="I124" s="239"/>
      <c r="J124" s="236"/>
      <c r="K124" s="236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134</v>
      </c>
      <c r="AU124" s="244" t="s">
        <v>90</v>
      </c>
      <c r="AV124" s="13" t="s">
        <v>88</v>
      </c>
      <c r="AW124" s="13" t="s">
        <v>36</v>
      </c>
      <c r="AX124" s="13" t="s">
        <v>80</v>
      </c>
      <c r="AY124" s="244" t="s">
        <v>123</v>
      </c>
    </row>
    <row r="125" s="13" customFormat="1">
      <c r="A125" s="13"/>
      <c r="B125" s="235"/>
      <c r="C125" s="236"/>
      <c r="D125" s="230" t="s">
        <v>134</v>
      </c>
      <c r="E125" s="237" t="s">
        <v>1</v>
      </c>
      <c r="F125" s="238" t="s">
        <v>136</v>
      </c>
      <c r="G125" s="236"/>
      <c r="H125" s="237" t="s">
        <v>1</v>
      </c>
      <c r="I125" s="239"/>
      <c r="J125" s="236"/>
      <c r="K125" s="236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134</v>
      </c>
      <c r="AU125" s="244" t="s">
        <v>90</v>
      </c>
      <c r="AV125" s="13" t="s">
        <v>88</v>
      </c>
      <c r="AW125" s="13" t="s">
        <v>36</v>
      </c>
      <c r="AX125" s="13" t="s">
        <v>80</v>
      </c>
      <c r="AY125" s="244" t="s">
        <v>123</v>
      </c>
    </row>
    <row r="126" s="14" customFormat="1">
      <c r="A126" s="14"/>
      <c r="B126" s="245"/>
      <c r="C126" s="246"/>
      <c r="D126" s="230" t="s">
        <v>134</v>
      </c>
      <c r="E126" s="247" t="s">
        <v>1</v>
      </c>
      <c r="F126" s="248" t="s">
        <v>213</v>
      </c>
      <c r="G126" s="246"/>
      <c r="H126" s="249">
        <v>1623.0699999999999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134</v>
      </c>
      <c r="AU126" s="255" t="s">
        <v>90</v>
      </c>
      <c r="AV126" s="14" t="s">
        <v>90</v>
      </c>
      <c r="AW126" s="14" t="s">
        <v>36</v>
      </c>
      <c r="AX126" s="14" t="s">
        <v>88</v>
      </c>
      <c r="AY126" s="255" t="s">
        <v>123</v>
      </c>
    </row>
    <row r="127" s="2" customFormat="1" ht="33" customHeight="1">
      <c r="A127" s="37"/>
      <c r="B127" s="38"/>
      <c r="C127" s="217" t="s">
        <v>90</v>
      </c>
      <c r="D127" s="217" t="s">
        <v>125</v>
      </c>
      <c r="E127" s="218" t="s">
        <v>138</v>
      </c>
      <c r="F127" s="219" t="s">
        <v>139</v>
      </c>
      <c r="G127" s="220" t="s">
        <v>128</v>
      </c>
      <c r="H127" s="221">
        <v>1623.0699999999999</v>
      </c>
      <c r="I127" s="222"/>
      <c r="J127" s="223">
        <f>ROUND(I127*H127,2)</f>
        <v>0</v>
      </c>
      <c r="K127" s="219" t="s">
        <v>1</v>
      </c>
      <c r="L127" s="43"/>
      <c r="M127" s="224" t="s">
        <v>1</v>
      </c>
      <c r="N127" s="225" t="s">
        <v>45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130</v>
      </c>
      <c r="AT127" s="228" t="s">
        <v>125</v>
      </c>
      <c r="AU127" s="228" t="s">
        <v>90</v>
      </c>
      <c r="AY127" s="16" t="s">
        <v>123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88</v>
      </c>
      <c r="BK127" s="229">
        <f>ROUND(I127*H127,2)</f>
        <v>0</v>
      </c>
      <c r="BL127" s="16" t="s">
        <v>130</v>
      </c>
      <c r="BM127" s="228" t="s">
        <v>214</v>
      </c>
    </row>
    <row r="128" s="2" customFormat="1">
      <c r="A128" s="37"/>
      <c r="B128" s="38"/>
      <c r="C128" s="39"/>
      <c r="D128" s="230" t="s">
        <v>132</v>
      </c>
      <c r="E128" s="39"/>
      <c r="F128" s="231" t="s">
        <v>139</v>
      </c>
      <c r="G128" s="39"/>
      <c r="H128" s="39"/>
      <c r="I128" s="232"/>
      <c r="J128" s="39"/>
      <c r="K128" s="39"/>
      <c r="L128" s="43"/>
      <c r="M128" s="233"/>
      <c r="N128" s="234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132</v>
      </c>
      <c r="AU128" s="16" t="s">
        <v>90</v>
      </c>
    </row>
    <row r="129" s="2" customFormat="1">
      <c r="A129" s="37"/>
      <c r="B129" s="38"/>
      <c r="C129" s="39"/>
      <c r="D129" s="230" t="s">
        <v>141</v>
      </c>
      <c r="E129" s="39"/>
      <c r="F129" s="256" t="s">
        <v>142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141</v>
      </c>
      <c r="AU129" s="16" t="s">
        <v>90</v>
      </c>
    </row>
    <row r="130" s="13" customFormat="1">
      <c r="A130" s="13"/>
      <c r="B130" s="235"/>
      <c r="C130" s="236"/>
      <c r="D130" s="230" t="s">
        <v>134</v>
      </c>
      <c r="E130" s="237" t="s">
        <v>1</v>
      </c>
      <c r="F130" s="238" t="s">
        <v>135</v>
      </c>
      <c r="G130" s="236"/>
      <c r="H130" s="237" t="s">
        <v>1</v>
      </c>
      <c r="I130" s="239"/>
      <c r="J130" s="236"/>
      <c r="K130" s="236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134</v>
      </c>
      <c r="AU130" s="244" t="s">
        <v>90</v>
      </c>
      <c r="AV130" s="13" t="s">
        <v>88</v>
      </c>
      <c r="AW130" s="13" t="s">
        <v>36</v>
      </c>
      <c r="AX130" s="13" t="s">
        <v>80</v>
      </c>
      <c r="AY130" s="244" t="s">
        <v>123</v>
      </c>
    </row>
    <row r="131" s="13" customFormat="1">
      <c r="A131" s="13"/>
      <c r="B131" s="235"/>
      <c r="C131" s="236"/>
      <c r="D131" s="230" t="s">
        <v>134</v>
      </c>
      <c r="E131" s="237" t="s">
        <v>1</v>
      </c>
      <c r="F131" s="238" t="s">
        <v>136</v>
      </c>
      <c r="G131" s="236"/>
      <c r="H131" s="237" t="s">
        <v>1</v>
      </c>
      <c r="I131" s="239"/>
      <c r="J131" s="236"/>
      <c r="K131" s="236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134</v>
      </c>
      <c r="AU131" s="244" t="s">
        <v>90</v>
      </c>
      <c r="AV131" s="13" t="s">
        <v>88</v>
      </c>
      <c r="AW131" s="13" t="s">
        <v>36</v>
      </c>
      <c r="AX131" s="13" t="s">
        <v>80</v>
      </c>
      <c r="AY131" s="244" t="s">
        <v>123</v>
      </c>
    </row>
    <row r="132" s="14" customFormat="1">
      <c r="A132" s="14"/>
      <c r="B132" s="245"/>
      <c r="C132" s="246"/>
      <c r="D132" s="230" t="s">
        <v>134</v>
      </c>
      <c r="E132" s="247" t="s">
        <v>1</v>
      </c>
      <c r="F132" s="248" t="s">
        <v>213</v>
      </c>
      <c r="G132" s="246"/>
      <c r="H132" s="249">
        <v>1623.0699999999999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134</v>
      </c>
      <c r="AU132" s="255" t="s">
        <v>90</v>
      </c>
      <c r="AV132" s="14" t="s">
        <v>90</v>
      </c>
      <c r="AW132" s="14" t="s">
        <v>36</v>
      </c>
      <c r="AX132" s="14" t="s">
        <v>88</v>
      </c>
      <c r="AY132" s="255" t="s">
        <v>123</v>
      </c>
    </row>
    <row r="133" s="2" customFormat="1" ht="24.15" customHeight="1">
      <c r="A133" s="37"/>
      <c r="B133" s="38"/>
      <c r="C133" s="217" t="s">
        <v>155</v>
      </c>
      <c r="D133" s="217" t="s">
        <v>125</v>
      </c>
      <c r="E133" s="218" t="s">
        <v>144</v>
      </c>
      <c r="F133" s="219" t="s">
        <v>145</v>
      </c>
      <c r="G133" s="220" t="s">
        <v>128</v>
      </c>
      <c r="H133" s="221">
        <v>1623.0699999999999</v>
      </c>
      <c r="I133" s="222"/>
      <c r="J133" s="223">
        <f>ROUND(I133*H133,2)</f>
        <v>0</v>
      </c>
      <c r="K133" s="219" t="s">
        <v>129</v>
      </c>
      <c r="L133" s="43"/>
      <c r="M133" s="224" t="s">
        <v>1</v>
      </c>
      <c r="N133" s="225" t="s">
        <v>45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130</v>
      </c>
      <c r="AT133" s="228" t="s">
        <v>125</v>
      </c>
      <c r="AU133" s="228" t="s">
        <v>90</v>
      </c>
      <c r="AY133" s="16" t="s">
        <v>123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88</v>
      </c>
      <c r="BK133" s="229">
        <f>ROUND(I133*H133,2)</f>
        <v>0</v>
      </c>
      <c r="BL133" s="16" t="s">
        <v>130</v>
      </c>
      <c r="BM133" s="228" t="s">
        <v>215</v>
      </c>
    </row>
    <row r="134" s="2" customFormat="1">
      <c r="A134" s="37"/>
      <c r="B134" s="38"/>
      <c r="C134" s="39"/>
      <c r="D134" s="230" t="s">
        <v>132</v>
      </c>
      <c r="E134" s="39"/>
      <c r="F134" s="231" t="s">
        <v>147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132</v>
      </c>
      <c r="AU134" s="16" t="s">
        <v>90</v>
      </c>
    </row>
    <row r="135" s="13" customFormat="1">
      <c r="A135" s="13"/>
      <c r="B135" s="235"/>
      <c r="C135" s="236"/>
      <c r="D135" s="230" t="s">
        <v>134</v>
      </c>
      <c r="E135" s="237" t="s">
        <v>1</v>
      </c>
      <c r="F135" s="238" t="s">
        <v>135</v>
      </c>
      <c r="G135" s="236"/>
      <c r="H135" s="237" t="s">
        <v>1</v>
      </c>
      <c r="I135" s="239"/>
      <c r="J135" s="236"/>
      <c r="K135" s="236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134</v>
      </c>
      <c r="AU135" s="244" t="s">
        <v>90</v>
      </c>
      <c r="AV135" s="13" t="s">
        <v>88</v>
      </c>
      <c r="AW135" s="13" t="s">
        <v>36</v>
      </c>
      <c r="AX135" s="13" t="s">
        <v>80</v>
      </c>
      <c r="AY135" s="244" t="s">
        <v>123</v>
      </c>
    </row>
    <row r="136" s="13" customFormat="1">
      <c r="A136" s="13"/>
      <c r="B136" s="235"/>
      <c r="C136" s="236"/>
      <c r="D136" s="230" t="s">
        <v>134</v>
      </c>
      <c r="E136" s="237" t="s">
        <v>1</v>
      </c>
      <c r="F136" s="238" t="s">
        <v>148</v>
      </c>
      <c r="G136" s="236"/>
      <c r="H136" s="237" t="s">
        <v>1</v>
      </c>
      <c r="I136" s="239"/>
      <c r="J136" s="236"/>
      <c r="K136" s="236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134</v>
      </c>
      <c r="AU136" s="244" t="s">
        <v>90</v>
      </c>
      <c r="AV136" s="13" t="s">
        <v>88</v>
      </c>
      <c r="AW136" s="13" t="s">
        <v>36</v>
      </c>
      <c r="AX136" s="13" t="s">
        <v>80</v>
      </c>
      <c r="AY136" s="244" t="s">
        <v>123</v>
      </c>
    </row>
    <row r="137" s="14" customFormat="1">
      <c r="A137" s="14"/>
      <c r="B137" s="245"/>
      <c r="C137" s="246"/>
      <c r="D137" s="230" t="s">
        <v>134</v>
      </c>
      <c r="E137" s="247" t="s">
        <v>1</v>
      </c>
      <c r="F137" s="248" t="s">
        <v>213</v>
      </c>
      <c r="G137" s="246"/>
      <c r="H137" s="249">
        <v>1623.0699999999999</v>
      </c>
      <c r="I137" s="250"/>
      <c r="J137" s="246"/>
      <c r="K137" s="246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134</v>
      </c>
      <c r="AU137" s="255" t="s">
        <v>90</v>
      </c>
      <c r="AV137" s="14" t="s">
        <v>90</v>
      </c>
      <c r="AW137" s="14" t="s">
        <v>36</v>
      </c>
      <c r="AX137" s="14" t="s">
        <v>88</v>
      </c>
      <c r="AY137" s="255" t="s">
        <v>123</v>
      </c>
    </row>
    <row r="138" s="2" customFormat="1" ht="16.5" customHeight="1">
      <c r="A138" s="37"/>
      <c r="B138" s="38"/>
      <c r="C138" s="217" t="s">
        <v>130</v>
      </c>
      <c r="D138" s="217" t="s">
        <v>125</v>
      </c>
      <c r="E138" s="218" t="s">
        <v>150</v>
      </c>
      <c r="F138" s="219" t="s">
        <v>151</v>
      </c>
      <c r="G138" s="220" t="s">
        <v>152</v>
      </c>
      <c r="H138" s="221">
        <v>1</v>
      </c>
      <c r="I138" s="222"/>
      <c r="J138" s="223">
        <f>ROUND(I138*H138,2)</f>
        <v>0</v>
      </c>
      <c r="K138" s="219" t="s">
        <v>1</v>
      </c>
      <c r="L138" s="43"/>
      <c r="M138" s="224" t="s">
        <v>1</v>
      </c>
      <c r="N138" s="225" t="s">
        <v>45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130</v>
      </c>
      <c r="AT138" s="228" t="s">
        <v>125</v>
      </c>
      <c r="AU138" s="228" t="s">
        <v>90</v>
      </c>
      <c r="AY138" s="16" t="s">
        <v>123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88</v>
      </c>
      <c r="BK138" s="229">
        <f>ROUND(I138*H138,2)</f>
        <v>0</v>
      </c>
      <c r="BL138" s="16" t="s">
        <v>130</v>
      </c>
      <c r="BM138" s="228" t="s">
        <v>216</v>
      </c>
    </row>
    <row r="139" s="2" customFormat="1">
      <c r="A139" s="37"/>
      <c r="B139" s="38"/>
      <c r="C139" s="39"/>
      <c r="D139" s="230" t="s">
        <v>132</v>
      </c>
      <c r="E139" s="39"/>
      <c r="F139" s="231" t="s">
        <v>151</v>
      </c>
      <c r="G139" s="39"/>
      <c r="H139" s="39"/>
      <c r="I139" s="232"/>
      <c r="J139" s="39"/>
      <c r="K139" s="39"/>
      <c r="L139" s="43"/>
      <c r="M139" s="233"/>
      <c r="N139" s="234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132</v>
      </c>
      <c r="AU139" s="16" t="s">
        <v>90</v>
      </c>
    </row>
    <row r="140" s="2" customFormat="1">
      <c r="A140" s="37"/>
      <c r="B140" s="38"/>
      <c r="C140" s="39"/>
      <c r="D140" s="230" t="s">
        <v>141</v>
      </c>
      <c r="E140" s="39"/>
      <c r="F140" s="256" t="s">
        <v>217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141</v>
      </c>
      <c r="AU140" s="16" t="s">
        <v>90</v>
      </c>
    </row>
    <row r="141" s="2" customFormat="1" ht="37.8" customHeight="1">
      <c r="A141" s="37"/>
      <c r="B141" s="38"/>
      <c r="C141" s="217" t="s">
        <v>166</v>
      </c>
      <c r="D141" s="217" t="s">
        <v>125</v>
      </c>
      <c r="E141" s="218" t="s">
        <v>156</v>
      </c>
      <c r="F141" s="219" t="s">
        <v>157</v>
      </c>
      <c r="G141" s="220" t="s">
        <v>128</v>
      </c>
      <c r="H141" s="221">
        <v>1623.0699999999999</v>
      </c>
      <c r="I141" s="222"/>
      <c r="J141" s="223">
        <f>ROUND(I141*H141,2)</f>
        <v>0</v>
      </c>
      <c r="K141" s="219" t="s">
        <v>129</v>
      </c>
      <c r="L141" s="43"/>
      <c r="M141" s="224" t="s">
        <v>1</v>
      </c>
      <c r="N141" s="225" t="s">
        <v>45</v>
      </c>
      <c r="O141" s="90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130</v>
      </c>
      <c r="AT141" s="228" t="s">
        <v>125</v>
      </c>
      <c r="AU141" s="228" t="s">
        <v>90</v>
      </c>
      <c r="AY141" s="16" t="s">
        <v>123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88</v>
      </c>
      <c r="BK141" s="229">
        <f>ROUND(I141*H141,2)</f>
        <v>0</v>
      </c>
      <c r="BL141" s="16" t="s">
        <v>130</v>
      </c>
      <c r="BM141" s="228" t="s">
        <v>218</v>
      </c>
    </row>
    <row r="142" s="2" customFormat="1">
      <c r="A142" s="37"/>
      <c r="B142" s="38"/>
      <c r="C142" s="39"/>
      <c r="D142" s="230" t="s">
        <v>132</v>
      </c>
      <c r="E142" s="39"/>
      <c r="F142" s="231" t="s">
        <v>159</v>
      </c>
      <c r="G142" s="39"/>
      <c r="H142" s="39"/>
      <c r="I142" s="232"/>
      <c r="J142" s="39"/>
      <c r="K142" s="39"/>
      <c r="L142" s="43"/>
      <c r="M142" s="233"/>
      <c r="N142" s="234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132</v>
      </c>
      <c r="AU142" s="16" t="s">
        <v>90</v>
      </c>
    </row>
    <row r="143" s="13" customFormat="1">
      <c r="A143" s="13"/>
      <c r="B143" s="235"/>
      <c r="C143" s="236"/>
      <c r="D143" s="230" t="s">
        <v>134</v>
      </c>
      <c r="E143" s="237" t="s">
        <v>1</v>
      </c>
      <c r="F143" s="238" t="s">
        <v>135</v>
      </c>
      <c r="G143" s="236"/>
      <c r="H143" s="237" t="s">
        <v>1</v>
      </c>
      <c r="I143" s="239"/>
      <c r="J143" s="236"/>
      <c r="K143" s="236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134</v>
      </c>
      <c r="AU143" s="244" t="s">
        <v>90</v>
      </c>
      <c r="AV143" s="13" t="s">
        <v>88</v>
      </c>
      <c r="AW143" s="13" t="s">
        <v>36</v>
      </c>
      <c r="AX143" s="13" t="s">
        <v>80</v>
      </c>
      <c r="AY143" s="244" t="s">
        <v>123</v>
      </c>
    </row>
    <row r="144" s="13" customFormat="1">
      <c r="A144" s="13"/>
      <c r="B144" s="235"/>
      <c r="C144" s="236"/>
      <c r="D144" s="230" t="s">
        <v>134</v>
      </c>
      <c r="E144" s="237" t="s">
        <v>1</v>
      </c>
      <c r="F144" s="238" t="s">
        <v>136</v>
      </c>
      <c r="G144" s="236"/>
      <c r="H144" s="237" t="s">
        <v>1</v>
      </c>
      <c r="I144" s="239"/>
      <c r="J144" s="236"/>
      <c r="K144" s="236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134</v>
      </c>
      <c r="AU144" s="244" t="s">
        <v>90</v>
      </c>
      <c r="AV144" s="13" t="s">
        <v>88</v>
      </c>
      <c r="AW144" s="13" t="s">
        <v>36</v>
      </c>
      <c r="AX144" s="13" t="s">
        <v>80</v>
      </c>
      <c r="AY144" s="244" t="s">
        <v>123</v>
      </c>
    </row>
    <row r="145" s="14" customFormat="1">
      <c r="A145" s="14"/>
      <c r="B145" s="245"/>
      <c r="C145" s="246"/>
      <c r="D145" s="230" t="s">
        <v>134</v>
      </c>
      <c r="E145" s="247" t="s">
        <v>1</v>
      </c>
      <c r="F145" s="248" t="s">
        <v>213</v>
      </c>
      <c r="G145" s="246"/>
      <c r="H145" s="249">
        <v>1623.0699999999999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134</v>
      </c>
      <c r="AU145" s="255" t="s">
        <v>90</v>
      </c>
      <c r="AV145" s="14" t="s">
        <v>90</v>
      </c>
      <c r="AW145" s="14" t="s">
        <v>36</v>
      </c>
      <c r="AX145" s="14" t="s">
        <v>88</v>
      </c>
      <c r="AY145" s="255" t="s">
        <v>123</v>
      </c>
    </row>
    <row r="146" s="2" customFormat="1" ht="37.8" customHeight="1">
      <c r="A146" s="37"/>
      <c r="B146" s="38"/>
      <c r="C146" s="217" t="s">
        <v>143</v>
      </c>
      <c r="D146" s="217" t="s">
        <v>125</v>
      </c>
      <c r="E146" s="218" t="s">
        <v>160</v>
      </c>
      <c r="F146" s="219" t="s">
        <v>161</v>
      </c>
      <c r="G146" s="220" t="s">
        <v>128</v>
      </c>
      <c r="H146" s="221">
        <v>12984.56</v>
      </c>
      <c r="I146" s="222"/>
      <c r="J146" s="223">
        <f>ROUND(I146*H146,2)</f>
        <v>0</v>
      </c>
      <c r="K146" s="219" t="s">
        <v>129</v>
      </c>
      <c r="L146" s="43"/>
      <c r="M146" s="224" t="s">
        <v>1</v>
      </c>
      <c r="N146" s="225" t="s">
        <v>45</v>
      </c>
      <c r="O146" s="90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130</v>
      </c>
      <c r="AT146" s="228" t="s">
        <v>125</v>
      </c>
      <c r="AU146" s="228" t="s">
        <v>90</v>
      </c>
      <c r="AY146" s="16" t="s">
        <v>123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88</v>
      </c>
      <c r="BK146" s="229">
        <f>ROUND(I146*H146,2)</f>
        <v>0</v>
      </c>
      <c r="BL146" s="16" t="s">
        <v>130</v>
      </c>
      <c r="BM146" s="228" t="s">
        <v>219</v>
      </c>
    </row>
    <row r="147" s="2" customFormat="1">
      <c r="A147" s="37"/>
      <c r="B147" s="38"/>
      <c r="C147" s="39"/>
      <c r="D147" s="230" t="s">
        <v>132</v>
      </c>
      <c r="E147" s="39"/>
      <c r="F147" s="231" t="s">
        <v>163</v>
      </c>
      <c r="G147" s="39"/>
      <c r="H147" s="39"/>
      <c r="I147" s="232"/>
      <c r="J147" s="39"/>
      <c r="K147" s="39"/>
      <c r="L147" s="43"/>
      <c r="M147" s="233"/>
      <c r="N147" s="234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132</v>
      </c>
      <c r="AU147" s="16" t="s">
        <v>90</v>
      </c>
    </row>
    <row r="148" s="2" customFormat="1">
      <c r="A148" s="37"/>
      <c r="B148" s="38"/>
      <c r="C148" s="39"/>
      <c r="D148" s="230" t="s">
        <v>141</v>
      </c>
      <c r="E148" s="39"/>
      <c r="F148" s="256" t="s">
        <v>220</v>
      </c>
      <c r="G148" s="39"/>
      <c r="H148" s="39"/>
      <c r="I148" s="232"/>
      <c r="J148" s="39"/>
      <c r="K148" s="39"/>
      <c r="L148" s="43"/>
      <c r="M148" s="233"/>
      <c r="N148" s="23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141</v>
      </c>
      <c r="AU148" s="16" t="s">
        <v>90</v>
      </c>
    </row>
    <row r="149" s="14" customFormat="1">
      <c r="A149" s="14"/>
      <c r="B149" s="245"/>
      <c r="C149" s="246"/>
      <c r="D149" s="230" t="s">
        <v>134</v>
      </c>
      <c r="E149" s="246"/>
      <c r="F149" s="248" t="s">
        <v>221</v>
      </c>
      <c r="G149" s="246"/>
      <c r="H149" s="249">
        <v>12984.56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134</v>
      </c>
      <c r="AU149" s="255" t="s">
        <v>90</v>
      </c>
      <c r="AV149" s="14" t="s">
        <v>90</v>
      </c>
      <c r="AW149" s="14" t="s">
        <v>4</v>
      </c>
      <c r="AX149" s="14" t="s">
        <v>88</v>
      </c>
      <c r="AY149" s="255" t="s">
        <v>123</v>
      </c>
    </row>
    <row r="150" s="2" customFormat="1" ht="33" customHeight="1">
      <c r="A150" s="37"/>
      <c r="B150" s="38"/>
      <c r="C150" s="217" t="s">
        <v>176</v>
      </c>
      <c r="D150" s="217" t="s">
        <v>125</v>
      </c>
      <c r="E150" s="218" t="s">
        <v>167</v>
      </c>
      <c r="F150" s="219" t="s">
        <v>168</v>
      </c>
      <c r="G150" s="220" t="s">
        <v>169</v>
      </c>
      <c r="H150" s="221">
        <v>2921.5259999999998</v>
      </c>
      <c r="I150" s="222"/>
      <c r="J150" s="223">
        <f>ROUND(I150*H150,2)</f>
        <v>0</v>
      </c>
      <c r="K150" s="219" t="s">
        <v>129</v>
      </c>
      <c r="L150" s="43"/>
      <c r="M150" s="224" t="s">
        <v>1</v>
      </c>
      <c r="N150" s="225" t="s">
        <v>45</v>
      </c>
      <c r="O150" s="90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130</v>
      </c>
      <c r="AT150" s="228" t="s">
        <v>125</v>
      </c>
      <c r="AU150" s="228" t="s">
        <v>90</v>
      </c>
      <c r="AY150" s="16" t="s">
        <v>123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88</v>
      </c>
      <c r="BK150" s="229">
        <f>ROUND(I150*H150,2)</f>
        <v>0</v>
      </c>
      <c r="BL150" s="16" t="s">
        <v>130</v>
      </c>
      <c r="BM150" s="228" t="s">
        <v>222</v>
      </c>
    </row>
    <row r="151" s="2" customFormat="1">
      <c r="A151" s="37"/>
      <c r="B151" s="38"/>
      <c r="C151" s="39"/>
      <c r="D151" s="230" t="s">
        <v>132</v>
      </c>
      <c r="E151" s="39"/>
      <c r="F151" s="231" t="s">
        <v>171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132</v>
      </c>
      <c r="AU151" s="16" t="s">
        <v>90</v>
      </c>
    </row>
    <row r="152" s="2" customFormat="1">
      <c r="A152" s="37"/>
      <c r="B152" s="38"/>
      <c r="C152" s="39"/>
      <c r="D152" s="230" t="s">
        <v>141</v>
      </c>
      <c r="E152" s="39"/>
      <c r="F152" s="256" t="s">
        <v>172</v>
      </c>
      <c r="G152" s="39"/>
      <c r="H152" s="39"/>
      <c r="I152" s="232"/>
      <c r="J152" s="39"/>
      <c r="K152" s="39"/>
      <c r="L152" s="43"/>
      <c r="M152" s="233"/>
      <c r="N152" s="234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141</v>
      </c>
      <c r="AU152" s="16" t="s">
        <v>90</v>
      </c>
    </row>
    <row r="153" s="13" customFormat="1">
      <c r="A153" s="13"/>
      <c r="B153" s="235"/>
      <c r="C153" s="236"/>
      <c r="D153" s="230" t="s">
        <v>134</v>
      </c>
      <c r="E153" s="237" t="s">
        <v>1</v>
      </c>
      <c r="F153" s="238" t="s">
        <v>173</v>
      </c>
      <c r="G153" s="236"/>
      <c r="H153" s="237" t="s">
        <v>1</v>
      </c>
      <c r="I153" s="239"/>
      <c r="J153" s="236"/>
      <c r="K153" s="236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134</v>
      </c>
      <c r="AU153" s="244" t="s">
        <v>90</v>
      </c>
      <c r="AV153" s="13" t="s">
        <v>88</v>
      </c>
      <c r="AW153" s="13" t="s">
        <v>36</v>
      </c>
      <c r="AX153" s="13" t="s">
        <v>80</v>
      </c>
      <c r="AY153" s="244" t="s">
        <v>123</v>
      </c>
    </row>
    <row r="154" s="13" customFormat="1">
      <c r="A154" s="13"/>
      <c r="B154" s="235"/>
      <c r="C154" s="236"/>
      <c r="D154" s="230" t="s">
        <v>134</v>
      </c>
      <c r="E154" s="237" t="s">
        <v>1</v>
      </c>
      <c r="F154" s="238" t="s">
        <v>174</v>
      </c>
      <c r="G154" s="236"/>
      <c r="H154" s="237" t="s">
        <v>1</v>
      </c>
      <c r="I154" s="239"/>
      <c r="J154" s="236"/>
      <c r="K154" s="236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134</v>
      </c>
      <c r="AU154" s="244" t="s">
        <v>90</v>
      </c>
      <c r="AV154" s="13" t="s">
        <v>88</v>
      </c>
      <c r="AW154" s="13" t="s">
        <v>36</v>
      </c>
      <c r="AX154" s="13" t="s">
        <v>80</v>
      </c>
      <c r="AY154" s="244" t="s">
        <v>123</v>
      </c>
    </row>
    <row r="155" s="14" customFormat="1">
      <c r="A155" s="14"/>
      <c r="B155" s="245"/>
      <c r="C155" s="246"/>
      <c r="D155" s="230" t="s">
        <v>134</v>
      </c>
      <c r="E155" s="247" t="s">
        <v>1</v>
      </c>
      <c r="F155" s="248" t="s">
        <v>223</v>
      </c>
      <c r="G155" s="246"/>
      <c r="H155" s="249">
        <v>2921.5259999999998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134</v>
      </c>
      <c r="AU155" s="255" t="s">
        <v>90</v>
      </c>
      <c r="AV155" s="14" t="s">
        <v>90</v>
      </c>
      <c r="AW155" s="14" t="s">
        <v>36</v>
      </c>
      <c r="AX155" s="14" t="s">
        <v>88</v>
      </c>
      <c r="AY155" s="255" t="s">
        <v>123</v>
      </c>
    </row>
    <row r="156" s="2" customFormat="1" ht="24.15" customHeight="1">
      <c r="A156" s="37"/>
      <c r="B156" s="38"/>
      <c r="C156" s="217" t="s">
        <v>183</v>
      </c>
      <c r="D156" s="217" t="s">
        <v>125</v>
      </c>
      <c r="E156" s="218" t="s">
        <v>177</v>
      </c>
      <c r="F156" s="219" t="s">
        <v>178</v>
      </c>
      <c r="G156" s="220" t="s">
        <v>179</v>
      </c>
      <c r="H156" s="221">
        <v>2035.5899999999999</v>
      </c>
      <c r="I156" s="222"/>
      <c r="J156" s="223">
        <f>ROUND(I156*H156,2)</f>
        <v>0</v>
      </c>
      <c r="K156" s="219" t="s">
        <v>129</v>
      </c>
      <c r="L156" s="43"/>
      <c r="M156" s="224" t="s">
        <v>1</v>
      </c>
      <c r="N156" s="225" t="s">
        <v>45</v>
      </c>
      <c r="O156" s="90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130</v>
      </c>
      <c r="AT156" s="228" t="s">
        <v>125</v>
      </c>
      <c r="AU156" s="228" t="s">
        <v>90</v>
      </c>
      <c r="AY156" s="16" t="s">
        <v>123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88</v>
      </c>
      <c r="BK156" s="229">
        <f>ROUND(I156*H156,2)</f>
        <v>0</v>
      </c>
      <c r="BL156" s="16" t="s">
        <v>130</v>
      </c>
      <c r="BM156" s="228" t="s">
        <v>224</v>
      </c>
    </row>
    <row r="157" s="2" customFormat="1">
      <c r="A157" s="37"/>
      <c r="B157" s="38"/>
      <c r="C157" s="39"/>
      <c r="D157" s="230" t="s">
        <v>132</v>
      </c>
      <c r="E157" s="39"/>
      <c r="F157" s="231" t="s">
        <v>181</v>
      </c>
      <c r="G157" s="39"/>
      <c r="H157" s="39"/>
      <c r="I157" s="232"/>
      <c r="J157" s="39"/>
      <c r="K157" s="39"/>
      <c r="L157" s="43"/>
      <c r="M157" s="233"/>
      <c r="N157" s="234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132</v>
      </c>
      <c r="AU157" s="16" t="s">
        <v>90</v>
      </c>
    </row>
    <row r="158" s="13" customFormat="1">
      <c r="A158" s="13"/>
      <c r="B158" s="235"/>
      <c r="C158" s="236"/>
      <c r="D158" s="230" t="s">
        <v>134</v>
      </c>
      <c r="E158" s="237" t="s">
        <v>1</v>
      </c>
      <c r="F158" s="238" t="s">
        <v>135</v>
      </c>
      <c r="G158" s="236"/>
      <c r="H158" s="237" t="s">
        <v>1</v>
      </c>
      <c r="I158" s="239"/>
      <c r="J158" s="236"/>
      <c r="K158" s="236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134</v>
      </c>
      <c r="AU158" s="244" t="s">
        <v>90</v>
      </c>
      <c r="AV158" s="13" t="s">
        <v>88</v>
      </c>
      <c r="AW158" s="13" t="s">
        <v>36</v>
      </c>
      <c r="AX158" s="13" t="s">
        <v>80</v>
      </c>
      <c r="AY158" s="244" t="s">
        <v>123</v>
      </c>
    </row>
    <row r="159" s="14" customFormat="1">
      <c r="A159" s="14"/>
      <c r="B159" s="245"/>
      <c r="C159" s="246"/>
      <c r="D159" s="230" t="s">
        <v>134</v>
      </c>
      <c r="E159" s="247" t="s">
        <v>1</v>
      </c>
      <c r="F159" s="248" t="s">
        <v>225</v>
      </c>
      <c r="G159" s="246"/>
      <c r="H159" s="249">
        <v>2035.5899999999999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134</v>
      </c>
      <c r="AU159" s="255" t="s">
        <v>90</v>
      </c>
      <c r="AV159" s="14" t="s">
        <v>90</v>
      </c>
      <c r="AW159" s="14" t="s">
        <v>36</v>
      </c>
      <c r="AX159" s="14" t="s">
        <v>88</v>
      </c>
      <c r="AY159" s="255" t="s">
        <v>123</v>
      </c>
    </row>
    <row r="160" s="2" customFormat="1" ht="24.15" customHeight="1">
      <c r="A160" s="37"/>
      <c r="B160" s="38"/>
      <c r="C160" s="217" t="s">
        <v>189</v>
      </c>
      <c r="D160" s="217" t="s">
        <v>125</v>
      </c>
      <c r="E160" s="218" t="s">
        <v>184</v>
      </c>
      <c r="F160" s="219" t="s">
        <v>185</v>
      </c>
      <c r="G160" s="220" t="s">
        <v>179</v>
      </c>
      <c r="H160" s="221">
        <v>4920.79</v>
      </c>
      <c r="I160" s="222"/>
      <c r="J160" s="223">
        <f>ROUND(I160*H160,2)</f>
        <v>0</v>
      </c>
      <c r="K160" s="219" t="s">
        <v>129</v>
      </c>
      <c r="L160" s="43"/>
      <c r="M160" s="224" t="s">
        <v>1</v>
      </c>
      <c r="N160" s="225" t="s">
        <v>45</v>
      </c>
      <c r="O160" s="90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130</v>
      </c>
      <c r="AT160" s="228" t="s">
        <v>125</v>
      </c>
      <c r="AU160" s="228" t="s">
        <v>90</v>
      </c>
      <c r="AY160" s="16" t="s">
        <v>123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88</v>
      </c>
      <c r="BK160" s="229">
        <f>ROUND(I160*H160,2)</f>
        <v>0</v>
      </c>
      <c r="BL160" s="16" t="s">
        <v>130</v>
      </c>
      <c r="BM160" s="228" t="s">
        <v>226</v>
      </c>
    </row>
    <row r="161" s="2" customFormat="1">
      <c r="A161" s="37"/>
      <c r="B161" s="38"/>
      <c r="C161" s="39"/>
      <c r="D161" s="230" t="s">
        <v>132</v>
      </c>
      <c r="E161" s="39"/>
      <c r="F161" s="231" t="s">
        <v>187</v>
      </c>
      <c r="G161" s="39"/>
      <c r="H161" s="39"/>
      <c r="I161" s="232"/>
      <c r="J161" s="39"/>
      <c r="K161" s="39"/>
      <c r="L161" s="43"/>
      <c r="M161" s="233"/>
      <c r="N161" s="234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132</v>
      </c>
      <c r="AU161" s="16" t="s">
        <v>90</v>
      </c>
    </row>
    <row r="162" s="13" customFormat="1">
      <c r="A162" s="13"/>
      <c r="B162" s="235"/>
      <c r="C162" s="236"/>
      <c r="D162" s="230" t="s">
        <v>134</v>
      </c>
      <c r="E162" s="237" t="s">
        <v>1</v>
      </c>
      <c r="F162" s="238" t="s">
        <v>173</v>
      </c>
      <c r="G162" s="236"/>
      <c r="H162" s="237" t="s">
        <v>1</v>
      </c>
      <c r="I162" s="239"/>
      <c r="J162" s="236"/>
      <c r="K162" s="236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134</v>
      </c>
      <c r="AU162" s="244" t="s">
        <v>90</v>
      </c>
      <c r="AV162" s="13" t="s">
        <v>88</v>
      </c>
      <c r="AW162" s="13" t="s">
        <v>36</v>
      </c>
      <c r="AX162" s="13" t="s">
        <v>80</v>
      </c>
      <c r="AY162" s="244" t="s">
        <v>123</v>
      </c>
    </row>
    <row r="163" s="14" customFormat="1">
      <c r="A163" s="14"/>
      <c r="B163" s="245"/>
      <c r="C163" s="246"/>
      <c r="D163" s="230" t="s">
        <v>134</v>
      </c>
      <c r="E163" s="247" t="s">
        <v>1</v>
      </c>
      <c r="F163" s="248" t="s">
        <v>227</v>
      </c>
      <c r="G163" s="246"/>
      <c r="H163" s="249">
        <v>4920.79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134</v>
      </c>
      <c r="AU163" s="255" t="s">
        <v>90</v>
      </c>
      <c r="AV163" s="14" t="s">
        <v>90</v>
      </c>
      <c r="AW163" s="14" t="s">
        <v>36</v>
      </c>
      <c r="AX163" s="14" t="s">
        <v>88</v>
      </c>
      <c r="AY163" s="255" t="s">
        <v>123</v>
      </c>
    </row>
    <row r="164" s="2" customFormat="1" ht="16.5" customHeight="1">
      <c r="A164" s="37"/>
      <c r="B164" s="38"/>
      <c r="C164" s="257" t="s">
        <v>196</v>
      </c>
      <c r="D164" s="257" t="s">
        <v>190</v>
      </c>
      <c r="E164" s="258" t="s">
        <v>191</v>
      </c>
      <c r="F164" s="259" t="s">
        <v>192</v>
      </c>
      <c r="G164" s="260" t="s">
        <v>193</v>
      </c>
      <c r="H164" s="261">
        <v>98.415999999999997</v>
      </c>
      <c r="I164" s="262"/>
      <c r="J164" s="263">
        <f>ROUND(I164*H164,2)</f>
        <v>0</v>
      </c>
      <c r="K164" s="259" t="s">
        <v>129</v>
      </c>
      <c r="L164" s="264"/>
      <c r="M164" s="265" t="s">
        <v>1</v>
      </c>
      <c r="N164" s="266" t="s">
        <v>45</v>
      </c>
      <c r="O164" s="90"/>
      <c r="P164" s="226">
        <f>O164*H164</f>
        <v>0</v>
      </c>
      <c r="Q164" s="226">
        <v>0.001</v>
      </c>
      <c r="R164" s="226">
        <f>Q164*H164</f>
        <v>0.098416000000000003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183</v>
      </c>
      <c r="AT164" s="228" t="s">
        <v>190</v>
      </c>
      <c r="AU164" s="228" t="s">
        <v>90</v>
      </c>
      <c r="AY164" s="16" t="s">
        <v>123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88</v>
      </c>
      <c r="BK164" s="229">
        <f>ROUND(I164*H164,2)</f>
        <v>0</v>
      </c>
      <c r="BL164" s="16" t="s">
        <v>130</v>
      </c>
      <c r="BM164" s="228" t="s">
        <v>228</v>
      </c>
    </row>
    <row r="165" s="2" customFormat="1">
      <c r="A165" s="37"/>
      <c r="B165" s="38"/>
      <c r="C165" s="39"/>
      <c r="D165" s="230" t="s">
        <v>132</v>
      </c>
      <c r="E165" s="39"/>
      <c r="F165" s="231" t="s">
        <v>192</v>
      </c>
      <c r="G165" s="39"/>
      <c r="H165" s="39"/>
      <c r="I165" s="232"/>
      <c r="J165" s="39"/>
      <c r="K165" s="39"/>
      <c r="L165" s="43"/>
      <c r="M165" s="233"/>
      <c r="N165" s="234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132</v>
      </c>
      <c r="AU165" s="16" t="s">
        <v>90</v>
      </c>
    </row>
    <row r="166" s="14" customFormat="1">
      <c r="A166" s="14"/>
      <c r="B166" s="245"/>
      <c r="C166" s="246"/>
      <c r="D166" s="230" t="s">
        <v>134</v>
      </c>
      <c r="E166" s="246"/>
      <c r="F166" s="248" t="s">
        <v>229</v>
      </c>
      <c r="G166" s="246"/>
      <c r="H166" s="249">
        <v>98.415999999999997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134</v>
      </c>
      <c r="AU166" s="255" t="s">
        <v>90</v>
      </c>
      <c r="AV166" s="14" t="s">
        <v>90</v>
      </c>
      <c r="AW166" s="14" t="s">
        <v>4</v>
      </c>
      <c r="AX166" s="14" t="s">
        <v>88</v>
      </c>
      <c r="AY166" s="255" t="s">
        <v>123</v>
      </c>
    </row>
    <row r="167" s="2" customFormat="1" ht="24.15" customHeight="1">
      <c r="A167" s="37"/>
      <c r="B167" s="38"/>
      <c r="C167" s="217" t="s">
        <v>201</v>
      </c>
      <c r="D167" s="217" t="s">
        <v>125</v>
      </c>
      <c r="E167" s="218" t="s">
        <v>197</v>
      </c>
      <c r="F167" s="219" t="s">
        <v>198</v>
      </c>
      <c r="G167" s="220" t="s">
        <v>179</v>
      </c>
      <c r="H167" s="221">
        <v>2035.5899999999999</v>
      </c>
      <c r="I167" s="222"/>
      <c r="J167" s="223">
        <f>ROUND(I167*H167,2)</f>
        <v>0</v>
      </c>
      <c r="K167" s="219" t="s">
        <v>129</v>
      </c>
      <c r="L167" s="43"/>
      <c r="M167" s="224" t="s">
        <v>1</v>
      </c>
      <c r="N167" s="225" t="s">
        <v>45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130</v>
      </c>
      <c r="AT167" s="228" t="s">
        <v>125</v>
      </c>
      <c r="AU167" s="228" t="s">
        <v>90</v>
      </c>
      <c r="AY167" s="16" t="s">
        <v>123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88</v>
      </c>
      <c r="BK167" s="229">
        <f>ROUND(I167*H167,2)</f>
        <v>0</v>
      </c>
      <c r="BL167" s="16" t="s">
        <v>130</v>
      </c>
      <c r="BM167" s="228" t="s">
        <v>230</v>
      </c>
    </row>
    <row r="168" s="2" customFormat="1">
      <c r="A168" s="37"/>
      <c r="B168" s="38"/>
      <c r="C168" s="39"/>
      <c r="D168" s="230" t="s">
        <v>132</v>
      </c>
      <c r="E168" s="39"/>
      <c r="F168" s="231" t="s">
        <v>200</v>
      </c>
      <c r="G168" s="39"/>
      <c r="H168" s="39"/>
      <c r="I168" s="232"/>
      <c r="J168" s="39"/>
      <c r="K168" s="39"/>
      <c r="L168" s="43"/>
      <c r="M168" s="233"/>
      <c r="N168" s="234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132</v>
      </c>
      <c r="AU168" s="16" t="s">
        <v>90</v>
      </c>
    </row>
    <row r="169" s="13" customFormat="1">
      <c r="A169" s="13"/>
      <c r="B169" s="235"/>
      <c r="C169" s="236"/>
      <c r="D169" s="230" t="s">
        <v>134</v>
      </c>
      <c r="E169" s="237" t="s">
        <v>1</v>
      </c>
      <c r="F169" s="238" t="s">
        <v>173</v>
      </c>
      <c r="G169" s="236"/>
      <c r="H169" s="237" t="s">
        <v>1</v>
      </c>
      <c r="I169" s="239"/>
      <c r="J169" s="236"/>
      <c r="K169" s="236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134</v>
      </c>
      <c r="AU169" s="244" t="s">
        <v>90</v>
      </c>
      <c r="AV169" s="13" t="s">
        <v>88</v>
      </c>
      <c r="AW169" s="13" t="s">
        <v>36</v>
      </c>
      <c r="AX169" s="13" t="s">
        <v>80</v>
      </c>
      <c r="AY169" s="244" t="s">
        <v>123</v>
      </c>
    </row>
    <row r="170" s="14" customFormat="1">
      <c r="A170" s="14"/>
      <c r="B170" s="245"/>
      <c r="C170" s="246"/>
      <c r="D170" s="230" t="s">
        <v>134</v>
      </c>
      <c r="E170" s="247" t="s">
        <v>1</v>
      </c>
      <c r="F170" s="248" t="s">
        <v>225</v>
      </c>
      <c r="G170" s="246"/>
      <c r="H170" s="249">
        <v>2035.5899999999999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134</v>
      </c>
      <c r="AU170" s="255" t="s">
        <v>90</v>
      </c>
      <c r="AV170" s="14" t="s">
        <v>90</v>
      </c>
      <c r="AW170" s="14" t="s">
        <v>36</v>
      </c>
      <c r="AX170" s="14" t="s">
        <v>88</v>
      </c>
      <c r="AY170" s="255" t="s">
        <v>123</v>
      </c>
    </row>
    <row r="171" s="2" customFormat="1" ht="16.5" customHeight="1">
      <c r="A171" s="37"/>
      <c r="B171" s="38"/>
      <c r="C171" s="257" t="s">
        <v>8</v>
      </c>
      <c r="D171" s="257" t="s">
        <v>190</v>
      </c>
      <c r="E171" s="258" t="s">
        <v>202</v>
      </c>
      <c r="F171" s="259" t="s">
        <v>203</v>
      </c>
      <c r="G171" s="260" t="s">
        <v>193</v>
      </c>
      <c r="H171" s="261">
        <v>40.712000000000003</v>
      </c>
      <c r="I171" s="262"/>
      <c r="J171" s="263">
        <f>ROUND(I171*H171,2)</f>
        <v>0</v>
      </c>
      <c r="K171" s="259" t="s">
        <v>129</v>
      </c>
      <c r="L171" s="264"/>
      <c r="M171" s="265" t="s">
        <v>1</v>
      </c>
      <c r="N171" s="266" t="s">
        <v>45</v>
      </c>
      <c r="O171" s="90"/>
      <c r="P171" s="226">
        <f>O171*H171</f>
        <v>0</v>
      </c>
      <c r="Q171" s="226">
        <v>0.001</v>
      </c>
      <c r="R171" s="226">
        <f>Q171*H171</f>
        <v>0.040712000000000005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183</v>
      </c>
      <c r="AT171" s="228" t="s">
        <v>190</v>
      </c>
      <c r="AU171" s="228" t="s">
        <v>90</v>
      </c>
      <c r="AY171" s="16" t="s">
        <v>123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88</v>
      </c>
      <c r="BK171" s="229">
        <f>ROUND(I171*H171,2)</f>
        <v>0</v>
      </c>
      <c r="BL171" s="16" t="s">
        <v>130</v>
      </c>
      <c r="BM171" s="228" t="s">
        <v>231</v>
      </c>
    </row>
    <row r="172" s="2" customFormat="1">
      <c r="A172" s="37"/>
      <c r="B172" s="38"/>
      <c r="C172" s="39"/>
      <c r="D172" s="230" t="s">
        <v>132</v>
      </c>
      <c r="E172" s="39"/>
      <c r="F172" s="231" t="s">
        <v>203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132</v>
      </c>
      <c r="AU172" s="16" t="s">
        <v>90</v>
      </c>
    </row>
    <row r="173" s="14" customFormat="1">
      <c r="A173" s="14"/>
      <c r="B173" s="245"/>
      <c r="C173" s="246"/>
      <c r="D173" s="230" t="s">
        <v>134</v>
      </c>
      <c r="E173" s="246"/>
      <c r="F173" s="248" t="s">
        <v>232</v>
      </c>
      <c r="G173" s="246"/>
      <c r="H173" s="249">
        <v>40.712000000000003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134</v>
      </c>
      <c r="AU173" s="255" t="s">
        <v>90</v>
      </c>
      <c r="AV173" s="14" t="s">
        <v>90</v>
      </c>
      <c r="AW173" s="14" t="s">
        <v>4</v>
      </c>
      <c r="AX173" s="14" t="s">
        <v>88</v>
      </c>
      <c r="AY173" s="255" t="s">
        <v>123</v>
      </c>
    </row>
    <row r="174" s="12" customFormat="1" ht="22.8" customHeight="1">
      <c r="A174" s="12"/>
      <c r="B174" s="201"/>
      <c r="C174" s="202"/>
      <c r="D174" s="203" t="s">
        <v>79</v>
      </c>
      <c r="E174" s="215" t="s">
        <v>189</v>
      </c>
      <c r="F174" s="215" t="s">
        <v>206</v>
      </c>
      <c r="G174" s="202"/>
      <c r="H174" s="202"/>
      <c r="I174" s="205"/>
      <c r="J174" s="216">
        <f>BK174</f>
        <v>0</v>
      </c>
      <c r="K174" s="202"/>
      <c r="L174" s="207"/>
      <c r="M174" s="208"/>
      <c r="N174" s="209"/>
      <c r="O174" s="209"/>
      <c r="P174" s="210">
        <f>SUM(P175:P177)</f>
        <v>0</v>
      </c>
      <c r="Q174" s="209"/>
      <c r="R174" s="210">
        <f>SUM(R175:R177)</f>
        <v>0</v>
      </c>
      <c r="S174" s="209"/>
      <c r="T174" s="211">
        <f>SUM(T175:T177)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2" t="s">
        <v>88</v>
      </c>
      <c r="AT174" s="213" t="s">
        <v>79</v>
      </c>
      <c r="AU174" s="213" t="s">
        <v>88</v>
      </c>
      <c r="AY174" s="212" t="s">
        <v>123</v>
      </c>
      <c r="BK174" s="214">
        <f>SUM(BK175:BK177)</f>
        <v>0</v>
      </c>
    </row>
    <row r="175" s="2" customFormat="1" ht="24.15" customHeight="1">
      <c r="A175" s="37"/>
      <c r="B175" s="38"/>
      <c r="C175" s="217" t="s">
        <v>149</v>
      </c>
      <c r="D175" s="217" t="s">
        <v>125</v>
      </c>
      <c r="E175" s="218" t="s">
        <v>207</v>
      </c>
      <c r="F175" s="219" t="s">
        <v>233</v>
      </c>
      <c r="G175" s="220" t="s">
        <v>152</v>
      </c>
      <c r="H175" s="221">
        <v>1</v>
      </c>
      <c r="I175" s="222"/>
      <c r="J175" s="223">
        <f>ROUND(I175*H175,2)</f>
        <v>0</v>
      </c>
      <c r="K175" s="219" t="s">
        <v>1</v>
      </c>
      <c r="L175" s="43"/>
      <c r="M175" s="224" t="s">
        <v>1</v>
      </c>
      <c r="N175" s="225" t="s">
        <v>45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130</v>
      </c>
      <c r="AT175" s="228" t="s">
        <v>125</v>
      </c>
      <c r="AU175" s="228" t="s">
        <v>90</v>
      </c>
      <c r="AY175" s="16" t="s">
        <v>123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88</v>
      </c>
      <c r="BK175" s="229">
        <f>ROUND(I175*H175,2)</f>
        <v>0</v>
      </c>
      <c r="BL175" s="16" t="s">
        <v>130</v>
      </c>
      <c r="BM175" s="228" t="s">
        <v>234</v>
      </c>
    </row>
    <row r="176" s="2" customFormat="1">
      <c r="A176" s="37"/>
      <c r="B176" s="38"/>
      <c r="C176" s="39"/>
      <c r="D176" s="230" t="s">
        <v>132</v>
      </c>
      <c r="E176" s="39"/>
      <c r="F176" s="231" t="s">
        <v>233</v>
      </c>
      <c r="G176" s="39"/>
      <c r="H176" s="39"/>
      <c r="I176" s="232"/>
      <c r="J176" s="39"/>
      <c r="K176" s="39"/>
      <c r="L176" s="43"/>
      <c r="M176" s="233"/>
      <c r="N176" s="23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132</v>
      </c>
      <c r="AU176" s="16" t="s">
        <v>90</v>
      </c>
    </row>
    <row r="177" s="2" customFormat="1">
      <c r="A177" s="37"/>
      <c r="B177" s="38"/>
      <c r="C177" s="39"/>
      <c r="D177" s="230" t="s">
        <v>141</v>
      </c>
      <c r="E177" s="39"/>
      <c r="F177" s="256" t="s">
        <v>235</v>
      </c>
      <c r="G177" s="39"/>
      <c r="H177" s="39"/>
      <c r="I177" s="232"/>
      <c r="J177" s="39"/>
      <c r="K177" s="39"/>
      <c r="L177" s="43"/>
      <c r="M177" s="267"/>
      <c r="N177" s="268"/>
      <c r="O177" s="269"/>
      <c r="P177" s="269"/>
      <c r="Q177" s="269"/>
      <c r="R177" s="269"/>
      <c r="S177" s="269"/>
      <c r="T177" s="270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141</v>
      </c>
      <c r="AU177" s="16" t="s">
        <v>90</v>
      </c>
    </row>
    <row r="178" s="2" customFormat="1" ht="6.96" customHeight="1">
      <c r="A178" s="37"/>
      <c r="B178" s="65"/>
      <c r="C178" s="66"/>
      <c r="D178" s="66"/>
      <c r="E178" s="66"/>
      <c r="F178" s="66"/>
      <c r="G178" s="66"/>
      <c r="H178" s="66"/>
      <c r="I178" s="66"/>
      <c r="J178" s="66"/>
      <c r="K178" s="66"/>
      <c r="L178" s="43"/>
      <c r="M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</sheetData>
  <sheetProtection sheet="1" autoFilter="0" formatColumns="0" formatRows="0" objects="1" scenarios="1" spinCount="100000" saltValue="GYoIjFQGmQimC1wOA2FHJz77vtlSv86Cw8bA0vuWAhaJD04ZPOSRkXBUiyJBIB9CMi2iaPZNjdtfhJzIbXUkng==" hashValue="RhnZ4PP2waSqnjDvd98kOViePL48Oxj/I8sqyc7F3O3/2nxGXTfGsUly7vn6BD1h59TcMN5dnTFEZiX5p/84LQ==" algorithmName="SHA-512" password="CC35"/>
  <autoFilter ref="C118:K17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90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Úprava Velké km 0.000 - 2.250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236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28. 8. 2025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27</v>
      </c>
      <c r="F15" s="37"/>
      <c r="G15" s="37"/>
      <c r="H15" s="37"/>
      <c r="I15" s="139" t="s">
        <v>28</v>
      </c>
      <c r="J15" s="142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38</v>
      </c>
      <c r="F24" s="37"/>
      <c r="G24" s="37"/>
      <c r="H24" s="37"/>
      <c r="I24" s="139" t="s">
        <v>28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40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42</v>
      </c>
      <c r="G32" s="37"/>
      <c r="H32" s="37"/>
      <c r="I32" s="151" t="s">
        <v>41</v>
      </c>
      <c r="J32" s="151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44</v>
      </c>
      <c r="E33" s="139" t="s">
        <v>45</v>
      </c>
      <c r="F33" s="153">
        <f>ROUND((SUM(BE122:BE170)),  2)</f>
        <v>0</v>
      </c>
      <c r="G33" s="37"/>
      <c r="H33" s="37"/>
      <c r="I33" s="154">
        <v>0.20999999999999999</v>
      </c>
      <c r="J33" s="153">
        <f>ROUND(((SUM(BE122:BE170))*I33),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46</v>
      </c>
      <c r="F34" s="153">
        <f>ROUND((SUM(BF122:BF170)),  2)</f>
        <v>0</v>
      </c>
      <c r="G34" s="37"/>
      <c r="H34" s="37"/>
      <c r="I34" s="154">
        <v>0.12</v>
      </c>
      <c r="J34" s="153">
        <f>ROUND(((SUM(BF122:BF170))*I34),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47</v>
      </c>
      <c r="F35" s="153">
        <f>ROUND((SUM(BG122:BG170)),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48</v>
      </c>
      <c r="F36" s="153">
        <f>ROUND((SUM(BH122:BH170)),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49</v>
      </c>
      <c r="F37" s="153">
        <f>ROUND((SUM(BI122:BI170)),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50</v>
      </c>
      <c r="E39" s="157"/>
      <c r="F39" s="157"/>
      <c r="G39" s="158" t="s">
        <v>51</v>
      </c>
      <c r="H39" s="159" t="s">
        <v>52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53</v>
      </c>
      <c r="E50" s="163"/>
      <c r="F50" s="163"/>
      <c r="G50" s="162" t="s">
        <v>54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55</v>
      </c>
      <c r="E61" s="165"/>
      <c r="F61" s="166" t="s">
        <v>56</v>
      </c>
      <c r="G61" s="164" t="s">
        <v>55</v>
      </c>
      <c r="H61" s="165"/>
      <c r="I61" s="165"/>
      <c r="J61" s="167" t="s">
        <v>56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57</v>
      </c>
      <c r="E65" s="168"/>
      <c r="F65" s="168"/>
      <c r="G65" s="162" t="s">
        <v>58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55</v>
      </c>
      <c r="E76" s="165"/>
      <c r="F76" s="166" t="s">
        <v>56</v>
      </c>
      <c r="G76" s="164" t="s">
        <v>55</v>
      </c>
      <c r="H76" s="165"/>
      <c r="I76" s="165"/>
      <c r="J76" s="167" t="s">
        <v>56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Úprava Velké km 0.000 - 2.250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VON - Vedlejší a ostatní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Opava</v>
      </c>
      <c r="G89" s="39"/>
      <c r="H89" s="39"/>
      <c r="I89" s="31" t="s">
        <v>22</v>
      </c>
      <c r="J89" s="78" t="str">
        <f>IF(J12="","",J12)</f>
        <v>28. 8. 2025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Povodí Odry, státní podnik</v>
      </c>
      <c r="G91" s="39"/>
      <c r="H91" s="39"/>
      <c r="I91" s="31" t="s">
        <v>32</v>
      </c>
      <c r="J91" s="35" t="str">
        <f>E21</f>
        <v>Lineplan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>Ing. Marek Boháč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78"/>
      <c r="C97" s="179"/>
      <c r="D97" s="180" t="s">
        <v>237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238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239</v>
      </c>
      <c r="E99" s="187"/>
      <c r="F99" s="187"/>
      <c r="G99" s="187"/>
      <c r="H99" s="187"/>
      <c r="I99" s="187"/>
      <c r="J99" s="188">
        <f>J137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240</v>
      </c>
      <c r="E100" s="187"/>
      <c r="F100" s="187"/>
      <c r="G100" s="187"/>
      <c r="H100" s="187"/>
      <c r="I100" s="187"/>
      <c r="J100" s="188">
        <f>J141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241</v>
      </c>
      <c r="E101" s="187"/>
      <c r="F101" s="187"/>
      <c r="G101" s="187"/>
      <c r="H101" s="187"/>
      <c r="I101" s="187"/>
      <c r="J101" s="188">
        <f>J161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242</v>
      </c>
      <c r="E102" s="187"/>
      <c r="F102" s="187"/>
      <c r="G102" s="187"/>
      <c r="H102" s="187"/>
      <c r="I102" s="187"/>
      <c r="J102" s="188">
        <f>J167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108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Úprava Velké km 0.000 - 2.250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98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VON - Vedlejší a ostatní náklady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Opava</v>
      </c>
      <c r="G116" s="39"/>
      <c r="H116" s="39"/>
      <c r="I116" s="31" t="s">
        <v>22</v>
      </c>
      <c r="J116" s="78" t="str">
        <f>IF(J12="","",J12)</f>
        <v>28. 8. 2025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Povodí Odry, státní podnik</v>
      </c>
      <c r="G118" s="39"/>
      <c r="H118" s="39"/>
      <c r="I118" s="31" t="s">
        <v>32</v>
      </c>
      <c r="J118" s="35" t="str">
        <f>E21</f>
        <v>Lineplan s.r.o.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30</v>
      </c>
      <c r="D119" s="39"/>
      <c r="E119" s="39"/>
      <c r="F119" s="26" t="str">
        <f>IF(E18="","",E18)</f>
        <v>Vyplň údaj</v>
      </c>
      <c r="G119" s="39"/>
      <c r="H119" s="39"/>
      <c r="I119" s="31" t="s">
        <v>37</v>
      </c>
      <c r="J119" s="35" t="str">
        <f>E24</f>
        <v>Ing. Marek Boháč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109</v>
      </c>
      <c r="D121" s="193" t="s">
        <v>65</v>
      </c>
      <c r="E121" s="193" t="s">
        <v>61</v>
      </c>
      <c r="F121" s="193" t="s">
        <v>62</v>
      </c>
      <c r="G121" s="193" t="s">
        <v>110</v>
      </c>
      <c r="H121" s="193" t="s">
        <v>111</v>
      </c>
      <c r="I121" s="193" t="s">
        <v>112</v>
      </c>
      <c r="J121" s="193" t="s">
        <v>102</v>
      </c>
      <c r="K121" s="194" t="s">
        <v>113</v>
      </c>
      <c r="L121" s="195"/>
      <c r="M121" s="99" t="s">
        <v>1</v>
      </c>
      <c r="N121" s="100" t="s">
        <v>44</v>
      </c>
      <c r="O121" s="100" t="s">
        <v>114</v>
      </c>
      <c r="P121" s="100" t="s">
        <v>115</v>
      </c>
      <c r="Q121" s="100" t="s">
        <v>116</v>
      </c>
      <c r="R121" s="100" t="s">
        <v>117</v>
      </c>
      <c r="S121" s="100" t="s">
        <v>118</v>
      </c>
      <c r="T121" s="101" t="s">
        <v>119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120</v>
      </c>
      <c r="D122" s="39"/>
      <c r="E122" s="39"/>
      <c r="F122" s="39"/>
      <c r="G122" s="39"/>
      <c r="H122" s="39"/>
      <c r="I122" s="39"/>
      <c r="J122" s="196">
        <f>BK122</f>
        <v>0</v>
      </c>
      <c r="K122" s="39"/>
      <c r="L122" s="43"/>
      <c r="M122" s="102"/>
      <c r="N122" s="197"/>
      <c r="O122" s="103"/>
      <c r="P122" s="198">
        <f>P123</f>
        <v>0</v>
      </c>
      <c r="Q122" s="103"/>
      <c r="R122" s="198">
        <f>R123</f>
        <v>0</v>
      </c>
      <c r="S122" s="103"/>
      <c r="T122" s="199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79</v>
      </c>
      <c r="AU122" s="16" t="s">
        <v>104</v>
      </c>
      <c r="BK122" s="200">
        <f>BK123</f>
        <v>0</v>
      </c>
    </row>
    <row r="123" s="12" customFormat="1" ht="25.92" customHeight="1">
      <c r="A123" s="12"/>
      <c r="B123" s="201"/>
      <c r="C123" s="202"/>
      <c r="D123" s="203" t="s">
        <v>79</v>
      </c>
      <c r="E123" s="204" t="s">
        <v>243</v>
      </c>
      <c r="F123" s="204" t="s">
        <v>244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P124+P137+P141+P161+P167</f>
        <v>0</v>
      </c>
      <c r="Q123" s="209"/>
      <c r="R123" s="210">
        <f>R124+R137+R141+R161+R167</f>
        <v>0</v>
      </c>
      <c r="S123" s="209"/>
      <c r="T123" s="211">
        <f>T124+T137+T141+T161+T167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166</v>
      </c>
      <c r="AT123" s="213" t="s">
        <v>79</v>
      </c>
      <c r="AU123" s="213" t="s">
        <v>80</v>
      </c>
      <c r="AY123" s="212" t="s">
        <v>123</v>
      </c>
      <c r="BK123" s="214">
        <f>BK124+BK137+BK141+BK161+BK167</f>
        <v>0</v>
      </c>
    </row>
    <row r="124" s="12" customFormat="1" ht="22.8" customHeight="1">
      <c r="A124" s="12"/>
      <c r="B124" s="201"/>
      <c r="C124" s="202"/>
      <c r="D124" s="203" t="s">
        <v>79</v>
      </c>
      <c r="E124" s="215" t="s">
        <v>245</v>
      </c>
      <c r="F124" s="215" t="s">
        <v>246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SUM(P125:P136)</f>
        <v>0</v>
      </c>
      <c r="Q124" s="209"/>
      <c r="R124" s="210">
        <f>SUM(R125:R136)</f>
        <v>0</v>
      </c>
      <c r="S124" s="209"/>
      <c r="T124" s="211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166</v>
      </c>
      <c r="AT124" s="213" t="s">
        <v>79</v>
      </c>
      <c r="AU124" s="213" t="s">
        <v>88</v>
      </c>
      <c r="AY124" s="212" t="s">
        <v>123</v>
      </c>
      <c r="BK124" s="214">
        <f>SUM(BK125:BK136)</f>
        <v>0</v>
      </c>
    </row>
    <row r="125" s="2" customFormat="1" ht="16.5" customHeight="1">
      <c r="A125" s="37"/>
      <c r="B125" s="38"/>
      <c r="C125" s="217" t="s">
        <v>196</v>
      </c>
      <c r="D125" s="217" t="s">
        <v>125</v>
      </c>
      <c r="E125" s="218" t="s">
        <v>247</v>
      </c>
      <c r="F125" s="219" t="s">
        <v>248</v>
      </c>
      <c r="G125" s="220" t="s">
        <v>152</v>
      </c>
      <c r="H125" s="221">
        <v>1</v>
      </c>
      <c r="I125" s="222"/>
      <c r="J125" s="223">
        <f>ROUND(I125*H125,2)</f>
        <v>0</v>
      </c>
      <c r="K125" s="219" t="s">
        <v>1</v>
      </c>
      <c r="L125" s="43"/>
      <c r="M125" s="224" t="s">
        <v>1</v>
      </c>
      <c r="N125" s="225" t="s">
        <v>45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249</v>
      </c>
      <c r="AT125" s="228" t="s">
        <v>125</v>
      </c>
      <c r="AU125" s="228" t="s">
        <v>90</v>
      </c>
      <c r="AY125" s="16" t="s">
        <v>123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88</v>
      </c>
      <c r="BK125" s="229">
        <f>ROUND(I125*H125,2)</f>
        <v>0</v>
      </c>
      <c r="BL125" s="16" t="s">
        <v>249</v>
      </c>
      <c r="BM125" s="228" t="s">
        <v>250</v>
      </c>
    </row>
    <row r="126" s="2" customFormat="1">
      <c r="A126" s="37"/>
      <c r="B126" s="38"/>
      <c r="C126" s="39"/>
      <c r="D126" s="230" t="s">
        <v>132</v>
      </c>
      <c r="E126" s="39"/>
      <c r="F126" s="231" t="s">
        <v>248</v>
      </c>
      <c r="G126" s="39"/>
      <c r="H126" s="39"/>
      <c r="I126" s="232"/>
      <c r="J126" s="39"/>
      <c r="K126" s="39"/>
      <c r="L126" s="43"/>
      <c r="M126" s="233"/>
      <c r="N126" s="234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132</v>
      </c>
      <c r="AU126" s="16" t="s">
        <v>90</v>
      </c>
    </row>
    <row r="127" s="2" customFormat="1">
      <c r="A127" s="37"/>
      <c r="B127" s="38"/>
      <c r="C127" s="39"/>
      <c r="D127" s="230" t="s">
        <v>141</v>
      </c>
      <c r="E127" s="39"/>
      <c r="F127" s="256" t="s">
        <v>251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141</v>
      </c>
      <c r="AU127" s="16" t="s">
        <v>90</v>
      </c>
    </row>
    <row r="128" s="2" customFormat="1" ht="16.5" customHeight="1">
      <c r="A128" s="37"/>
      <c r="B128" s="38"/>
      <c r="C128" s="217" t="s">
        <v>88</v>
      </c>
      <c r="D128" s="217" t="s">
        <v>125</v>
      </c>
      <c r="E128" s="218" t="s">
        <v>252</v>
      </c>
      <c r="F128" s="219" t="s">
        <v>253</v>
      </c>
      <c r="G128" s="220" t="s">
        <v>152</v>
      </c>
      <c r="H128" s="221">
        <v>1</v>
      </c>
      <c r="I128" s="222"/>
      <c r="J128" s="223">
        <f>ROUND(I128*H128,2)</f>
        <v>0</v>
      </c>
      <c r="K128" s="219" t="s">
        <v>1</v>
      </c>
      <c r="L128" s="43"/>
      <c r="M128" s="224" t="s">
        <v>1</v>
      </c>
      <c r="N128" s="225" t="s">
        <v>45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249</v>
      </c>
      <c r="AT128" s="228" t="s">
        <v>125</v>
      </c>
      <c r="AU128" s="228" t="s">
        <v>90</v>
      </c>
      <c r="AY128" s="16" t="s">
        <v>123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88</v>
      </c>
      <c r="BK128" s="229">
        <f>ROUND(I128*H128,2)</f>
        <v>0</v>
      </c>
      <c r="BL128" s="16" t="s">
        <v>249</v>
      </c>
      <c r="BM128" s="228" t="s">
        <v>254</v>
      </c>
    </row>
    <row r="129" s="2" customFormat="1">
      <c r="A129" s="37"/>
      <c r="B129" s="38"/>
      <c r="C129" s="39"/>
      <c r="D129" s="230" t="s">
        <v>132</v>
      </c>
      <c r="E129" s="39"/>
      <c r="F129" s="231" t="s">
        <v>253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132</v>
      </c>
      <c r="AU129" s="16" t="s">
        <v>90</v>
      </c>
    </row>
    <row r="130" s="2" customFormat="1">
      <c r="A130" s="37"/>
      <c r="B130" s="38"/>
      <c r="C130" s="39"/>
      <c r="D130" s="230" t="s">
        <v>141</v>
      </c>
      <c r="E130" s="39"/>
      <c r="F130" s="256" t="s">
        <v>255</v>
      </c>
      <c r="G130" s="39"/>
      <c r="H130" s="39"/>
      <c r="I130" s="232"/>
      <c r="J130" s="39"/>
      <c r="K130" s="39"/>
      <c r="L130" s="43"/>
      <c r="M130" s="233"/>
      <c r="N130" s="234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141</v>
      </c>
      <c r="AU130" s="16" t="s">
        <v>90</v>
      </c>
    </row>
    <row r="131" s="2" customFormat="1" ht="16.5" customHeight="1">
      <c r="A131" s="37"/>
      <c r="B131" s="38"/>
      <c r="C131" s="217" t="s">
        <v>90</v>
      </c>
      <c r="D131" s="217" t="s">
        <v>125</v>
      </c>
      <c r="E131" s="218" t="s">
        <v>256</v>
      </c>
      <c r="F131" s="219" t="s">
        <v>257</v>
      </c>
      <c r="G131" s="220" t="s">
        <v>152</v>
      </c>
      <c r="H131" s="221">
        <v>1</v>
      </c>
      <c r="I131" s="222"/>
      <c r="J131" s="223">
        <f>ROUND(I131*H131,2)</f>
        <v>0</v>
      </c>
      <c r="K131" s="219" t="s">
        <v>1</v>
      </c>
      <c r="L131" s="43"/>
      <c r="M131" s="224" t="s">
        <v>1</v>
      </c>
      <c r="N131" s="225" t="s">
        <v>45</v>
      </c>
      <c r="O131" s="90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249</v>
      </c>
      <c r="AT131" s="228" t="s">
        <v>125</v>
      </c>
      <c r="AU131" s="228" t="s">
        <v>90</v>
      </c>
      <c r="AY131" s="16" t="s">
        <v>123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88</v>
      </c>
      <c r="BK131" s="229">
        <f>ROUND(I131*H131,2)</f>
        <v>0</v>
      </c>
      <c r="BL131" s="16" t="s">
        <v>249</v>
      </c>
      <c r="BM131" s="228" t="s">
        <v>258</v>
      </c>
    </row>
    <row r="132" s="2" customFormat="1">
      <c r="A132" s="37"/>
      <c r="B132" s="38"/>
      <c r="C132" s="39"/>
      <c r="D132" s="230" t="s">
        <v>132</v>
      </c>
      <c r="E132" s="39"/>
      <c r="F132" s="231" t="s">
        <v>257</v>
      </c>
      <c r="G132" s="39"/>
      <c r="H132" s="39"/>
      <c r="I132" s="232"/>
      <c r="J132" s="39"/>
      <c r="K132" s="39"/>
      <c r="L132" s="43"/>
      <c r="M132" s="233"/>
      <c r="N132" s="234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132</v>
      </c>
      <c r="AU132" s="16" t="s">
        <v>90</v>
      </c>
    </row>
    <row r="133" s="2" customFormat="1">
      <c r="A133" s="37"/>
      <c r="B133" s="38"/>
      <c r="C133" s="39"/>
      <c r="D133" s="230" t="s">
        <v>141</v>
      </c>
      <c r="E133" s="39"/>
      <c r="F133" s="256" t="s">
        <v>259</v>
      </c>
      <c r="G133" s="39"/>
      <c r="H133" s="39"/>
      <c r="I133" s="232"/>
      <c r="J133" s="39"/>
      <c r="K133" s="39"/>
      <c r="L133" s="43"/>
      <c r="M133" s="233"/>
      <c r="N133" s="234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141</v>
      </c>
      <c r="AU133" s="16" t="s">
        <v>90</v>
      </c>
    </row>
    <row r="134" s="2" customFormat="1" ht="16.5" customHeight="1">
      <c r="A134" s="37"/>
      <c r="B134" s="38"/>
      <c r="C134" s="217" t="s">
        <v>155</v>
      </c>
      <c r="D134" s="217" t="s">
        <v>125</v>
      </c>
      <c r="E134" s="218" t="s">
        <v>260</v>
      </c>
      <c r="F134" s="219" t="s">
        <v>261</v>
      </c>
      <c r="G134" s="220" t="s">
        <v>152</v>
      </c>
      <c r="H134" s="221">
        <v>1</v>
      </c>
      <c r="I134" s="222"/>
      <c r="J134" s="223">
        <f>ROUND(I134*H134,2)</f>
        <v>0</v>
      </c>
      <c r="K134" s="219" t="s">
        <v>1</v>
      </c>
      <c r="L134" s="43"/>
      <c r="M134" s="224" t="s">
        <v>1</v>
      </c>
      <c r="N134" s="225" t="s">
        <v>45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249</v>
      </c>
      <c r="AT134" s="228" t="s">
        <v>125</v>
      </c>
      <c r="AU134" s="228" t="s">
        <v>90</v>
      </c>
      <c r="AY134" s="16" t="s">
        <v>123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88</v>
      </c>
      <c r="BK134" s="229">
        <f>ROUND(I134*H134,2)</f>
        <v>0</v>
      </c>
      <c r="BL134" s="16" t="s">
        <v>249</v>
      </c>
      <c r="BM134" s="228" t="s">
        <v>262</v>
      </c>
    </row>
    <row r="135" s="2" customFormat="1">
      <c r="A135" s="37"/>
      <c r="B135" s="38"/>
      <c r="C135" s="39"/>
      <c r="D135" s="230" t="s">
        <v>132</v>
      </c>
      <c r="E135" s="39"/>
      <c r="F135" s="231" t="s">
        <v>261</v>
      </c>
      <c r="G135" s="39"/>
      <c r="H135" s="39"/>
      <c r="I135" s="232"/>
      <c r="J135" s="39"/>
      <c r="K135" s="39"/>
      <c r="L135" s="43"/>
      <c r="M135" s="233"/>
      <c r="N135" s="234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132</v>
      </c>
      <c r="AU135" s="16" t="s">
        <v>90</v>
      </c>
    </row>
    <row r="136" s="2" customFormat="1">
      <c r="A136" s="37"/>
      <c r="B136" s="38"/>
      <c r="C136" s="39"/>
      <c r="D136" s="230" t="s">
        <v>141</v>
      </c>
      <c r="E136" s="39"/>
      <c r="F136" s="256" t="s">
        <v>263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141</v>
      </c>
      <c r="AU136" s="16" t="s">
        <v>90</v>
      </c>
    </row>
    <row r="137" s="12" customFormat="1" ht="22.8" customHeight="1">
      <c r="A137" s="12"/>
      <c r="B137" s="201"/>
      <c r="C137" s="202"/>
      <c r="D137" s="203" t="s">
        <v>79</v>
      </c>
      <c r="E137" s="215" t="s">
        <v>264</v>
      </c>
      <c r="F137" s="215" t="s">
        <v>265</v>
      </c>
      <c r="G137" s="202"/>
      <c r="H137" s="202"/>
      <c r="I137" s="205"/>
      <c r="J137" s="216">
        <f>BK137</f>
        <v>0</v>
      </c>
      <c r="K137" s="202"/>
      <c r="L137" s="207"/>
      <c r="M137" s="208"/>
      <c r="N137" s="209"/>
      <c r="O137" s="209"/>
      <c r="P137" s="210">
        <f>SUM(P138:P140)</f>
        <v>0</v>
      </c>
      <c r="Q137" s="209"/>
      <c r="R137" s="210">
        <f>SUM(R138:R140)</f>
        <v>0</v>
      </c>
      <c r="S137" s="209"/>
      <c r="T137" s="211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2" t="s">
        <v>166</v>
      </c>
      <c r="AT137" s="213" t="s">
        <v>79</v>
      </c>
      <c r="AU137" s="213" t="s">
        <v>88</v>
      </c>
      <c r="AY137" s="212" t="s">
        <v>123</v>
      </c>
      <c r="BK137" s="214">
        <f>SUM(BK138:BK140)</f>
        <v>0</v>
      </c>
    </row>
    <row r="138" s="2" customFormat="1" ht="16.5" customHeight="1">
      <c r="A138" s="37"/>
      <c r="B138" s="38"/>
      <c r="C138" s="217" t="s">
        <v>183</v>
      </c>
      <c r="D138" s="217" t="s">
        <v>125</v>
      </c>
      <c r="E138" s="218" t="s">
        <v>266</v>
      </c>
      <c r="F138" s="219" t="s">
        <v>267</v>
      </c>
      <c r="G138" s="220" t="s">
        <v>152</v>
      </c>
      <c r="H138" s="221">
        <v>1</v>
      </c>
      <c r="I138" s="222"/>
      <c r="J138" s="223">
        <f>ROUND(I138*H138,2)</f>
        <v>0</v>
      </c>
      <c r="K138" s="219" t="s">
        <v>1</v>
      </c>
      <c r="L138" s="43"/>
      <c r="M138" s="224" t="s">
        <v>1</v>
      </c>
      <c r="N138" s="225" t="s">
        <v>45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249</v>
      </c>
      <c r="AT138" s="228" t="s">
        <v>125</v>
      </c>
      <c r="AU138" s="228" t="s">
        <v>90</v>
      </c>
      <c r="AY138" s="16" t="s">
        <v>123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88</v>
      </c>
      <c r="BK138" s="229">
        <f>ROUND(I138*H138,2)</f>
        <v>0</v>
      </c>
      <c r="BL138" s="16" t="s">
        <v>249</v>
      </c>
      <c r="BM138" s="228" t="s">
        <v>268</v>
      </c>
    </row>
    <row r="139" s="2" customFormat="1">
      <c r="A139" s="37"/>
      <c r="B139" s="38"/>
      <c r="C139" s="39"/>
      <c r="D139" s="230" t="s">
        <v>132</v>
      </c>
      <c r="E139" s="39"/>
      <c r="F139" s="231" t="s">
        <v>267</v>
      </c>
      <c r="G139" s="39"/>
      <c r="H139" s="39"/>
      <c r="I139" s="232"/>
      <c r="J139" s="39"/>
      <c r="K139" s="39"/>
      <c r="L139" s="43"/>
      <c r="M139" s="233"/>
      <c r="N139" s="234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132</v>
      </c>
      <c r="AU139" s="16" t="s">
        <v>90</v>
      </c>
    </row>
    <row r="140" s="2" customFormat="1">
      <c r="A140" s="37"/>
      <c r="B140" s="38"/>
      <c r="C140" s="39"/>
      <c r="D140" s="230" t="s">
        <v>141</v>
      </c>
      <c r="E140" s="39"/>
      <c r="F140" s="256" t="s">
        <v>269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141</v>
      </c>
      <c r="AU140" s="16" t="s">
        <v>90</v>
      </c>
    </row>
    <row r="141" s="12" customFormat="1" ht="22.8" customHeight="1">
      <c r="A141" s="12"/>
      <c r="B141" s="201"/>
      <c r="C141" s="202"/>
      <c r="D141" s="203" t="s">
        <v>79</v>
      </c>
      <c r="E141" s="215" t="s">
        <v>270</v>
      </c>
      <c r="F141" s="215" t="s">
        <v>271</v>
      </c>
      <c r="G141" s="202"/>
      <c r="H141" s="202"/>
      <c r="I141" s="205"/>
      <c r="J141" s="216">
        <f>BK141</f>
        <v>0</v>
      </c>
      <c r="K141" s="202"/>
      <c r="L141" s="207"/>
      <c r="M141" s="208"/>
      <c r="N141" s="209"/>
      <c r="O141" s="209"/>
      <c r="P141" s="210">
        <f>SUM(P142:P160)</f>
        <v>0</v>
      </c>
      <c r="Q141" s="209"/>
      <c r="R141" s="210">
        <f>SUM(R142:R160)</f>
        <v>0</v>
      </c>
      <c r="S141" s="209"/>
      <c r="T141" s="211">
        <f>SUM(T142:T160)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2" t="s">
        <v>166</v>
      </c>
      <c r="AT141" s="213" t="s">
        <v>79</v>
      </c>
      <c r="AU141" s="213" t="s">
        <v>88</v>
      </c>
      <c r="AY141" s="212" t="s">
        <v>123</v>
      </c>
      <c r="BK141" s="214">
        <f>SUM(BK142:BK160)</f>
        <v>0</v>
      </c>
    </row>
    <row r="142" s="2" customFormat="1" ht="16.5" customHeight="1">
      <c r="A142" s="37"/>
      <c r="B142" s="38"/>
      <c r="C142" s="217" t="s">
        <v>130</v>
      </c>
      <c r="D142" s="217" t="s">
        <v>125</v>
      </c>
      <c r="E142" s="218" t="s">
        <v>272</v>
      </c>
      <c r="F142" s="219" t="s">
        <v>271</v>
      </c>
      <c r="G142" s="220" t="s">
        <v>152</v>
      </c>
      <c r="H142" s="221">
        <v>1</v>
      </c>
      <c r="I142" s="222"/>
      <c r="J142" s="223">
        <f>ROUND(I142*H142,2)</f>
        <v>0</v>
      </c>
      <c r="K142" s="219" t="s">
        <v>1</v>
      </c>
      <c r="L142" s="43"/>
      <c r="M142" s="224" t="s">
        <v>1</v>
      </c>
      <c r="N142" s="225" t="s">
        <v>45</v>
      </c>
      <c r="O142" s="90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249</v>
      </c>
      <c r="AT142" s="228" t="s">
        <v>125</v>
      </c>
      <c r="AU142" s="228" t="s">
        <v>90</v>
      </c>
      <c r="AY142" s="16" t="s">
        <v>123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88</v>
      </c>
      <c r="BK142" s="229">
        <f>ROUND(I142*H142,2)</f>
        <v>0</v>
      </c>
      <c r="BL142" s="16" t="s">
        <v>249</v>
      </c>
      <c r="BM142" s="228" t="s">
        <v>273</v>
      </c>
    </row>
    <row r="143" s="2" customFormat="1">
      <c r="A143" s="37"/>
      <c r="B143" s="38"/>
      <c r="C143" s="39"/>
      <c r="D143" s="230" t="s">
        <v>132</v>
      </c>
      <c r="E143" s="39"/>
      <c r="F143" s="231" t="s">
        <v>271</v>
      </c>
      <c r="G143" s="39"/>
      <c r="H143" s="39"/>
      <c r="I143" s="232"/>
      <c r="J143" s="39"/>
      <c r="K143" s="39"/>
      <c r="L143" s="43"/>
      <c r="M143" s="233"/>
      <c r="N143" s="23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132</v>
      </c>
      <c r="AU143" s="16" t="s">
        <v>90</v>
      </c>
    </row>
    <row r="144" s="2" customFormat="1">
      <c r="A144" s="37"/>
      <c r="B144" s="38"/>
      <c r="C144" s="39"/>
      <c r="D144" s="230" t="s">
        <v>141</v>
      </c>
      <c r="E144" s="39"/>
      <c r="F144" s="256" t="s">
        <v>274</v>
      </c>
      <c r="G144" s="39"/>
      <c r="H144" s="39"/>
      <c r="I144" s="232"/>
      <c r="J144" s="39"/>
      <c r="K144" s="39"/>
      <c r="L144" s="43"/>
      <c r="M144" s="233"/>
      <c r="N144" s="234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141</v>
      </c>
      <c r="AU144" s="16" t="s">
        <v>90</v>
      </c>
    </row>
    <row r="145" s="2" customFormat="1" ht="24.15" customHeight="1">
      <c r="A145" s="37"/>
      <c r="B145" s="38"/>
      <c r="C145" s="217" t="s">
        <v>166</v>
      </c>
      <c r="D145" s="217" t="s">
        <v>125</v>
      </c>
      <c r="E145" s="218" t="s">
        <v>275</v>
      </c>
      <c r="F145" s="219" t="s">
        <v>276</v>
      </c>
      <c r="G145" s="220" t="s">
        <v>277</v>
      </c>
      <c r="H145" s="221">
        <v>1</v>
      </c>
      <c r="I145" s="222"/>
      <c r="J145" s="223">
        <f>ROUND(I145*H145,2)</f>
        <v>0</v>
      </c>
      <c r="K145" s="219" t="s">
        <v>1</v>
      </c>
      <c r="L145" s="43"/>
      <c r="M145" s="224" t="s">
        <v>1</v>
      </c>
      <c r="N145" s="225" t="s">
        <v>45</v>
      </c>
      <c r="O145" s="90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249</v>
      </c>
      <c r="AT145" s="228" t="s">
        <v>125</v>
      </c>
      <c r="AU145" s="228" t="s">
        <v>90</v>
      </c>
      <c r="AY145" s="16" t="s">
        <v>123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88</v>
      </c>
      <c r="BK145" s="229">
        <f>ROUND(I145*H145,2)</f>
        <v>0</v>
      </c>
      <c r="BL145" s="16" t="s">
        <v>249</v>
      </c>
      <c r="BM145" s="228" t="s">
        <v>278</v>
      </c>
    </row>
    <row r="146" s="2" customFormat="1">
      <c r="A146" s="37"/>
      <c r="B146" s="38"/>
      <c r="C146" s="39"/>
      <c r="D146" s="230" t="s">
        <v>132</v>
      </c>
      <c r="E146" s="39"/>
      <c r="F146" s="231" t="s">
        <v>279</v>
      </c>
      <c r="G146" s="39"/>
      <c r="H146" s="39"/>
      <c r="I146" s="232"/>
      <c r="J146" s="39"/>
      <c r="K146" s="39"/>
      <c r="L146" s="43"/>
      <c r="M146" s="233"/>
      <c r="N146" s="234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132</v>
      </c>
      <c r="AU146" s="16" t="s">
        <v>90</v>
      </c>
    </row>
    <row r="147" s="2" customFormat="1" ht="24.15" customHeight="1">
      <c r="A147" s="37"/>
      <c r="B147" s="38"/>
      <c r="C147" s="217" t="s">
        <v>143</v>
      </c>
      <c r="D147" s="217" t="s">
        <v>125</v>
      </c>
      <c r="E147" s="218" t="s">
        <v>280</v>
      </c>
      <c r="F147" s="219" t="s">
        <v>281</v>
      </c>
      <c r="G147" s="220" t="s">
        <v>152</v>
      </c>
      <c r="H147" s="221">
        <v>1</v>
      </c>
      <c r="I147" s="222"/>
      <c r="J147" s="223">
        <f>ROUND(I147*H147,2)</f>
        <v>0</v>
      </c>
      <c r="K147" s="219" t="s">
        <v>1</v>
      </c>
      <c r="L147" s="43"/>
      <c r="M147" s="224" t="s">
        <v>1</v>
      </c>
      <c r="N147" s="225" t="s">
        <v>45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249</v>
      </c>
      <c r="AT147" s="228" t="s">
        <v>125</v>
      </c>
      <c r="AU147" s="228" t="s">
        <v>90</v>
      </c>
      <c r="AY147" s="16" t="s">
        <v>123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88</v>
      </c>
      <c r="BK147" s="229">
        <f>ROUND(I147*H147,2)</f>
        <v>0</v>
      </c>
      <c r="BL147" s="16" t="s">
        <v>249</v>
      </c>
      <c r="BM147" s="228" t="s">
        <v>282</v>
      </c>
    </row>
    <row r="148" s="2" customFormat="1">
      <c r="A148" s="37"/>
      <c r="B148" s="38"/>
      <c r="C148" s="39"/>
      <c r="D148" s="230" t="s">
        <v>132</v>
      </c>
      <c r="E148" s="39"/>
      <c r="F148" s="231" t="s">
        <v>281</v>
      </c>
      <c r="G148" s="39"/>
      <c r="H148" s="39"/>
      <c r="I148" s="232"/>
      <c r="J148" s="39"/>
      <c r="K148" s="39"/>
      <c r="L148" s="43"/>
      <c r="M148" s="233"/>
      <c r="N148" s="23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132</v>
      </c>
      <c r="AU148" s="16" t="s">
        <v>90</v>
      </c>
    </row>
    <row r="149" s="2" customFormat="1" ht="24.15" customHeight="1">
      <c r="A149" s="37"/>
      <c r="B149" s="38"/>
      <c r="C149" s="217" t="s">
        <v>176</v>
      </c>
      <c r="D149" s="217" t="s">
        <v>125</v>
      </c>
      <c r="E149" s="218" t="s">
        <v>283</v>
      </c>
      <c r="F149" s="219" t="s">
        <v>284</v>
      </c>
      <c r="G149" s="220" t="s">
        <v>152</v>
      </c>
      <c r="H149" s="221">
        <v>1</v>
      </c>
      <c r="I149" s="222"/>
      <c r="J149" s="223">
        <f>ROUND(I149*H149,2)</f>
        <v>0</v>
      </c>
      <c r="K149" s="219" t="s">
        <v>1</v>
      </c>
      <c r="L149" s="43"/>
      <c r="M149" s="224" t="s">
        <v>1</v>
      </c>
      <c r="N149" s="225" t="s">
        <v>45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249</v>
      </c>
      <c r="AT149" s="228" t="s">
        <v>125</v>
      </c>
      <c r="AU149" s="228" t="s">
        <v>90</v>
      </c>
      <c r="AY149" s="16" t="s">
        <v>123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88</v>
      </c>
      <c r="BK149" s="229">
        <f>ROUND(I149*H149,2)</f>
        <v>0</v>
      </c>
      <c r="BL149" s="16" t="s">
        <v>249</v>
      </c>
      <c r="BM149" s="228" t="s">
        <v>285</v>
      </c>
    </row>
    <row r="150" s="2" customFormat="1">
      <c r="A150" s="37"/>
      <c r="B150" s="38"/>
      <c r="C150" s="39"/>
      <c r="D150" s="230" t="s">
        <v>132</v>
      </c>
      <c r="E150" s="39"/>
      <c r="F150" s="231" t="s">
        <v>284</v>
      </c>
      <c r="G150" s="39"/>
      <c r="H150" s="39"/>
      <c r="I150" s="232"/>
      <c r="J150" s="39"/>
      <c r="K150" s="39"/>
      <c r="L150" s="43"/>
      <c r="M150" s="233"/>
      <c r="N150" s="234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132</v>
      </c>
      <c r="AU150" s="16" t="s">
        <v>90</v>
      </c>
    </row>
    <row r="151" s="2" customFormat="1">
      <c r="A151" s="37"/>
      <c r="B151" s="38"/>
      <c r="C151" s="39"/>
      <c r="D151" s="230" t="s">
        <v>141</v>
      </c>
      <c r="E151" s="39"/>
      <c r="F151" s="256" t="s">
        <v>286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141</v>
      </c>
      <c r="AU151" s="16" t="s">
        <v>90</v>
      </c>
    </row>
    <row r="152" s="2" customFormat="1" ht="16.5" customHeight="1">
      <c r="A152" s="37"/>
      <c r="B152" s="38"/>
      <c r="C152" s="217" t="s">
        <v>189</v>
      </c>
      <c r="D152" s="217" t="s">
        <v>125</v>
      </c>
      <c r="E152" s="218" t="s">
        <v>287</v>
      </c>
      <c r="F152" s="219" t="s">
        <v>288</v>
      </c>
      <c r="G152" s="220" t="s">
        <v>152</v>
      </c>
      <c r="H152" s="221">
        <v>1</v>
      </c>
      <c r="I152" s="222"/>
      <c r="J152" s="223">
        <f>ROUND(I152*H152,2)</f>
        <v>0</v>
      </c>
      <c r="K152" s="219" t="s">
        <v>1</v>
      </c>
      <c r="L152" s="43"/>
      <c r="M152" s="224" t="s">
        <v>1</v>
      </c>
      <c r="N152" s="225" t="s">
        <v>45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249</v>
      </c>
      <c r="AT152" s="228" t="s">
        <v>125</v>
      </c>
      <c r="AU152" s="228" t="s">
        <v>90</v>
      </c>
      <c r="AY152" s="16" t="s">
        <v>123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88</v>
      </c>
      <c r="BK152" s="229">
        <f>ROUND(I152*H152,2)</f>
        <v>0</v>
      </c>
      <c r="BL152" s="16" t="s">
        <v>249</v>
      </c>
      <c r="BM152" s="228" t="s">
        <v>289</v>
      </c>
    </row>
    <row r="153" s="2" customFormat="1">
      <c r="A153" s="37"/>
      <c r="B153" s="38"/>
      <c r="C153" s="39"/>
      <c r="D153" s="230" t="s">
        <v>132</v>
      </c>
      <c r="E153" s="39"/>
      <c r="F153" s="231" t="s">
        <v>290</v>
      </c>
      <c r="G153" s="39"/>
      <c r="H153" s="39"/>
      <c r="I153" s="232"/>
      <c r="J153" s="39"/>
      <c r="K153" s="39"/>
      <c r="L153" s="43"/>
      <c r="M153" s="233"/>
      <c r="N153" s="234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132</v>
      </c>
      <c r="AU153" s="16" t="s">
        <v>90</v>
      </c>
    </row>
    <row r="154" s="2" customFormat="1">
      <c r="A154" s="37"/>
      <c r="B154" s="38"/>
      <c r="C154" s="39"/>
      <c r="D154" s="230" t="s">
        <v>141</v>
      </c>
      <c r="E154" s="39"/>
      <c r="F154" s="256" t="s">
        <v>291</v>
      </c>
      <c r="G154" s="39"/>
      <c r="H154" s="39"/>
      <c r="I154" s="232"/>
      <c r="J154" s="39"/>
      <c r="K154" s="39"/>
      <c r="L154" s="43"/>
      <c r="M154" s="233"/>
      <c r="N154" s="234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141</v>
      </c>
      <c r="AU154" s="16" t="s">
        <v>90</v>
      </c>
    </row>
    <row r="155" s="2" customFormat="1" ht="16.5" customHeight="1">
      <c r="A155" s="37"/>
      <c r="B155" s="38"/>
      <c r="C155" s="217" t="s">
        <v>8</v>
      </c>
      <c r="D155" s="217" t="s">
        <v>125</v>
      </c>
      <c r="E155" s="218" t="s">
        <v>292</v>
      </c>
      <c r="F155" s="219" t="s">
        <v>293</v>
      </c>
      <c r="G155" s="220" t="s">
        <v>152</v>
      </c>
      <c r="H155" s="221">
        <v>1</v>
      </c>
      <c r="I155" s="222"/>
      <c r="J155" s="223">
        <f>ROUND(I155*H155,2)</f>
        <v>0</v>
      </c>
      <c r="K155" s="219" t="s">
        <v>1</v>
      </c>
      <c r="L155" s="43"/>
      <c r="M155" s="224" t="s">
        <v>1</v>
      </c>
      <c r="N155" s="225" t="s">
        <v>45</v>
      </c>
      <c r="O155" s="90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249</v>
      </c>
      <c r="AT155" s="228" t="s">
        <v>125</v>
      </c>
      <c r="AU155" s="228" t="s">
        <v>90</v>
      </c>
      <c r="AY155" s="16" t="s">
        <v>123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88</v>
      </c>
      <c r="BK155" s="229">
        <f>ROUND(I155*H155,2)</f>
        <v>0</v>
      </c>
      <c r="BL155" s="16" t="s">
        <v>249</v>
      </c>
      <c r="BM155" s="228" t="s">
        <v>294</v>
      </c>
    </row>
    <row r="156" s="2" customFormat="1">
      <c r="A156" s="37"/>
      <c r="B156" s="38"/>
      <c r="C156" s="39"/>
      <c r="D156" s="230" t="s">
        <v>132</v>
      </c>
      <c r="E156" s="39"/>
      <c r="F156" s="231" t="s">
        <v>293</v>
      </c>
      <c r="G156" s="39"/>
      <c r="H156" s="39"/>
      <c r="I156" s="232"/>
      <c r="J156" s="39"/>
      <c r="K156" s="39"/>
      <c r="L156" s="43"/>
      <c r="M156" s="233"/>
      <c r="N156" s="234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132</v>
      </c>
      <c r="AU156" s="16" t="s">
        <v>90</v>
      </c>
    </row>
    <row r="157" s="2" customFormat="1">
      <c r="A157" s="37"/>
      <c r="B157" s="38"/>
      <c r="C157" s="39"/>
      <c r="D157" s="230" t="s">
        <v>141</v>
      </c>
      <c r="E157" s="39"/>
      <c r="F157" s="256" t="s">
        <v>295</v>
      </c>
      <c r="G157" s="39"/>
      <c r="H157" s="39"/>
      <c r="I157" s="232"/>
      <c r="J157" s="39"/>
      <c r="K157" s="39"/>
      <c r="L157" s="43"/>
      <c r="M157" s="233"/>
      <c r="N157" s="234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141</v>
      </c>
      <c r="AU157" s="16" t="s">
        <v>90</v>
      </c>
    </row>
    <row r="158" s="2" customFormat="1" ht="24.15" customHeight="1">
      <c r="A158" s="37"/>
      <c r="B158" s="38"/>
      <c r="C158" s="217" t="s">
        <v>296</v>
      </c>
      <c r="D158" s="217" t="s">
        <v>125</v>
      </c>
      <c r="E158" s="218" t="s">
        <v>297</v>
      </c>
      <c r="F158" s="219" t="s">
        <v>298</v>
      </c>
      <c r="G158" s="220" t="s">
        <v>277</v>
      </c>
      <c r="H158" s="221">
        <v>1</v>
      </c>
      <c r="I158" s="222"/>
      <c r="J158" s="223">
        <f>ROUND(I158*H158,2)</f>
        <v>0</v>
      </c>
      <c r="K158" s="219" t="s">
        <v>1</v>
      </c>
      <c r="L158" s="43"/>
      <c r="M158" s="224" t="s">
        <v>1</v>
      </c>
      <c r="N158" s="225" t="s">
        <v>45</v>
      </c>
      <c r="O158" s="90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249</v>
      </c>
      <c r="AT158" s="228" t="s">
        <v>125</v>
      </c>
      <c r="AU158" s="228" t="s">
        <v>90</v>
      </c>
      <c r="AY158" s="16" t="s">
        <v>123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88</v>
      </c>
      <c r="BK158" s="229">
        <f>ROUND(I158*H158,2)</f>
        <v>0</v>
      </c>
      <c r="BL158" s="16" t="s">
        <v>249</v>
      </c>
      <c r="BM158" s="228" t="s">
        <v>299</v>
      </c>
    </row>
    <row r="159" s="2" customFormat="1">
      <c r="A159" s="37"/>
      <c r="B159" s="38"/>
      <c r="C159" s="39"/>
      <c r="D159" s="230" t="s">
        <v>132</v>
      </c>
      <c r="E159" s="39"/>
      <c r="F159" s="231" t="s">
        <v>298</v>
      </c>
      <c r="G159" s="39"/>
      <c r="H159" s="39"/>
      <c r="I159" s="232"/>
      <c r="J159" s="39"/>
      <c r="K159" s="39"/>
      <c r="L159" s="43"/>
      <c r="M159" s="233"/>
      <c r="N159" s="234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132</v>
      </c>
      <c r="AU159" s="16" t="s">
        <v>90</v>
      </c>
    </row>
    <row r="160" s="2" customFormat="1">
      <c r="A160" s="37"/>
      <c r="B160" s="38"/>
      <c r="C160" s="39"/>
      <c r="D160" s="230" t="s">
        <v>141</v>
      </c>
      <c r="E160" s="39"/>
      <c r="F160" s="256" t="s">
        <v>300</v>
      </c>
      <c r="G160" s="39"/>
      <c r="H160" s="39"/>
      <c r="I160" s="232"/>
      <c r="J160" s="39"/>
      <c r="K160" s="39"/>
      <c r="L160" s="43"/>
      <c r="M160" s="233"/>
      <c r="N160" s="234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141</v>
      </c>
      <c r="AU160" s="16" t="s">
        <v>90</v>
      </c>
    </row>
    <row r="161" s="12" customFormat="1" ht="22.8" customHeight="1">
      <c r="A161" s="12"/>
      <c r="B161" s="201"/>
      <c r="C161" s="202"/>
      <c r="D161" s="203" t="s">
        <v>79</v>
      </c>
      <c r="E161" s="215" t="s">
        <v>301</v>
      </c>
      <c r="F161" s="215" t="s">
        <v>302</v>
      </c>
      <c r="G161" s="202"/>
      <c r="H161" s="202"/>
      <c r="I161" s="205"/>
      <c r="J161" s="216">
        <f>BK161</f>
        <v>0</v>
      </c>
      <c r="K161" s="202"/>
      <c r="L161" s="207"/>
      <c r="M161" s="208"/>
      <c r="N161" s="209"/>
      <c r="O161" s="209"/>
      <c r="P161" s="210">
        <f>SUM(P162:P166)</f>
        <v>0</v>
      </c>
      <c r="Q161" s="209"/>
      <c r="R161" s="210">
        <f>SUM(R162:R166)</f>
        <v>0</v>
      </c>
      <c r="S161" s="209"/>
      <c r="T161" s="211">
        <f>SUM(T162:T166)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2" t="s">
        <v>166</v>
      </c>
      <c r="AT161" s="213" t="s">
        <v>79</v>
      </c>
      <c r="AU161" s="213" t="s">
        <v>88</v>
      </c>
      <c r="AY161" s="212" t="s">
        <v>123</v>
      </c>
      <c r="BK161" s="214">
        <f>SUM(BK162:BK166)</f>
        <v>0</v>
      </c>
    </row>
    <row r="162" s="2" customFormat="1" ht="16.5" customHeight="1">
      <c r="A162" s="37"/>
      <c r="B162" s="38"/>
      <c r="C162" s="217" t="s">
        <v>303</v>
      </c>
      <c r="D162" s="217" t="s">
        <v>125</v>
      </c>
      <c r="E162" s="218" t="s">
        <v>304</v>
      </c>
      <c r="F162" s="219" t="s">
        <v>305</v>
      </c>
      <c r="G162" s="220" t="s">
        <v>277</v>
      </c>
      <c r="H162" s="221">
        <v>1</v>
      </c>
      <c r="I162" s="222"/>
      <c r="J162" s="223">
        <f>ROUND(I162*H162,2)</f>
        <v>0</v>
      </c>
      <c r="K162" s="219" t="s">
        <v>1</v>
      </c>
      <c r="L162" s="43"/>
      <c r="M162" s="224" t="s">
        <v>1</v>
      </c>
      <c r="N162" s="225" t="s">
        <v>45</v>
      </c>
      <c r="O162" s="90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249</v>
      </c>
      <c r="AT162" s="228" t="s">
        <v>125</v>
      </c>
      <c r="AU162" s="228" t="s">
        <v>90</v>
      </c>
      <c r="AY162" s="16" t="s">
        <v>123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88</v>
      </c>
      <c r="BK162" s="229">
        <f>ROUND(I162*H162,2)</f>
        <v>0</v>
      </c>
      <c r="BL162" s="16" t="s">
        <v>249</v>
      </c>
      <c r="BM162" s="228" t="s">
        <v>306</v>
      </c>
    </row>
    <row r="163" s="2" customFormat="1">
      <c r="A163" s="37"/>
      <c r="B163" s="38"/>
      <c r="C163" s="39"/>
      <c r="D163" s="230" t="s">
        <v>132</v>
      </c>
      <c r="E163" s="39"/>
      <c r="F163" s="231" t="s">
        <v>307</v>
      </c>
      <c r="G163" s="39"/>
      <c r="H163" s="39"/>
      <c r="I163" s="232"/>
      <c r="J163" s="39"/>
      <c r="K163" s="39"/>
      <c r="L163" s="43"/>
      <c r="M163" s="233"/>
      <c r="N163" s="234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132</v>
      </c>
      <c r="AU163" s="16" t="s">
        <v>90</v>
      </c>
    </row>
    <row r="164" s="2" customFormat="1" ht="37.8" customHeight="1">
      <c r="A164" s="37"/>
      <c r="B164" s="38"/>
      <c r="C164" s="217" t="s">
        <v>308</v>
      </c>
      <c r="D164" s="217" t="s">
        <v>125</v>
      </c>
      <c r="E164" s="218" t="s">
        <v>309</v>
      </c>
      <c r="F164" s="219" t="s">
        <v>310</v>
      </c>
      <c r="G164" s="220" t="s">
        <v>277</v>
      </c>
      <c r="H164" s="221">
        <v>1</v>
      </c>
      <c r="I164" s="222"/>
      <c r="J164" s="223">
        <f>ROUND(I164*H164,2)</f>
        <v>0</v>
      </c>
      <c r="K164" s="219" t="s">
        <v>1</v>
      </c>
      <c r="L164" s="43"/>
      <c r="M164" s="224" t="s">
        <v>1</v>
      </c>
      <c r="N164" s="225" t="s">
        <v>45</v>
      </c>
      <c r="O164" s="90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249</v>
      </c>
      <c r="AT164" s="228" t="s">
        <v>125</v>
      </c>
      <c r="AU164" s="228" t="s">
        <v>90</v>
      </c>
      <c r="AY164" s="16" t="s">
        <v>123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88</v>
      </c>
      <c r="BK164" s="229">
        <f>ROUND(I164*H164,2)</f>
        <v>0</v>
      </c>
      <c r="BL164" s="16" t="s">
        <v>249</v>
      </c>
      <c r="BM164" s="228" t="s">
        <v>311</v>
      </c>
    </row>
    <row r="165" s="2" customFormat="1">
      <c r="A165" s="37"/>
      <c r="B165" s="38"/>
      <c r="C165" s="39"/>
      <c r="D165" s="230" t="s">
        <v>132</v>
      </c>
      <c r="E165" s="39"/>
      <c r="F165" s="231" t="s">
        <v>310</v>
      </c>
      <c r="G165" s="39"/>
      <c r="H165" s="39"/>
      <c r="I165" s="232"/>
      <c r="J165" s="39"/>
      <c r="K165" s="39"/>
      <c r="L165" s="43"/>
      <c r="M165" s="233"/>
      <c r="N165" s="234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132</v>
      </c>
      <c r="AU165" s="16" t="s">
        <v>90</v>
      </c>
    </row>
    <row r="166" s="2" customFormat="1">
      <c r="A166" s="37"/>
      <c r="B166" s="38"/>
      <c r="C166" s="39"/>
      <c r="D166" s="230" t="s">
        <v>141</v>
      </c>
      <c r="E166" s="39"/>
      <c r="F166" s="256" t="s">
        <v>312</v>
      </c>
      <c r="G166" s="39"/>
      <c r="H166" s="39"/>
      <c r="I166" s="232"/>
      <c r="J166" s="39"/>
      <c r="K166" s="39"/>
      <c r="L166" s="43"/>
      <c r="M166" s="233"/>
      <c r="N166" s="234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141</v>
      </c>
      <c r="AU166" s="16" t="s">
        <v>90</v>
      </c>
    </row>
    <row r="167" s="12" customFormat="1" ht="22.8" customHeight="1">
      <c r="A167" s="12"/>
      <c r="B167" s="201"/>
      <c r="C167" s="202"/>
      <c r="D167" s="203" t="s">
        <v>79</v>
      </c>
      <c r="E167" s="215" t="s">
        <v>313</v>
      </c>
      <c r="F167" s="215" t="s">
        <v>314</v>
      </c>
      <c r="G167" s="202"/>
      <c r="H167" s="202"/>
      <c r="I167" s="205"/>
      <c r="J167" s="216">
        <f>BK167</f>
        <v>0</v>
      </c>
      <c r="K167" s="202"/>
      <c r="L167" s="207"/>
      <c r="M167" s="208"/>
      <c r="N167" s="209"/>
      <c r="O167" s="209"/>
      <c r="P167" s="210">
        <f>SUM(P168:P170)</f>
        <v>0</v>
      </c>
      <c r="Q167" s="209"/>
      <c r="R167" s="210">
        <f>SUM(R168:R170)</f>
        <v>0</v>
      </c>
      <c r="S167" s="209"/>
      <c r="T167" s="211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2" t="s">
        <v>166</v>
      </c>
      <c r="AT167" s="213" t="s">
        <v>79</v>
      </c>
      <c r="AU167" s="213" t="s">
        <v>88</v>
      </c>
      <c r="AY167" s="212" t="s">
        <v>123</v>
      </c>
      <c r="BK167" s="214">
        <f>SUM(BK168:BK170)</f>
        <v>0</v>
      </c>
    </row>
    <row r="168" s="2" customFormat="1" ht="16.5" customHeight="1">
      <c r="A168" s="37"/>
      <c r="B168" s="38"/>
      <c r="C168" s="217" t="s">
        <v>315</v>
      </c>
      <c r="D168" s="217" t="s">
        <v>125</v>
      </c>
      <c r="E168" s="218" t="s">
        <v>316</v>
      </c>
      <c r="F168" s="219" t="s">
        <v>317</v>
      </c>
      <c r="G168" s="220" t="s">
        <v>152</v>
      </c>
      <c r="H168" s="221">
        <v>1</v>
      </c>
      <c r="I168" s="222"/>
      <c r="J168" s="223">
        <f>ROUND(I168*H168,2)</f>
        <v>0</v>
      </c>
      <c r="K168" s="219" t="s">
        <v>1</v>
      </c>
      <c r="L168" s="43"/>
      <c r="M168" s="224" t="s">
        <v>1</v>
      </c>
      <c r="N168" s="225" t="s">
        <v>45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249</v>
      </c>
      <c r="AT168" s="228" t="s">
        <v>125</v>
      </c>
      <c r="AU168" s="228" t="s">
        <v>90</v>
      </c>
      <c r="AY168" s="16" t="s">
        <v>123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88</v>
      </c>
      <c r="BK168" s="229">
        <f>ROUND(I168*H168,2)</f>
        <v>0</v>
      </c>
      <c r="BL168" s="16" t="s">
        <v>249</v>
      </c>
      <c r="BM168" s="228" t="s">
        <v>318</v>
      </c>
    </row>
    <row r="169" s="2" customFormat="1">
      <c r="A169" s="37"/>
      <c r="B169" s="38"/>
      <c r="C169" s="39"/>
      <c r="D169" s="230" t="s">
        <v>132</v>
      </c>
      <c r="E169" s="39"/>
      <c r="F169" s="231" t="s">
        <v>317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132</v>
      </c>
      <c r="AU169" s="16" t="s">
        <v>90</v>
      </c>
    </row>
    <row r="170" s="2" customFormat="1">
      <c r="A170" s="37"/>
      <c r="B170" s="38"/>
      <c r="C170" s="39"/>
      <c r="D170" s="230" t="s">
        <v>141</v>
      </c>
      <c r="E170" s="39"/>
      <c r="F170" s="256" t="s">
        <v>319</v>
      </c>
      <c r="G170" s="39"/>
      <c r="H170" s="39"/>
      <c r="I170" s="232"/>
      <c r="J170" s="39"/>
      <c r="K170" s="39"/>
      <c r="L170" s="43"/>
      <c r="M170" s="267"/>
      <c r="N170" s="268"/>
      <c r="O170" s="269"/>
      <c r="P170" s="269"/>
      <c r="Q170" s="269"/>
      <c r="R170" s="269"/>
      <c r="S170" s="269"/>
      <c r="T170" s="270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141</v>
      </c>
      <c r="AU170" s="16" t="s">
        <v>90</v>
      </c>
    </row>
    <row r="171" s="2" customFormat="1" ht="6.96" customHeight="1">
      <c r="A171" s="37"/>
      <c r="B171" s="65"/>
      <c r="C171" s="66"/>
      <c r="D171" s="66"/>
      <c r="E171" s="66"/>
      <c r="F171" s="66"/>
      <c r="G171" s="66"/>
      <c r="H171" s="66"/>
      <c r="I171" s="66"/>
      <c r="J171" s="66"/>
      <c r="K171" s="66"/>
      <c r="L171" s="43"/>
      <c r="M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</row>
  </sheetData>
  <sheetProtection sheet="1" autoFilter="0" formatColumns="0" formatRows="0" objects="1" scenarios="1" spinCount="100000" saltValue="0XAOhg8S/FVpVVBf3EZKmlDdRoZ6yuejbjgog1dW7wJPVcGjUdcINMfhPR8p8Z0f+3JD9qLwj7M33sDlbMtmZg==" hashValue="jgheRWTCxlVe1aLDCmgQjObyG4nDvs13E8IHYb4WLN5CkVLvs22rW7pXJ55tCL3ntXwRVJhf212u+M7uVgYNPQ==" algorithmName="SHA-512" password="CC35"/>
  <autoFilter ref="C121:K17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Boháč</dc:creator>
  <cp:lastModifiedBy>Marek Boháč</cp:lastModifiedBy>
  <dcterms:created xsi:type="dcterms:W3CDTF">2026-02-23T07:25:58Z</dcterms:created>
  <dcterms:modified xsi:type="dcterms:W3CDTF">2026-02-23T07:26:01Z</dcterms:modified>
</cp:coreProperties>
</file>