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5-2025 - Divoká Orlice,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'005-2025 - Divoká Orlice,...'!$C$118:$K$192</definedName>
    <definedName name="_xlnm.Print_Area" localSheetId="1">'005-2025 - Divoká Orlice,...'!$C$4:$J$76,'005-2025 - Divoká Orlice,...'!$C$82:$J$102,'005-2025 - Divoká Orlice,...'!$C$108:$K$192</definedName>
    <definedName name="_xlnm.Print_Titles" localSheetId="1">'005-2025 - Divoká Orlice,...'!$118:$118</definedName>
  </definedNames>
  <calcPr/>
</workbook>
</file>

<file path=xl/calcChain.xml><?xml version="1.0" encoding="utf-8"?>
<calcChain xmlns="http://schemas.openxmlformats.org/spreadsheetml/2006/main">
  <c i="2" l="1" r="J144"/>
  <c i="1" r="AY95"/>
  <c i="2" r="J35"/>
  <c r="J34"/>
  <c r="J33"/>
  <c i="1" r="AX95"/>
  <c i="2"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46"/>
  <c r="BH146"/>
  <c r="BG146"/>
  <c r="BF146"/>
  <c r="T146"/>
  <c r="R146"/>
  <c r="P146"/>
  <c r="J97"/>
  <c r="BI142"/>
  <c r="BH142"/>
  <c r="BG142"/>
  <c r="BF142"/>
  <c r="T142"/>
  <c r="R142"/>
  <c r="P142"/>
  <c r="BI140"/>
  <c r="BH140"/>
  <c r="BG140"/>
  <c r="BF140"/>
  <c r="T140"/>
  <c r="R140"/>
  <c r="P140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J116"/>
  <c r="F113"/>
  <c r="E111"/>
  <c r="J90"/>
  <c r="F87"/>
  <c r="E85"/>
  <c r="J19"/>
  <c r="E19"/>
  <c r="J115"/>
  <c r="J18"/>
  <c r="J16"/>
  <c r="E16"/>
  <c r="F90"/>
  <c r="J15"/>
  <c r="J13"/>
  <c r="E13"/>
  <c r="F89"/>
  <c r="J12"/>
  <c r="J10"/>
  <c r="J113"/>
  <c i="1" r="L90"/>
  <c r="AM90"/>
  <c r="AM89"/>
  <c r="L89"/>
  <c r="AM87"/>
  <c r="L87"/>
  <c r="L85"/>
  <c r="L84"/>
  <c i="2" r="J163"/>
  <c r="BK159"/>
  <c r="J155"/>
  <c r="BK146"/>
  <c r="J142"/>
  <c r="BK187"/>
  <c r="J187"/>
  <c r="BK163"/>
  <c r="J166"/>
  <c r="J159"/>
  <c r="BK155"/>
  <c r="J146"/>
  <c r="BK142"/>
  <c r="BK140"/>
  <c r="J140"/>
  <c r="BK131"/>
  <c r="J131"/>
  <c r="BK128"/>
  <c r="J128"/>
  <c r="J124"/>
  <c r="BK122"/>
  <c r="BK190"/>
  <c i="1" r="AS94"/>
  <c i="2" r="J190"/>
  <c r="BK185"/>
  <c r="J185"/>
  <c r="BK124"/>
  <c r="J122"/>
  <c r="BK182"/>
  <c r="J182"/>
  <c r="BK180"/>
  <c r="J180"/>
  <c r="BK176"/>
  <c r="J176"/>
  <c r="BK173"/>
  <c r="J173"/>
  <c r="BK166"/>
  <c l="1" r="T145"/>
  <c r="P172"/>
  <c r="BK172"/>
  <c r="J172"/>
  <c r="J100"/>
  <c r="BK121"/>
  <c r="J121"/>
  <c r="J96"/>
  <c r="T121"/>
  <c r="R145"/>
  <c r="P121"/>
  <c r="R172"/>
  <c r="BK158"/>
  <c r="J158"/>
  <c r="J99"/>
  <c r="BK179"/>
  <c r="J179"/>
  <c r="J101"/>
  <c r="P145"/>
  <c r="BK145"/>
  <c r="J145"/>
  <c r="J98"/>
  <c r="R121"/>
  <c r="T172"/>
  <c r="P179"/>
  <c r="P158"/>
  <c r="R179"/>
  <c r="R158"/>
  <c r="T158"/>
  <c r="T179"/>
  <c r="BE166"/>
  <c r="BE173"/>
  <c r="BE176"/>
  <c r="BE180"/>
  <c r="BE182"/>
  <c r="J87"/>
  <c r="J89"/>
  <c r="F115"/>
  <c r="F116"/>
  <c r="BE122"/>
  <c r="BE163"/>
  <c r="BE185"/>
  <c r="BE187"/>
  <c r="BE190"/>
  <c r="BE124"/>
  <c r="BE128"/>
  <c r="BE131"/>
  <c r="BE140"/>
  <c r="BE155"/>
  <c r="BE159"/>
  <c r="BE142"/>
  <c r="BE146"/>
  <c r="F34"/>
  <c i="1" r="BC95"/>
  <c r="BC94"/>
  <c r="AY94"/>
  <c i="2" r="F33"/>
  <c i="1" r="BB95"/>
  <c r="BB94"/>
  <c r="W31"/>
  <c i="2" r="J32"/>
  <c i="1" r="AW95"/>
  <c i="2" r="F32"/>
  <c i="1" r="BA95"/>
  <c r="BA94"/>
  <c r="W30"/>
  <c i="2" r="F35"/>
  <c i="1" r="BD95"/>
  <c r="BD94"/>
  <c r="W33"/>
  <c i="2" l="1" r="P120"/>
  <c r="P119"/>
  <c i="1" r="AU95"/>
  <c i="2" r="T120"/>
  <c r="T119"/>
  <c r="R120"/>
  <c r="R119"/>
  <c r="BK120"/>
  <c r="J120"/>
  <c r="J95"/>
  <c i="1" r="AU94"/>
  <c r="AW94"/>
  <c r="AK30"/>
  <c r="W32"/>
  <c i="2" r="F31"/>
  <c i="1" r="AZ95"/>
  <c r="AZ94"/>
  <c r="W29"/>
  <c r="AX94"/>
  <c i="2" r="J31"/>
  <c i="1" r="AV95"/>
  <c r="AT95"/>
  <c i="2" l="1" r="BK119"/>
  <c r="J119"/>
  <c r="J94"/>
  <c i="1" r="AV94"/>
  <c r="AK29"/>
  <c l="1" r="AT94"/>
  <c i="2" r="J28"/>
  <c i="1" r="AG95"/>
  <c r="AN95"/>
  <c i="2" l="1" r="J37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<sst xmlns="http://schemas.openxmlformats.org/spreadsheetml/2006/main">
  <si>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</si>
  <si>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</si>
  <si>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</si>
  <si>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</si>
  <si>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</si>
  <si>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{d49139b3-92f9-4754-a7f8-32674b9e3a09}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</si>
  <si>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</si>
  <si>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</si>
  <si>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</si>
  <si>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</si>
  <si>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</si>
  <si>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</si>
  <si>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</si>
  <si>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</si>
  <si>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005/2025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</si>
  <si>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</si>
  <si>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</si>
  <si>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Divoká Orlice, Líšnice, oprava patek a dlažby, ř. km 85,80 – 86,00</t>
  </si>
  <si>
    <t>KSO:</t>
  </si>
  <si>
    <t>CC-CZ:</t>
  </si>
  <si>
    <t>Místo:</t>
  </si>
  <si>
    <t>Líšnice, VT Divoká Orlice</t>
  </si>
  <si>
    <t>Datum:</t>
  </si>
  <si>
    <t>3. 10. 2025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</si>
  <si>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</si>
  <si>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</si>
  <si>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</si>
  <si>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</si>
  <si>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</si>
  <si>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</si>
  <si>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</si>
  <si>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</si>
  <si>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</si>
  <si>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70890005</t>
  </si>
  <si>
    <t>Povodí Labe, státní podnik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</si>
  <si>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</si>
  <si>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</si>
  <si>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</si>
  <si>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</si>
  <si>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</si>
  <si>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</si>
  <si>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</si>
  <si>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</si>
  <si>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</si>
  <si>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</si>
  <si>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</si>
  <si>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</si>
  <si>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</si>
  <si>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</si>
  <si>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</si>
  <si>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</si>
  <si>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</si>
  <si>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</si>
  <si>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</si>
  <si>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</si>
  <si>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</si>
  <si>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</si>
  <si>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</si>
  <si>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</si>
  <si>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</si>
  <si>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</si>
  <si>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</si>
  <si>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</si>
  <si>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</si>
  <si>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</si>
  <si>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</si>
  <si>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</si>
  <si>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</si>
  <si>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</si>
  <si>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</si>
  <si>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</si>
  <si>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</si>
  <si>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</si>
  <si>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</si>
  <si>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</si>
  <si>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</si>
  <si>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</si>
  <si>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</si>
  <si>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</si>
  <si>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</si>
  <si>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</si>
  <si>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</si>
  <si>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</si>
  <si>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</si>
  <si>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</si>
  <si>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</si>
  <si>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</si>
  <si>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</si>
  <si>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</si>
  <si>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</si>
  <si>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</si>
  <si>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</si>
  <si>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</si>
  <si>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</si>
  <si>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</si>
  <si>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</si>
  <si>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</si>
  <si>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</si>
  <si>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</si>
  <si>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</si>
  <si>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</si>
  <si>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</si>
  <si>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</si>
  <si>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</si>
  <si>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</si>
  <si>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</si>
  <si>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</si>
  <si>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</si>
  <si>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</si>
  <si>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</si>
  <si>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</si>
  <si>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</si>
  <si>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</si>
  <si>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</si>
  <si>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</si>
  <si>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34</t>
  </si>
  <si>
    <t>K</t>
  </si>
  <si>
    <t>124153100</t>
  </si>
  <si>
    <t>Vykopávky pro koryta vodotečí v hornině třídy těžitelnosti I skupiny 1 a 2 objem do 100 m3 strojně</t>
  </si>
  <si>
    <t>m3</t>
  </si>
  <si>
    <t>CS ÚRS 2025 02</t>
  </si>
  <si>
    <t>4</t>
  </si>
  <si>
    <t>-993137777</t>
  </si>
  <si>
    <t>PP</t>
  </si>
  <si>
    <t>Vykopávky pro koryta vodotečí strojně v hornině třídy těžitelnosti I skupiny 1 a 2 do 100 m3</t>
  </si>
  <si>
    <t>30</t>
  </si>
  <si>
    <t>139911121</t>
  </si>
  <si>
    <t>Bourání kcí v hloubených vykopávkách ze zdiva z betonu prostého ručně</t>
  </si>
  <si>
    <t>1826307599</t>
  </si>
  <si>
    <t>Bourání konstrukcí v hloubených vykopávkách ručně s přemístěním suti na hromady na vzdálenost do 20 m nebo s naložením na dopravní prostředek z betonu prostého neprokládaného</t>
  </si>
  <si>
    <t>P</t>
  </si>
  <si>
    <t>Poznámka k položce:_x000d_
Bourání podkladového betonu pod opravovanou dlažbou.</t>
  </si>
  <si>
    <t>VV</t>
  </si>
  <si>
    <t>48,73*0,15</t>
  </si>
  <si>
    <t>32</t>
  </si>
  <si>
    <t>181101121</t>
  </si>
  <si>
    <t>Úprava pozemku s rozpojením, přehrnutím, urovnáním a přehrnutím do 20 m zeminy skupiny 1 a 2</t>
  </si>
  <si>
    <t>1101354405</t>
  </si>
  <si>
    <t>Úprava pozemku s rozpojením a přehrnutím včetně urovnání v zemině skupiny 1 a 2, s přemístěním na vzdálenost do 20 m</t>
  </si>
  <si>
    <t>Poznámka k položce:_x000d_
Urovnání pozemku určeného pro přístup ke stavbě po dokončení prací.</t>
  </si>
  <si>
    <t>9</t>
  </si>
  <si>
    <t>114203101</t>
  </si>
  <si>
    <t>Rozebrání dlažeb z lomového kamene nebo betonových tvárnic na sucho</t>
  </si>
  <si>
    <t>-446385489</t>
  </si>
  <si>
    <t>Rozebrání dlažeb nebo záhozů s naložením na dopravní prostředek dlažeb z lomového kamene nebo betonových tvárnic na sucho nebo se spárami vyplněnými pískem nebo drnem</t>
  </si>
  <si>
    <t>1,8+1,2+1+0,9+1,08+1,8</t>
  </si>
  <si>
    <t>7,2+2</t>
  </si>
  <si>
    <t>18,25</t>
  </si>
  <si>
    <t>18*0,5</t>
  </si>
  <si>
    <t>9*0,5</t>
  </si>
  <si>
    <t>Součet</t>
  </si>
  <si>
    <t>48,73*0,25</t>
  </si>
  <si>
    <t>114203201</t>
  </si>
  <si>
    <t>Očištění lomového kamene nebo betonových tvárnic od hlíny nebo písku</t>
  </si>
  <si>
    <t>-773427702</t>
  </si>
  <si>
    <t>Očištění lomového kamene nebo betonových tvárnic získaných při rozebrání dlažeb, záhozů, rovnanin a soustřeďovacích staveb od hlíny nebo písku</t>
  </si>
  <si>
    <t>13</t>
  </si>
  <si>
    <t>114203202</t>
  </si>
  <si>
    <t>Očištění lomového kamene nebo betonových tvárnic od malty</t>
  </si>
  <si>
    <t>1224840516</t>
  </si>
  <si>
    <t>Očištění lomového kamene nebo betonových tvárnic získaných při rozebrání dlažeb, záhozů, rovnanin a soustřeďovacích staveb od malty</t>
  </si>
  <si>
    <t>3</t>
  </si>
  <si>
    <t>Svislé a kompletní konstrukce</t>
  </si>
  <si>
    <t>Vodorovné konstrukce</t>
  </si>
  <si>
    <t>23</t>
  </si>
  <si>
    <t>451314212</t>
  </si>
  <si>
    <t>Podklad pod dlažbu z betonu prostého C 25/30 tl přes 100 do 150 mm</t>
  </si>
  <si>
    <t>m2</t>
  </si>
  <si>
    <t>-872622503</t>
  </si>
  <si>
    <t>Podklad pod dlažbu z betonu prostého bez zvýšených nároků na prostředí tř. C 25/30 tl. přes 100 do 150 mm</t>
  </si>
  <si>
    <t>Poznámka k položce:_x000d_
7,78 - podklad v rovině paty_x000d_
18,25 - podklad na hraně paty_x000d_
9 - pomístné přeložení (18x0,5 m2)_x000d_
4,5 - podklad na vrchu opevnění_x000d_
9,2 - podklad ve svahu</t>
  </si>
  <si>
    <t>7,78</t>
  </si>
  <si>
    <t>4,5</t>
  </si>
  <si>
    <t>9,2</t>
  </si>
  <si>
    <t>11</t>
  </si>
  <si>
    <t>465518217</t>
  </si>
  <si>
    <t>Oprava dlažeb z lomového kamene na maltu s vyspárováním do 20 m2 bez dodání kamene tl 250 mm</t>
  </si>
  <si>
    <t>-581657857</t>
  </si>
  <si>
    <t>Oprava dlažeb z lomového kamene lomařsky upraveného pro dlažbu o ploše opravovaných míst do 20 m2 jednotlivě bez dodání kamene na cementovou maltu, s vyspárováním cementovou maltou, tl. kamene 250 mm</t>
  </si>
  <si>
    <t>Poznámka k položce:_x000d_
7,78 - oprava v rovině paty_x000d_
18,25 - oprava na hraně paty_x000d_
9 - pomístné přeložení (18x0,5 m2)_x000d_
4,5 - oprava na vrchu opevnění_x000d_
9,2 - oprava ve svahu</t>
  </si>
  <si>
    <t>6</t>
  </si>
  <si>
    <t>Úpravy povrchů, podlahy a osazování výplní</t>
  </si>
  <si>
    <t>15</t>
  </si>
  <si>
    <t>628635552</t>
  </si>
  <si>
    <t>Vyplnění spár zdiva z lomového kamene maltou cementovou na hl přes 70 do 120 mm s vyspárováním</t>
  </si>
  <si>
    <t>150944265</t>
  </si>
  <si>
    <t>Vyplnění spár dosavadních konstrukcí zdiva cementovou maltou s vyčištěním spár hloubky přes 70 do 120 mm, zdiva z lomového kamene s vyspárováním</t>
  </si>
  <si>
    <t>Poznámka k položce:_x000d_
spárování ve spodní vodorovné části opevnění</t>
  </si>
  <si>
    <t>242,25 - 48,73</t>
  </si>
  <si>
    <t>33</t>
  </si>
  <si>
    <t>629995101</t>
  </si>
  <si>
    <t>Očištění vnějších ploch tlakovou vodou</t>
  </si>
  <si>
    <t>-2004336360</t>
  </si>
  <si>
    <t>Očištění vnějších ploch tlakovou vodou omytím tlakovou vodou</t>
  </si>
  <si>
    <t>Poznámka k položce:_x000d_
_x000d_
Omytí celé plochy konstrukce tlakovou vodou před spárováním.</t>
  </si>
  <si>
    <t>636195212</t>
  </si>
  <si>
    <t>Vyplnění spár dlažby z lomového kamene maltou cementovou na hl do 70 mm s vyspárováním</t>
  </si>
  <si>
    <t>-1437034243</t>
  </si>
  <si>
    <t>Vyplnění spár dosavadních dlažeb cementovou maltou s vyčištěním spár na hloubky do 70 mm dlažby z lomového kamene s vyspárováním</t>
  </si>
  <si>
    <t>Poznámka k položce:_x000d_
spárování svahu a vrchního vodorovného opevnění</t>
  </si>
  <si>
    <t>142,5*1,8</t>
  </si>
  <si>
    <t>142,5*0,7</t>
  </si>
  <si>
    <t>Ostatní konstrukce a práce, bourání</t>
  </si>
  <si>
    <t>938901101</t>
  </si>
  <si>
    <t>Očištění dlažby z lomového kamene nebo z betonových desek od porostu</t>
  </si>
  <si>
    <t>-29144943</t>
  </si>
  <si>
    <t>Dokončovací práce na dosavadních konstrukcích očištění dlažby od travního a divokého porostu, s vytrháním kořenů ze spár, s naložením odstraněného porostu na dopravní prostředek nebo s odklizením na hromady do vzdálenosti 50 m z lomového kamene nebo betonových desek</t>
  </si>
  <si>
    <t>598,5 - 48,73</t>
  </si>
  <si>
    <t>938903111</t>
  </si>
  <si>
    <t>Vysekání spár hl do 70 mm v dlažbě z lomového kamene</t>
  </si>
  <si>
    <t>217760093</t>
  </si>
  <si>
    <t>Dokončovací práce na dosavadních konstrukcích vysekání spár s očištěním zdiva nebo dlažby, s naložením suti na dopravní prostředek nebo s odklizením na hromady do vzdálenosti 50 m při hloubce spáry do 70 mm v dlažbě z lomového kamene</t>
  </si>
  <si>
    <t>Poznámka k položce:_x000d_
Vysekání spár je dle měření skutečného stavu stanoveno na 2/3 celkové výměry dlažeb.</t>
  </si>
  <si>
    <t>997</t>
  </si>
  <si>
    <t>Doprava suti a vybouraných hmot</t>
  </si>
  <si>
    <t>26</t>
  </si>
  <si>
    <t>R001</t>
  </si>
  <si>
    <t>Likvidace vybourané suti dle platné legislativy</t>
  </si>
  <si>
    <t>kpl</t>
  </si>
  <si>
    <t>-348541473</t>
  </si>
  <si>
    <t>Položka obsahuje kompletní likvidaci vybourané suti, tj. naložení na dopravní prostředek, vodorovné přemístění, uložení a poplatek dle katalogu.</t>
  </si>
  <si>
    <t>24</t>
  </si>
  <si>
    <t>R002</t>
  </si>
  <si>
    <t>Zajímkování pracovního prostoru</t>
  </si>
  <si>
    <t>-470369412</t>
  </si>
  <si>
    <t>Poznámka k položce:_x000d_
Položka obsahuje kompletní instalaci a následně i odstranění zajímkování v daných úsecích._x000d_
Předpokládá se použití pytlů s pískem, a to v úsecích, kde st. činnost vyžaduje provádění v zajímkovaném prostředí._x000d_
Položka obsahuje i případné čerpání ze zajímkovaného prostoru.</t>
  </si>
  <si>
    <t>25</t>
  </si>
  <si>
    <t>R003</t>
  </si>
  <si>
    <t>Rozebrání provizorní hrázky v korytě s uložením k patě opevnění</t>
  </si>
  <si>
    <t>soubor</t>
  </si>
  <si>
    <t>-467843982</t>
  </si>
  <si>
    <t>31</t>
  </si>
  <si>
    <t>R004</t>
  </si>
  <si>
    <t>Likvidace travin</t>
  </si>
  <si>
    <t>381313841</t>
  </si>
  <si>
    <t>Poznámka k položce:_x000d_
položka obsahuje kompletní likvidace travin, tzn, naložení odvoz a likvidaci na místě dle platné legislativy.</t>
  </si>
  <si>
    <t>35</t>
  </si>
  <si>
    <t>R005</t>
  </si>
  <si>
    <t>Odvoz a likvidace naplaveného nánosu</t>
  </si>
  <si>
    <t>1580115895</t>
  </si>
  <si>
    <t>Poznámka k položce:_x000d_
_x000d_
Odvoz a následná likvidace naplaveného nánosu. Předpoklad obecní deponie vzdálené 5 km.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</si>
</sst>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173990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107</xdr:row>
      <xdr:rowOff>0</xdr:rowOff>
    </xdr:from>
    <xdr:to>
      <xdr:col>9</xdr:col>
      <xdr:colOff>1216660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005/2025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Divoká Orlice, Líšnice, oprava patek a dlažby, ř. km 85,80 – 86,00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Líšnice, VT Divoká Orlice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3. 10. 2025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>Povodí Labe, státní podnik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'005-2025 - Divoká Orlice,...'!J28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'005-2025 - Divoká Orlice,...'!P119</f>
        <v>0</v>
      </c>
      <c r="AV95" s="126">
        <f>'005-2025 - Divoká Orlice,...'!J31</f>
        <v>0</v>
      </c>
      <c r="AW95" s="126">
        <f>'005-2025 - Divoká Orlice,...'!J32</f>
        <v>0</v>
      </c>
      <c r="AX95" s="126">
        <f>'005-2025 - Divoká Orlice,...'!J33</f>
        <v>0</v>
      </c>
      <c r="AY95" s="126">
        <f>'005-2025 - Divoká Orlice,...'!J34</f>
        <v>0</v>
      </c>
      <c r="AZ95" s="126">
        <f>'005-2025 - Divoká Orlice,...'!F31</f>
        <v>0</v>
      </c>
      <c r="BA95" s="126">
        <f>'005-2025 - Divoká Orlice,...'!F32</f>
        <v>0</v>
      </c>
      <c r="BB95" s="126">
        <f>'005-2025 - Divoká Orlice,...'!F33</f>
        <v>0</v>
      </c>
      <c r="BC95" s="126">
        <f>'005-2025 - Divoká Orlice,...'!F34</f>
        <v>0</v>
      </c>
      <c r="BD95" s="128">
        <f>'005-2025 - Divoká Orlice,...'!F35</f>
        <v>0</v>
      </c>
      <c r="BE95" s="7"/>
      <c r="BT95" s="129" t="s">
        <v>81</v>
      </c>
      <c r="BU95" s="129" t="s">
        <v>82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4KX33mAC0NmFTrXW0X9f/AEjArFzmKRrpgicOyhB79P0v0Kk9DfrxpV2dxHyKCBZ37Uv1kS2eIRbT4f4EwpYA==" hashValue="ciq/12B4CTagpZboLD2KPKwH0lezm6UOU3/UNHaQUmocrNaXYKfljwe6vdTdon8SJEkYms9t0ubBxxhaxNXqj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5-2025 - Divoká Orlice,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83</v>
      </c>
    </row>
    <row r="4" s="1" customFormat="1" ht="24.96" customHeight="1">
      <c r="B4" s="19"/>
      <c r="D4" s="132" t="s">
        <v>84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3. 10. 2025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">
        <v>33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34</v>
      </c>
      <c r="F22" s="37"/>
      <c r="G22" s="37"/>
      <c r="H22" s="37"/>
      <c r="I22" s="134" t="s">
        <v>27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36</v>
      </c>
      <c r="E28" s="37"/>
      <c r="F28" s="37"/>
      <c r="G28" s="37"/>
      <c r="H28" s="37"/>
      <c r="I28" s="37"/>
      <c r="J28" s="144">
        <f>ROUND(J119,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38</v>
      </c>
      <c r="G30" s="37"/>
      <c r="H30" s="37"/>
      <c r="I30" s="145" t="s">
        <v>37</v>
      </c>
      <c r="J30" s="145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40</v>
      </c>
      <c r="E31" s="134" t="s">
        <v>41</v>
      </c>
      <c r="F31" s="147">
        <f>ROUND((SUM(BE119:BE192)),  2)</f>
        <v>0</v>
      </c>
      <c r="G31" s="37"/>
      <c r="H31" s="37"/>
      <c r="I31" s="148">
        <v>0.20999999999999999</v>
      </c>
      <c r="J31" s="147">
        <f>ROUND(((SUM(BE119:BE192))*I31),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42</v>
      </c>
      <c r="F32" s="147">
        <f>ROUND((SUM(BF119:BF192)),  2)</f>
        <v>0</v>
      </c>
      <c r="G32" s="37"/>
      <c r="H32" s="37"/>
      <c r="I32" s="148">
        <v>0.12</v>
      </c>
      <c r="J32" s="147">
        <f>ROUND(((SUM(BF119:BF192))*I32),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43</v>
      </c>
      <c r="F33" s="147">
        <f>ROUND((SUM(BG119:BG192)),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44</v>
      </c>
      <c r="F34" s="147">
        <f>ROUND((SUM(BH119:BH192)),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45</v>
      </c>
      <c r="F35" s="147">
        <f>ROUND((SUM(BI119:BI192)),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46</v>
      </c>
      <c r="E37" s="151"/>
      <c r="F37" s="151"/>
      <c r="G37" s="152" t="s">
        <v>47</v>
      </c>
      <c r="H37" s="153" t="s">
        <v>48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>Divoká Orlice, Líšnice, oprava patek a dlažby, ř. km 85,80 – 86,00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Líšnice, VT Divoká Orlice</v>
      </c>
      <c r="G87" s="39"/>
      <c r="H87" s="39"/>
      <c r="I87" s="31" t="s">
        <v>22</v>
      </c>
      <c r="J87" s="78" t="str">
        <f>IF(J10="","",J10)</f>
        <v>3. 10. 2025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25.6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>Povodí Labe, státní podnik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86</v>
      </c>
      <c r="D92" s="168"/>
      <c r="E92" s="168"/>
      <c r="F92" s="168"/>
      <c r="G92" s="168"/>
      <c r="H92" s="168"/>
      <c r="I92" s="168"/>
      <c r="J92" s="169" t="s">
        <v>87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88</v>
      </c>
      <c r="D94" s="39"/>
      <c r="E94" s="39"/>
      <c r="F94" s="39"/>
      <c r="G94" s="39"/>
      <c r="H94" s="39"/>
      <c r="I94" s="39"/>
      <c r="J94" s="109">
        <f>J119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89</v>
      </c>
    </row>
    <row r="95" s="9" customFormat="1" ht="24.96" customHeight="1">
      <c r="A95" s="9"/>
      <c r="B95" s="171"/>
      <c r="C95" s="172"/>
      <c r="D95" s="173" t="s">
        <v>90</v>
      </c>
      <c r="E95" s="174"/>
      <c r="F95" s="174"/>
      <c r="G95" s="174"/>
      <c r="H95" s="174"/>
      <c r="I95" s="174"/>
      <c r="J95" s="175">
        <f>J120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91</v>
      </c>
      <c r="E96" s="180"/>
      <c r="F96" s="180"/>
      <c r="G96" s="180"/>
      <c r="H96" s="180"/>
      <c r="I96" s="180"/>
      <c r="J96" s="181">
        <f>J121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92</v>
      </c>
      <c r="E97" s="180"/>
      <c r="F97" s="180"/>
      <c r="G97" s="180"/>
      <c r="H97" s="180"/>
      <c r="I97" s="180"/>
      <c r="J97" s="181">
        <f>J144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93</v>
      </c>
      <c r="E98" s="180"/>
      <c r="F98" s="180"/>
      <c r="G98" s="180"/>
      <c r="H98" s="180"/>
      <c r="I98" s="180"/>
      <c r="J98" s="181">
        <f>J145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94</v>
      </c>
      <c r="E99" s="180"/>
      <c r="F99" s="180"/>
      <c r="G99" s="180"/>
      <c r="H99" s="180"/>
      <c r="I99" s="180"/>
      <c r="J99" s="181">
        <f>J158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95</v>
      </c>
      <c r="E100" s="180"/>
      <c r="F100" s="180"/>
      <c r="G100" s="180"/>
      <c r="H100" s="180"/>
      <c r="I100" s="180"/>
      <c r="J100" s="181">
        <f>J172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96</v>
      </c>
      <c r="E101" s="180"/>
      <c r="F101" s="180"/>
      <c r="G101" s="180"/>
      <c r="H101" s="180"/>
      <c r="I101" s="180"/>
      <c r="J101" s="181">
        <f>J179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97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30" customHeight="1">
      <c r="A111" s="37"/>
      <c r="B111" s="38"/>
      <c r="C111" s="39"/>
      <c r="D111" s="39"/>
      <c r="E111" s="75" t="str">
        <f>E7</f>
        <v>Divoká Orlice, Líšnice, oprava patek a dlažby, ř. km 85,80 – 86,00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F10</f>
        <v>Líšnice, VT Divoká Orlice</v>
      </c>
      <c r="G113" s="39"/>
      <c r="H113" s="39"/>
      <c r="I113" s="31" t="s">
        <v>22</v>
      </c>
      <c r="J113" s="78" t="str">
        <f>IF(J10="","",J10)</f>
        <v>3. 10. 2025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E13</f>
        <v xml:space="preserve"> </v>
      </c>
      <c r="G115" s="39"/>
      <c r="H115" s="39"/>
      <c r="I115" s="31" t="s">
        <v>30</v>
      </c>
      <c r="J115" s="35" t="str">
        <f>E19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28</v>
      </c>
      <c r="D116" s="39"/>
      <c r="E116" s="39"/>
      <c r="F116" s="26" t="str">
        <f>IF(E16="","",E16)</f>
        <v>Vyplň údaj</v>
      </c>
      <c r="G116" s="39"/>
      <c r="H116" s="39"/>
      <c r="I116" s="31" t="s">
        <v>32</v>
      </c>
      <c r="J116" s="35" t="str">
        <f>E22</f>
        <v>Povodí Labe, státní podnik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83"/>
      <c r="B118" s="184"/>
      <c r="C118" s="185" t="s">
        <v>98</v>
      </c>
      <c r="D118" s="186" t="s">
        <v>61</v>
      </c>
      <c r="E118" s="186" t="s">
        <v>57</v>
      </c>
      <c r="F118" s="186" t="s">
        <v>58</v>
      </c>
      <c r="G118" s="186" t="s">
        <v>99</v>
      </c>
      <c r="H118" s="186" t="s">
        <v>100</v>
      </c>
      <c r="I118" s="186" t="s">
        <v>101</v>
      </c>
      <c r="J118" s="186" t="s">
        <v>87</v>
      </c>
      <c r="K118" s="187" t="s">
        <v>102</v>
      </c>
      <c r="L118" s="188"/>
      <c r="M118" s="99" t="s">
        <v>1</v>
      </c>
      <c r="N118" s="100" t="s">
        <v>40</v>
      </c>
      <c r="O118" s="100" t="s">
        <v>103</v>
      </c>
      <c r="P118" s="100" t="s">
        <v>104</v>
      </c>
      <c r="Q118" s="100" t="s">
        <v>105</v>
      </c>
      <c r="R118" s="100" t="s">
        <v>106</v>
      </c>
      <c r="S118" s="100" t="s">
        <v>107</v>
      </c>
      <c r="T118" s="100" t="s">
        <v>108</v>
      </c>
      <c r="U118" s="101" t="s">
        <v>109</v>
      </c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</row>
    <row r="119" s="2" customFormat="1" ht="22.8" customHeight="1">
      <c r="A119" s="37"/>
      <c r="B119" s="38"/>
      <c r="C119" s="106" t="s">
        <v>110</v>
      </c>
      <c r="D119" s="39"/>
      <c r="E119" s="39"/>
      <c r="F119" s="39"/>
      <c r="G119" s="39"/>
      <c r="H119" s="39"/>
      <c r="I119" s="39"/>
      <c r="J119" s="189">
        <f>BK119</f>
        <v>0</v>
      </c>
      <c r="K119" s="39"/>
      <c r="L119" s="43"/>
      <c r="M119" s="102"/>
      <c r="N119" s="190"/>
      <c r="O119" s="103"/>
      <c r="P119" s="191">
        <f>P120</f>
        <v>0</v>
      </c>
      <c r="Q119" s="103"/>
      <c r="R119" s="191">
        <f>R120</f>
        <v>71.383753799999994</v>
      </c>
      <c r="S119" s="103"/>
      <c r="T119" s="191">
        <f>T120</f>
        <v>29.1114</v>
      </c>
      <c r="U119" s="104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75</v>
      </c>
      <c r="AU119" s="16" t="s">
        <v>89</v>
      </c>
      <c r="BK119" s="192">
        <f>BK120</f>
        <v>0</v>
      </c>
    </row>
    <row r="120" s="12" customFormat="1" ht="25.92" customHeight="1">
      <c r="A120" s="12"/>
      <c r="B120" s="193"/>
      <c r="C120" s="194"/>
      <c r="D120" s="195" t="s">
        <v>75</v>
      </c>
      <c r="E120" s="196" t="s">
        <v>111</v>
      </c>
      <c r="F120" s="196" t="s">
        <v>112</v>
      </c>
      <c r="G120" s="194"/>
      <c r="H120" s="194"/>
      <c r="I120" s="197"/>
      <c r="J120" s="198">
        <f>BK120</f>
        <v>0</v>
      </c>
      <c r="K120" s="194"/>
      <c r="L120" s="199"/>
      <c r="M120" s="200"/>
      <c r="N120" s="201"/>
      <c r="O120" s="201"/>
      <c r="P120" s="202">
        <f>P121+P144+P145+P158+P172+P179</f>
        <v>0</v>
      </c>
      <c r="Q120" s="201"/>
      <c r="R120" s="202">
        <f>R121+R144+R145+R158+R172+R179</f>
        <v>71.383753799999994</v>
      </c>
      <c r="S120" s="201"/>
      <c r="T120" s="202">
        <f>T121+T144+T145+T158+T172+T179</f>
        <v>29.1114</v>
      </c>
      <c r="U120" s="203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4" t="s">
        <v>81</v>
      </c>
      <c r="AT120" s="205" t="s">
        <v>75</v>
      </c>
      <c r="AU120" s="205" t="s">
        <v>76</v>
      </c>
      <c r="AY120" s="204" t="s">
        <v>113</v>
      </c>
      <c r="BK120" s="206">
        <f>BK121+BK144+BK145+BK158+BK172+BK179</f>
        <v>0</v>
      </c>
    </row>
    <row r="121" s="12" customFormat="1" ht="22.8" customHeight="1">
      <c r="A121" s="12"/>
      <c r="B121" s="193"/>
      <c r="C121" s="194"/>
      <c r="D121" s="195" t="s">
        <v>75</v>
      </c>
      <c r="E121" s="207" t="s">
        <v>81</v>
      </c>
      <c r="F121" s="207" t="s">
        <v>114</v>
      </c>
      <c r="G121" s="194"/>
      <c r="H121" s="194"/>
      <c r="I121" s="197"/>
      <c r="J121" s="208">
        <f>BK121</f>
        <v>0</v>
      </c>
      <c r="K121" s="194"/>
      <c r="L121" s="199"/>
      <c r="M121" s="200"/>
      <c r="N121" s="201"/>
      <c r="O121" s="201"/>
      <c r="P121" s="202">
        <f>SUM(P122:P143)</f>
        <v>0</v>
      </c>
      <c r="Q121" s="201"/>
      <c r="R121" s="202">
        <f>SUM(R122:R143)</f>
        <v>2.4732000000000003</v>
      </c>
      <c r="S121" s="201"/>
      <c r="T121" s="202">
        <f>SUM(T122:T143)</f>
        <v>21.929400000000001</v>
      </c>
      <c r="U121" s="203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4" t="s">
        <v>81</v>
      </c>
      <c r="AT121" s="205" t="s">
        <v>75</v>
      </c>
      <c r="AU121" s="205" t="s">
        <v>81</v>
      </c>
      <c r="AY121" s="204" t="s">
        <v>113</v>
      </c>
      <c r="BK121" s="206">
        <f>SUM(BK122:BK143)</f>
        <v>0</v>
      </c>
    </row>
    <row r="122" s="2" customFormat="1" ht="33" customHeight="1">
      <c r="A122" s="37"/>
      <c r="B122" s="38"/>
      <c r="C122" s="209" t="s">
        <v>115</v>
      </c>
      <c r="D122" s="209" t="s">
        <v>116</v>
      </c>
      <c r="E122" s="210" t="s">
        <v>117</v>
      </c>
      <c r="F122" s="211" t="s">
        <v>118</v>
      </c>
      <c r="G122" s="212" t="s">
        <v>119</v>
      </c>
      <c r="H122" s="213">
        <v>5</v>
      </c>
      <c r="I122" s="214"/>
      <c r="J122" s="215">
        <f>ROUND(I122*H122,2)</f>
        <v>0</v>
      </c>
      <c r="K122" s="211" t="s">
        <v>120</v>
      </c>
      <c r="L122" s="43"/>
      <c r="M122" s="216" t="s">
        <v>1</v>
      </c>
      <c r="N122" s="217" t="s">
        <v>41</v>
      </c>
      <c r="O122" s="90"/>
      <c r="P122" s="218">
        <f>O122*H122</f>
        <v>0</v>
      </c>
      <c r="Q122" s="218">
        <v>0</v>
      </c>
      <c r="R122" s="218">
        <f>Q122*H122</f>
        <v>0</v>
      </c>
      <c r="S122" s="218">
        <v>0</v>
      </c>
      <c r="T122" s="218">
        <f>S122*H122</f>
        <v>0</v>
      </c>
      <c r="U122" s="219" t="s">
        <v>1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0" t="s">
        <v>121</v>
      </c>
      <c r="AT122" s="220" t="s">
        <v>116</v>
      </c>
      <c r="AU122" s="220" t="s">
        <v>83</v>
      </c>
      <c r="AY122" s="16" t="s">
        <v>113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6" t="s">
        <v>81</v>
      </c>
      <c r="BK122" s="221">
        <f>ROUND(I122*H122,2)</f>
        <v>0</v>
      </c>
      <c r="BL122" s="16" t="s">
        <v>121</v>
      </c>
      <c r="BM122" s="220" t="s">
        <v>122</v>
      </c>
    </row>
    <row r="123" s="2" customFormat="1">
      <c r="A123" s="37"/>
      <c r="B123" s="38"/>
      <c r="C123" s="39"/>
      <c r="D123" s="222" t="s">
        <v>123</v>
      </c>
      <c r="E123" s="39"/>
      <c r="F123" s="223" t="s">
        <v>124</v>
      </c>
      <c r="G123" s="39"/>
      <c r="H123" s="39"/>
      <c r="I123" s="224"/>
      <c r="J123" s="39"/>
      <c r="K123" s="39"/>
      <c r="L123" s="43"/>
      <c r="M123" s="225"/>
      <c r="N123" s="226"/>
      <c r="O123" s="90"/>
      <c r="P123" s="90"/>
      <c r="Q123" s="90"/>
      <c r="R123" s="90"/>
      <c r="S123" s="90"/>
      <c r="T123" s="90"/>
      <c r="U123" s="91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123</v>
      </c>
      <c r="AU123" s="16" t="s">
        <v>83</v>
      </c>
    </row>
    <row r="124" s="2" customFormat="1" ht="24.15" customHeight="1">
      <c r="A124" s="37"/>
      <c r="B124" s="38"/>
      <c r="C124" s="209" t="s">
        <v>125</v>
      </c>
      <c r="D124" s="209" t="s">
        <v>116</v>
      </c>
      <c r="E124" s="210" t="s">
        <v>126</v>
      </c>
      <c r="F124" s="211" t="s">
        <v>127</v>
      </c>
      <c r="G124" s="212" t="s">
        <v>119</v>
      </c>
      <c r="H124" s="213">
        <v>7.3099999999999996</v>
      </c>
      <c r="I124" s="214"/>
      <c r="J124" s="215">
        <f>ROUND(I124*H124,2)</f>
        <v>0</v>
      </c>
      <c r="K124" s="211" t="s">
        <v>120</v>
      </c>
      <c r="L124" s="43"/>
      <c r="M124" s="216" t="s">
        <v>1</v>
      </c>
      <c r="N124" s="217" t="s">
        <v>41</v>
      </c>
      <c r="O124" s="90"/>
      <c r="P124" s="218">
        <f>O124*H124</f>
        <v>0</v>
      </c>
      <c r="Q124" s="218">
        <v>0</v>
      </c>
      <c r="R124" s="218">
        <f>Q124*H124</f>
        <v>0</v>
      </c>
      <c r="S124" s="218">
        <v>0</v>
      </c>
      <c r="T124" s="218">
        <f>S124*H124</f>
        <v>0</v>
      </c>
      <c r="U124" s="219" t="s">
        <v>1</v>
      </c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0" t="s">
        <v>121</v>
      </c>
      <c r="AT124" s="220" t="s">
        <v>116</v>
      </c>
      <c r="AU124" s="220" t="s">
        <v>83</v>
      </c>
      <c r="AY124" s="16" t="s">
        <v>113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16" t="s">
        <v>81</v>
      </c>
      <c r="BK124" s="221">
        <f>ROUND(I124*H124,2)</f>
        <v>0</v>
      </c>
      <c r="BL124" s="16" t="s">
        <v>121</v>
      </c>
      <c r="BM124" s="220" t="s">
        <v>128</v>
      </c>
    </row>
    <row r="125" s="2" customFormat="1">
      <c r="A125" s="37"/>
      <c r="B125" s="38"/>
      <c r="C125" s="39"/>
      <c r="D125" s="222" t="s">
        <v>123</v>
      </c>
      <c r="E125" s="39"/>
      <c r="F125" s="223" t="s">
        <v>129</v>
      </c>
      <c r="G125" s="39"/>
      <c r="H125" s="39"/>
      <c r="I125" s="224"/>
      <c r="J125" s="39"/>
      <c r="K125" s="39"/>
      <c r="L125" s="43"/>
      <c r="M125" s="225"/>
      <c r="N125" s="226"/>
      <c r="O125" s="90"/>
      <c r="P125" s="90"/>
      <c r="Q125" s="90"/>
      <c r="R125" s="90"/>
      <c r="S125" s="90"/>
      <c r="T125" s="90"/>
      <c r="U125" s="91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123</v>
      </c>
      <c r="AU125" s="16" t="s">
        <v>83</v>
      </c>
    </row>
    <row r="126" s="2" customFormat="1">
      <c r="A126" s="37"/>
      <c r="B126" s="38"/>
      <c r="C126" s="39"/>
      <c r="D126" s="222" t="s">
        <v>130</v>
      </c>
      <c r="E126" s="39"/>
      <c r="F126" s="227" t="s">
        <v>131</v>
      </c>
      <c r="G126" s="39"/>
      <c r="H126" s="39"/>
      <c r="I126" s="224"/>
      <c r="J126" s="39"/>
      <c r="K126" s="39"/>
      <c r="L126" s="43"/>
      <c r="M126" s="225"/>
      <c r="N126" s="226"/>
      <c r="O126" s="90"/>
      <c r="P126" s="90"/>
      <c r="Q126" s="90"/>
      <c r="R126" s="90"/>
      <c r="S126" s="90"/>
      <c r="T126" s="90"/>
      <c r="U126" s="91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130</v>
      </c>
      <c r="AU126" s="16" t="s">
        <v>83</v>
      </c>
    </row>
    <row r="127" s="13" customFormat="1">
      <c r="A127" s="13"/>
      <c r="B127" s="228"/>
      <c r="C127" s="229"/>
      <c r="D127" s="222" t="s">
        <v>132</v>
      </c>
      <c r="E127" s="230" t="s">
        <v>1</v>
      </c>
      <c r="F127" s="231" t="s">
        <v>133</v>
      </c>
      <c r="G127" s="229"/>
      <c r="H127" s="232">
        <v>7.3099999999999996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6"/>
      <c r="U127" s="237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132</v>
      </c>
      <c r="AU127" s="238" t="s">
        <v>83</v>
      </c>
      <c r="AV127" s="13" t="s">
        <v>83</v>
      </c>
      <c r="AW127" s="13" t="s">
        <v>31</v>
      </c>
      <c r="AX127" s="13" t="s">
        <v>81</v>
      </c>
      <c r="AY127" s="238" t="s">
        <v>113</v>
      </c>
    </row>
    <row r="128" s="2" customFormat="1" ht="33" customHeight="1">
      <c r="A128" s="37"/>
      <c r="B128" s="38"/>
      <c r="C128" s="209" t="s">
        <v>134</v>
      </c>
      <c r="D128" s="209" t="s">
        <v>116</v>
      </c>
      <c r="E128" s="210" t="s">
        <v>135</v>
      </c>
      <c r="F128" s="211" t="s">
        <v>136</v>
      </c>
      <c r="G128" s="212" t="s">
        <v>119</v>
      </c>
      <c r="H128" s="213">
        <v>100</v>
      </c>
      <c r="I128" s="214"/>
      <c r="J128" s="215">
        <f>ROUND(I128*H128,2)</f>
        <v>0</v>
      </c>
      <c r="K128" s="211" t="s">
        <v>120</v>
      </c>
      <c r="L128" s="43"/>
      <c r="M128" s="216" t="s">
        <v>1</v>
      </c>
      <c r="N128" s="217" t="s">
        <v>41</v>
      </c>
      <c r="O128" s="90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8">
        <f>S128*H128</f>
        <v>0</v>
      </c>
      <c r="U128" s="219" t="s">
        <v>1</v>
      </c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0" t="s">
        <v>121</v>
      </c>
      <c r="AT128" s="220" t="s">
        <v>116</v>
      </c>
      <c r="AU128" s="220" t="s">
        <v>83</v>
      </c>
      <c r="AY128" s="16" t="s">
        <v>113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6" t="s">
        <v>81</v>
      </c>
      <c r="BK128" s="221">
        <f>ROUND(I128*H128,2)</f>
        <v>0</v>
      </c>
      <c r="BL128" s="16" t="s">
        <v>121</v>
      </c>
      <c r="BM128" s="220" t="s">
        <v>137</v>
      </c>
    </row>
    <row r="129" s="2" customFormat="1">
      <c r="A129" s="37"/>
      <c r="B129" s="38"/>
      <c r="C129" s="39"/>
      <c r="D129" s="222" t="s">
        <v>123</v>
      </c>
      <c r="E129" s="39"/>
      <c r="F129" s="223" t="s">
        <v>138</v>
      </c>
      <c r="G129" s="39"/>
      <c r="H129" s="39"/>
      <c r="I129" s="224"/>
      <c r="J129" s="39"/>
      <c r="K129" s="39"/>
      <c r="L129" s="43"/>
      <c r="M129" s="225"/>
      <c r="N129" s="226"/>
      <c r="O129" s="90"/>
      <c r="P129" s="90"/>
      <c r="Q129" s="90"/>
      <c r="R129" s="90"/>
      <c r="S129" s="90"/>
      <c r="T129" s="90"/>
      <c r="U129" s="91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123</v>
      </c>
      <c r="AU129" s="16" t="s">
        <v>83</v>
      </c>
    </row>
    <row r="130" s="2" customFormat="1">
      <c r="A130" s="37"/>
      <c r="B130" s="38"/>
      <c r="C130" s="39"/>
      <c r="D130" s="222" t="s">
        <v>130</v>
      </c>
      <c r="E130" s="39"/>
      <c r="F130" s="227" t="s">
        <v>139</v>
      </c>
      <c r="G130" s="39"/>
      <c r="H130" s="39"/>
      <c r="I130" s="224"/>
      <c r="J130" s="39"/>
      <c r="K130" s="39"/>
      <c r="L130" s="43"/>
      <c r="M130" s="225"/>
      <c r="N130" s="226"/>
      <c r="O130" s="90"/>
      <c r="P130" s="90"/>
      <c r="Q130" s="90"/>
      <c r="R130" s="90"/>
      <c r="S130" s="90"/>
      <c r="T130" s="90"/>
      <c r="U130" s="91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130</v>
      </c>
      <c r="AU130" s="16" t="s">
        <v>83</v>
      </c>
    </row>
    <row r="131" s="2" customFormat="1" ht="24.15" customHeight="1">
      <c r="A131" s="37"/>
      <c r="B131" s="38"/>
      <c r="C131" s="209" t="s">
        <v>140</v>
      </c>
      <c r="D131" s="209" t="s">
        <v>116</v>
      </c>
      <c r="E131" s="210" t="s">
        <v>141</v>
      </c>
      <c r="F131" s="211" t="s">
        <v>142</v>
      </c>
      <c r="G131" s="212" t="s">
        <v>119</v>
      </c>
      <c r="H131" s="213">
        <v>12.183</v>
      </c>
      <c r="I131" s="214"/>
      <c r="J131" s="215">
        <f>ROUND(I131*H131,2)</f>
        <v>0</v>
      </c>
      <c r="K131" s="211" t="s">
        <v>120</v>
      </c>
      <c r="L131" s="43"/>
      <c r="M131" s="216" t="s">
        <v>1</v>
      </c>
      <c r="N131" s="217" t="s">
        <v>41</v>
      </c>
      <c r="O131" s="90"/>
      <c r="P131" s="218">
        <f>O131*H131</f>
        <v>0</v>
      </c>
      <c r="Q131" s="218">
        <v>0</v>
      </c>
      <c r="R131" s="218">
        <f>Q131*H131</f>
        <v>0</v>
      </c>
      <c r="S131" s="218">
        <v>1.8</v>
      </c>
      <c r="T131" s="218">
        <f>S131*H131</f>
        <v>21.929400000000001</v>
      </c>
      <c r="U131" s="219" t="s">
        <v>1</v>
      </c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0" t="s">
        <v>121</v>
      </c>
      <c r="AT131" s="220" t="s">
        <v>116</v>
      </c>
      <c r="AU131" s="220" t="s">
        <v>83</v>
      </c>
      <c r="AY131" s="16" t="s">
        <v>113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16" t="s">
        <v>81</v>
      </c>
      <c r="BK131" s="221">
        <f>ROUND(I131*H131,2)</f>
        <v>0</v>
      </c>
      <c r="BL131" s="16" t="s">
        <v>121</v>
      </c>
      <c r="BM131" s="220" t="s">
        <v>143</v>
      </c>
    </row>
    <row r="132" s="2" customFormat="1">
      <c r="A132" s="37"/>
      <c r="B132" s="38"/>
      <c r="C132" s="39"/>
      <c r="D132" s="222" t="s">
        <v>123</v>
      </c>
      <c r="E132" s="39"/>
      <c r="F132" s="223" t="s">
        <v>144</v>
      </c>
      <c r="G132" s="39"/>
      <c r="H132" s="39"/>
      <c r="I132" s="224"/>
      <c r="J132" s="39"/>
      <c r="K132" s="39"/>
      <c r="L132" s="43"/>
      <c r="M132" s="225"/>
      <c r="N132" s="226"/>
      <c r="O132" s="90"/>
      <c r="P132" s="90"/>
      <c r="Q132" s="90"/>
      <c r="R132" s="90"/>
      <c r="S132" s="90"/>
      <c r="T132" s="90"/>
      <c r="U132" s="91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123</v>
      </c>
      <c r="AU132" s="16" t="s">
        <v>83</v>
      </c>
    </row>
    <row r="133" s="13" customFormat="1">
      <c r="A133" s="13"/>
      <c r="B133" s="228"/>
      <c r="C133" s="229"/>
      <c r="D133" s="222" t="s">
        <v>132</v>
      </c>
      <c r="E133" s="230" t="s">
        <v>1</v>
      </c>
      <c r="F133" s="231" t="s">
        <v>145</v>
      </c>
      <c r="G133" s="229"/>
      <c r="H133" s="232">
        <v>7.7800000000000002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6"/>
      <c r="U133" s="237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132</v>
      </c>
      <c r="AU133" s="238" t="s">
        <v>83</v>
      </c>
      <c r="AV133" s="13" t="s">
        <v>83</v>
      </c>
      <c r="AW133" s="13" t="s">
        <v>31</v>
      </c>
      <c r="AX133" s="13" t="s">
        <v>76</v>
      </c>
      <c r="AY133" s="238" t="s">
        <v>113</v>
      </c>
    </row>
    <row r="134" s="13" customFormat="1">
      <c r="A134" s="13"/>
      <c r="B134" s="228"/>
      <c r="C134" s="229"/>
      <c r="D134" s="222" t="s">
        <v>132</v>
      </c>
      <c r="E134" s="230" t="s">
        <v>1</v>
      </c>
      <c r="F134" s="231" t="s">
        <v>146</v>
      </c>
      <c r="G134" s="229"/>
      <c r="H134" s="232">
        <v>9.1999999999999993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6"/>
      <c r="U134" s="237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132</v>
      </c>
      <c r="AU134" s="238" t="s">
        <v>83</v>
      </c>
      <c r="AV134" s="13" t="s">
        <v>83</v>
      </c>
      <c r="AW134" s="13" t="s">
        <v>31</v>
      </c>
      <c r="AX134" s="13" t="s">
        <v>76</v>
      </c>
      <c r="AY134" s="238" t="s">
        <v>113</v>
      </c>
    </row>
    <row r="135" s="13" customFormat="1">
      <c r="A135" s="13"/>
      <c r="B135" s="228"/>
      <c r="C135" s="229"/>
      <c r="D135" s="222" t="s">
        <v>132</v>
      </c>
      <c r="E135" s="230" t="s">
        <v>1</v>
      </c>
      <c r="F135" s="231" t="s">
        <v>147</v>
      </c>
      <c r="G135" s="229"/>
      <c r="H135" s="232">
        <v>18.25</v>
      </c>
      <c r="I135" s="233"/>
      <c r="J135" s="229"/>
      <c r="K135" s="229"/>
      <c r="L135" s="234"/>
      <c r="M135" s="235"/>
      <c r="N135" s="236"/>
      <c r="O135" s="236"/>
      <c r="P135" s="236"/>
      <c r="Q135" s="236"/>
      <c r="R135" s="236"/>
      <c r="S135" s="236"/>
      <c r="T135" s="236"/>
      <c r="U135" s="237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132</v>
      </c>
      <c r="AU135" s="238" t="s">
        <v>83</v>
      </c>
      <c r="AV135" s="13" t="s">
        <v>83</v>
      </c>
      <c r="AW135" s="13" t="s">
        <v>31</v>
      </c>
      <c r="AX135" s="13" t="s">
        <v>76</v>
      </c>
      <c r="AY135" s="238" t="s">
        <v>113</v>
      </c>
    </row>
    <row r="136" s="13" customFormat="1">
      <c r="A136" s="13"/>
      <c r="B136" s="228"/>
      <c r="C136" s="229"/>
      <c r="D136" s="222" t="s">
        <v>132</v>
      </c>
      <c r="E136" s="230" t="s">
        <v>1</v>
      </c>
      <c r="F136" s="231" t="s">
        <v>148</v>
      </c>
      <c r="G136" s="229"/>
      <c r="H136" s="232">
        <v>9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6"/>
      <c r="U136" s="237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132</v>
      </c>
      <c r="AU136" s="238" t="s">
        <v>83</v>
      </c>
      <c r="AV136" s="13" t="s">
        <v>83</v>
      </c>
      <c r="AW136" s="13" t="s">
        <v>31</v>
      </c>
      <c r="AX136" s="13" t="s">
        <v>76</v>
      </c>
      <c r="AY136" s="238" t="s">
        <v>113</v>
      </c>
    </row>
    <row r="137" s="13" customFormat="1">
      <c r="A137" s="13"/>
      <c r="B137" s="228"/>
      <c r="C137" s="229"/>
      <c r="D137" s="222" t="s">
        <v>132</v>
      </c>
      <c r="E137" s="230" t="s">
        <v>1</v>
      </c>
      <c r="F137" s="231" t="s">
        <v>149</v>
      </c>
      <c r="G137" s="229"/>
      <c r="H137" s="232">
        <v>4.5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6"/>
      <c r="U137" s="237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132</v>
      </c>
      <c r="AU137" s="238" t="s">
        <v>83</v>
      </c>
      <c r="AV137" s="13" t="s">
        <v>83</v>
      </c>
      <c r="AW137" s="13" t="s">
        <v>31</v>
      </c>
      <c r="AX137" s="13" t="s">
        <v>76</v>
      </c>
      <c r="AY137" s="238" t="s">
        <v>113</v>
      </c>
    </row>
    <row r="138" s="14" customFormat="1">
      <c r="A138" s="14"/>
      <c r="B138" s="239"/>
      <c r="C138" s="240"/>
      <c r="D138" s="222" t="s">
        <v>132</v>
      </c>
      <c r="E138" s="241" t="s">
        <v>1</v>
      </c>
      <c r="F138" s="242" t="s">
        <v>150</v>
      </c>
      <c r="G138" s="240"/>
      <c r="H138" s="243">
        <v>48.730000000000004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7"/>
      <c r="U138" s="248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9" t="s">
        <v>132</v>
      </c>
      <c r="AU138" s="249" t="s">
        <v>83</v>
      </c>
      <c r="AV138" s="14" t="s">
        <v>121</v>
      </c>
      <c r="AW138" s="14" t="s">
        <v>31</v>
      </c>
      <c r="AX138" s="14" t="s">
        <v>76</v>
      </c>
      <c r="AY138" s="249" t="s">
        <v>113</v>
      </c>
    </row>
    <row r="139" s="13" customFormat="1">
      <c r="A139" s="13"/>
      <c r="B139" s="228"/>
      <c r="C139" s="229"/>
      <c r="D139" s="222" t="s">
        <v>132</v>
      </c>
      <c r="E139" s="230" t="s">
        <v>1</v>
      </c>
      <c r="F139" s="231" t="s">
        <v>151</v>
      </c>
      <c r="G139" s="229"/>
      <c r="H139" s="232">
        <v>12.183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6"/>
      <c r="U139" s="237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132</v>
      </c>
      <c r="AU139" s="238" t="s">
        <v>83</v>
      </c>
      <c r="AV139" s="13" t="s">
        <v>83</v>
      </c>
      <c r="AW139" s="13" t="s">
        <v>31</v>
      </c>
      <c r="AX139" s="13" t="s">
        <v>81</v>
      </c>
      <c r="AY139" s="238" t="s">
        <v>113</v>
      </c>
    </row>
    <row r="140" s="2" customFormat="1" ht="24.15" customHeight="1">
      <c r="A140" s="37"/>
      <c r="B140" s="38"/>
      <c r="C140" s="209" t="s">
        <v>8</v>
      </c>
      <c r="D140" s="209" t="s">
        <v>116</v>
      </c>
      <c r="E140" s="210" t="s">
        <v>152</v>
      </c>
      <c r="F140" s="211" t="s">
        <v>153</v>
      </c>
      <c r="G140" s="212" t="s">
        <v>119</v>
      </c>
      <c r="H140" s="213">
        <v>6.1829999999999998</v>
      </c>
      <c r="I140" s="214"/>
      <c r="J140" s="215">
        <f>ROUND(I140*H140,2)</f>
        <v>0</v>
      </c>
      <c r="K140" s="211" t="s">
        <v>120</v>
      </c>
      <c r="L140" s="43"/>
      <c r="M140" s="216" t="s">
        <v>1</v>
      </c>
      <c r="N140" s="217" t="s">
        <v>41</v>
      </c>
      <c r="O140" s="90"/>
      <c r="P140" s="218">
        <f>O140*H140</f>
        <v>0</v>
      </c>
      <c r="Q140" s="218">
        <v>0.40000000000000002</v>
      </c>
      <c r="R140" s="218">
        <f>Q140*H140</f>
        <v>2.4732000000000003</v>
      </c>
      <c r="S140" s="218">
        <v>0</v>
      </c>
      <c r="T140" s="218">
        <f>S140*H140</f>
        <v>0</v>
      </c>
      <c r="U140" s="219" t="s">
        <v>1</v>
      </c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0" t="s">
        <v>121</v>
      </c>
      <c r="AT140" s="220" t="s">
        <v>116</v>
      </c>
      <c r="AU140" s="220" t="s">
        <v>83</v>
      </c>
      <c r="AY140" s="16" t="s">
        <v>113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6" t="s">
        <v>81</v>
      </c>
      <c r="BK140" s="221">
        <f>ROUND(I140*H140,2)</f>
        <v>0</v>
      </c>
      <c r="BL140" s="16" t="s">
        <v>121</v>
      </c>
      <c r="BM140" s="220" t="s">
        <v>154</v>
      </c>
    </row>
    <row r="141" s="2" customFormat="1">
      <c r="A141" s="37"/>
      <c r="B141" s="38"/>
      <c r="C141" s="39"/>
      <c r="D141" s="222" t="s">
        <v>123</v>
      </c>
      <c r="E141" s="39"/>
      <c r="F141" s="223" t="s">
        <v>155</v>
      </c>
      <c r="G141" s="39"/>
      <c r="H141" s="39"/>
      <c r="I141" s="224"/>
      <c r="J141" s="39"/>
      <c r="K141" s="39"/>
      <c r="L141" s="43"/>
      <c r="M141" s="225"/>
      <c r="N141" s="226"/>
      <c r="O141" s="90"/>
      <c r="P141" s="90"/>
      <c r="Q141" s="90"/>
      <c r="R141" s="90"/>
      <c r="S141" s="90"/>
      <c r="T141" s="90"/>
      <c r="U141" s="91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123</v>
      </c>
      <c r="AU141" s="16" t="s">
        <v>83</v>
      </c>
    </row>
    <row r="142" s="2" customFormat="1" ht="24.15" customHeight="1">
      <c r="A142" s="37"/>
      <c r="B142" s="38"/>
      <c r="C142" s="209" t="s">
        <v>156</v>
      </c>
      <c r="D142" s="209" t="s">
        <v>116</v>
      </c>
      <c r="E142" s="210" t="s">
        <v>157</v>
      </c>
      <c r="F142" s="211" t="s">
        <v>158</v>
      </c>
      <c r="G142" s="212" t="s">
        <v>119</v>
      </c>
      <c r="H142" s="213">
        <v>6</v>
      </c>
      <c r="I142" s="214"/>
      <c r="J142" s="215">
        <f>ROUND(I142*H142,2)</f>
        <v>0</v>
      </c>
      <c r="K142" s="211" t="s">
        <v>120</v>
      </c>
      <c r="L142" s="43"/>
      <c r="M142" s="216" t="s">
        <v>1</v>
      </c>
      <c r="N142" s="217" t="s">
        <v>41</v>
      </c>
      <c r="O142" s="90"/>
      <c r="P142" s="218">
        <f>O142*H142</f>
        <v>0</v>
      </c>
      <c r="Q142" s="218">
        <v>0</v>
      </c>
      <c r="R142" s="218">
        <f>Q142*H142</f>
        <v>0</v>
      </c>
      <c r="S142" s="218">
        <v>0</v>
      </c>
      <c r="T142" s="218">
        <f>S142*H142</f>
        <v>0</v>
      </c>
      <c r="U142" s="219" t="s">
        <v>1</v>
      </c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0" t="s">
        <v>121</v>
      </c>
      <c r="AT142" s="220" t="s">
        <v>116</v>
      </c>
      <c r="AU142" s="220" t="s">
        <v>83</v>
      </c>
      <c r="AY142" s="16" t="s">
        <v>113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16" t="s">
        <v>81</v>
      </c>
      <c r="BK142" s="221">
        <f>ROUND(I142*H142,2)</f>
        <v>0</v>
      </c>
      <c r="BL142" s="16" t="s">
        <v>121</v>
      </c>
      <c r="BM142" s="220" t="s">
        <v>159</v>
      </c>
    </row>
    <row r="143" s="2" customFormat="1">
      <c r="A143" s="37"/>
      <c r="B143" s="38"/>
      <c r="C143" s="39"/>
      <c r="D143" s="222" t="s">
        <v>123</v>
      </c>
      <c r="E143" s="39"/>
      <c r="F143" s="223" t="s">
        <v>160</v>
      </c>
      <c r="G143" s="39"/>
      <c r="H143" s="39"/>
      <c r="I143" s="224"/>
      <c r="J143" s="39"/>
      <c r="K143" s="39"/>
      <c r="L143" s="43"/>
      <c r="M143" s="225"/>
      <c r="N143" s="226"/>
      <c r="O143" s="90"/>
      <c r="P143" s="90"/>
      <c r="Q143" s="90"/>
      <c r="R143" s="90"/>
      <c r="S143" s="90"/>
      <c r="T143" s="90"/>
      <c r="U143" s="91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123</v>
      </c>
      <c r="AU143" s="16" t="s">
        <v>83</v>
      </c>
    </row>
    <row r="144" s="12" customFormat="1" ht="22.8" customHeight="1">
      <c r="A144" s="12"/>
      <c r="B144" s="193"/>
      <c r="C144" s="194"/>
      <c r="D144" s="195" t="s">
        <v>75</v>
      </c>
      <c r="E144" s="207" t="s">
        <v>161</v>
      </c>
      <c r="F144" s="207" t="s">
        <v>162</v>
      </c>
      <c r="G144" s="194"/>
      <c r="H144" s="194"/>
      <c r="I144" s="197"/>
      <c r="J144" s="208">
        <f>BK144</f>
        <v>0</v>
      </c>
      <c r="K144" s="194"/>
      <c r="L144" s="199"/>
      <c r="M144" s="200"/>
      <c r="N144" s="201"/>
      <c r="O144" s="201"/>
      <c r="P144" s="202">
        <v>0</v>
      </c>
      <c r="Q144" s="201"/>
      <c r="R144" s="202">
        <v>0</v>
      </c>
      <c r="S144" s="201"/>
      <c r="T144" s="202">
        <v>0</v>
      </c>
      <c r="U144" s="203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4" t="s">
        <v>81</v>
      </c>
      <c r="AT144" s="205" t="s">
        <v>75</v>
      </c>
      <c r="AU144" s="205" t="s">
        <v>81</v>
      </c>
      <c r="AY144" s="204" t="s">
        <v>113</v>
      </c>
      <c r="BK144" s="206">
        <v>0</v>
      </c>
    </row>
    <row r="145" s="12" customFormat="1" ht="22.8" customHeight="1">
      <c r="A145" s="12"/>
      <c r="B145" s="193"/>
      <c r="C145" s="194"/>
      <c r="D145" s="195" t="s">
        <v>75</v>
      </c>
      <c r="E145" s="207" t="s">
        <v>121</v>
      </c>
      <c r="F145" s="207" t="s">
        <v>163</v>
      </c>
      <c r="G145" s="194"/>
      <c r="H145" s="194"/>
      <c r="I145" s="197"/>
      <c r="J145" s="208">
        <f>BK145</f>
        <v>0</v>
      </c>
      <c r="K145" s="194"/>
      <c r="L145" s="199"/>
      <c r="M145" s="200"/>
      <c r="N145" s="201"/>
      <c r="O145" s="201"/>
      <c r="P145" s="202">
        <f>SUM(P146:P157)</f>
        <v>0</v>
      </c>
      <c r="Q145" s="201"/>
      <c r="R145" s="202">
        <f>SUM(R146:R157)</f>
        <v>23.990753599999998</v>
      </c>
      <c r="S145" s="201"/>
      <c r="T145" s="202">
        <f>SUM(T146:T157)</f>
        <v>0</v>
      </c>
      <c r="U145" s="203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4" t="s">
        <v>81</v>
      </c>
      <c r="AT145" s="205" t="s">
        <v>75</v>
      </c>
      <c r="AU145" s="205" t="s">
        <v>81</v>
      </c>
      <c r="AY145" s="204" t="s">
        <v>113</v>
      </c>
      <c r="BK145" s="206">
        <f>SUM(BK146:BK157)</f>
        <v>0</v>
      </c>
    </row>
    <row r="146" s="2" customFormat="1" ht="24.15" customHeight="1">
      <c r="A146" s="37"/>
      <c r="B146" s="38"/>
      <c r="C146" s="209" t="s">
        <v>164</v>
      </c>
      <c r="D146" s="209" t="s">
        <v>116</v>
      </c>
      <c r="E146" s="210" t="s">
        <v>165</v>
      </c>
      <c r="F146" s="211" t="s">
        <v>166</v>
      </c>
      <c r="G146" s="212" t="s">
        <v>167</v>
      </c>
      <c r="H146" s="213">
        <v>48.729999999999997</v>
      </c>
      <c r="I146" s="214"/>
      <c r="J146" s="215">
        <f>ROUND(I146*H146,2)</f>
        <v>0</v>
      </c>
      <c r="K146" s="211" t="s">
        <v>120</v>
      </c>
      <c r="L146" s="43"/>
      <c r="M146" s="216" t="s">
        <v>1</v>
      </c>
      <c r="N146" s="217" t="s">
        <v>41</v>
      </c>
      <c r="O146" s="90"/>
      <c r="P146" s="218">
        <f>O146*H146</f>
        <v>0</v>
      </c>
      <c r="Q146" s="218">
        <v>0</v>
      </c>
      <c r="R146" s="218">
        <f>Q146*H146</f>
        <v>0</v>
      </c>
      <c r="S146" s="218">
        <v>0</v>
      </c>
      <c r="T146" s="218">
        <f>S146*H146</f>
        <v>0</v>
      </c>
      <c r="U146" s="219" t="s">
        <v>1</v>
      </c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0" t="s">
        <v>121</v>
      </c>
      <c r="AT146" s="220" t="s">
        <v>116</v>
      </c>
      <c r="AU146" s="220" t="s">
        <v>83</v>
      </c>
      <c r="AY146" s="16" t="s">
        <v>113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16" t="s">
        <v>81</v>
      </c>
      <c r="BK146" s="221">
        <f>ROUND(I146*H146,2)</f>
        <v>0</v>
      </c>
      <c r="BL146" s="16" t="s">
        <v>121</v>
      </c>
      <c r="BM146" s="220" t="s">
        <v>168</v>
      </c>
    </row>
    <row r="147" s="2" customFormat="1">
      <c r="A147" s="37"/>
      <c r="B147" s="38"/>
      <c r="C147" s="39"/>
      <c r="D147" s="222" t="s">
        <v>123</v>
      </c>
      <c r="E147" s="39"/>
      <c r="F147" s="223" t="s">
        <v>169</v>
      </c>
      <c r="G147" s="39"/>
      <c r="H147" s="39"/>
      <c r="I147" s="224"/>
      <c r="J147" s="39"/>
      <c r="K147" s="39"/>
      <c r="L147" s="43"/>
      <c r="M147" s="225"/>
      <c r="N147" s="226"/>
      <c r="O147" s="90"/>
      <c r="P147" s="90"/>
      <c r="Q147" s="90"/>
      <c r="R147" s="90"/>
      <c r="S147" s="90"/>
      <c r="T147" s="90"/>
      <c r="U147" s="91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123</v>
      </c>
      <c r="AU147" s="16" t="s">
        <v>83</v>
      </c>
    </row>
    <row r="148" s="2" customFormat="1">
      <c r="A148" s="37"/>
      <c r="B148" s="38"/>
      <c r="C148" s="39"/>
      <c r="D148" s="222" t="s">
        <v>130</v>
      </c>
      <c r="E148" s="39"/>
      <c r="F148" s="227" t="s">
        <v>170</v>
      </c>
      <c r="G148" s="39"/>
      <c r="H148" s="39"/>
      <c r="I148" s="224"/>
      <c r="J148" s="39"/>
      <c r="K148" s="39"/>
      <c r="L148" s="43"/>
      <c r="M148" s="225"/>
      <c r="N148" s="226"/>
      <c r="O148" s="90"/>
      <c r="P148" s="90"/>
      <c r="Q148" s="90"/>
      <c r="R148" s="90"/>
      <c r="S148" s="90"/>
      <c r="T148" s="90"/>
      <c r="U148" s="91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130</v>
      </c>
      <c r="AU148" s="16" t="s">
        <v>83</v>
      </c>
    </row>
    <row r="149" s="13" customFormat="1">
      <c r="A149" s="13"/>
      <c r="B149" s="228"/>
      <c r="C149" s="229"/>
      <c r="D149" s="222" t="s">
        <v>132</v>
      </c>
      <c r="E149" s="230" t="s">
        <v>1</v>
      </c>
      <c r="F149" s="231" t="s">
        <v>171</v>
      </c>
      <c r="G149" s="229"/>
      <c r="H149" s="232">
        <v>7.7800000000000002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6"/>
      <c r="U149" s="237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132</v>
      </c>
      <c r="AU149" s="238" t="s">
        <v>83</v>
      </c>
      <c r="AV149" s="13" t="s">
        <v>83</v>
      </c>
      <c r="AW149" s="13" t="s">
        <v>31</v>
      </c>
      <c r="AX149" s="13" t="s">
        <v>76</v>
      </c>
      <c r="AY149" s="238" t="s">
        <v>113</v>
      </c>
    </row>
    <row r="150" s="13" customFormat="1">
      <c r="A150" s="13"/>
      <c r="B150" s="228"/>
      <c r="C150" s="229"/>
      <c r="D150" s="222" t="s">
        <v>132</v>
      </c>
      <c r="E150" s="230" t="s">
        <v>1</v>
      </c>
      <c r="F150" s="231" t="s">
        <v>147</v>
      </c>
      <c r="G150" s="229"/>
      <c r="H150" s="232">
        <v>18.25</v>
      </c>
      <c r="I150" s="233"/>
      <c r="J150" s="229"/>
      <c r="K150" s="229"/>
      <c r="L150" s="234"/>
      <c r="M150" s="235"/>
      <c r="N150" s="236"/>
      <c r="O150" s="236"/>
      <c r="P150" s="236"/>
      <c r="Q150" s="236"/>
      <c r="R150" s="236"/>
      <c r="S150" s="236"/>
      <c r="T150" s="236"/>
      <c r="U150" s="237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132</v>
      </c>
      <c r="AU150" s="238" t="s">
        <v>83</v>
      </c>
      <c r="AV150" s="13" t="s">
        <v>83</v>
      </c>
      <c r="AW150" s="13" t="s">
        <v>31</v>
      </c>
      <c r="AX150" s="13" t="s">
        <v>76</v>
      </c>
      <c r="AY150" s="238" t="s">
        <v>113</v>
      </c>
    </row>
    <row r="151" s="13" customFormat="1">
      <c r="A151" s="13"/>
      <c r="B151" s="228"/>
      <c r="C151" s="229"/>
      <c r="D151" s="222" t="s">
        <v>132</v>
      </c>
      <c r="E151" s="230" t="s">
        <v>1</v>
      </c>
      <c r="F151" s="231" t="s">
        <v>140</v>
      </c>
      <c r="G151" s="229"/>
      <c r="H151" s="232">
        <v>9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6"/>
      <c r="U151" s="237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132</v>
      </c>
      <c r="AU151" s="238" t="s">
        <v>83</v>
      </c>
      <c r="AV151" s="13" t="s">
        <v>83</v>
      </c>
      <c r="AW151" s="13" t="s">
        <v>31</v>
      </c>
      <c r="AX151" s="13" t="s">
        <v>76</v>
      </c>
      <c r="AY151" s="238" t="s">
        <v>113</v>
      </c>
    </row>
    <row r="152" s="13" customFormat="1">
      <c r="A152" s="13"/>
      <c r="B152" s="228"/>
      <c r="C152" s="229"/>
      <c r="D152" s="222" t="s">
        <v>132</v>
      </c>
      <c r="E152" s="230" t="s">
        <v>1</v>
      </c>
      <c r="F152" s="231" t="s">
        <v>172</v>
      </c>
      <c r="G152" s="229"/>
      <c r="H152" s="232">
        <v>4.5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6"/>
      <c r="U152" s="237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8" t="s">
        <v>132</v>
      </c>
      <c r="AU152" s="238" t="s">
        <v>83</v>
      </c>
      <c r="AV152" s="13" t="s">
        <v>83</v>
      </c>
      <c r="AW152" s="13" t="s">
        <v>31</v>
      </c>
      <c r="AX152" s="13" t="s">
        <v>76</v>
      </c>
      <c r="AY152" s="238" t="s">
        <v>113</v>
      </c>
    </row>
    <row r="153" s="13" customFormat="1">
      <c r="A153" s="13"/>
      <c r="B153" s="228"/>
      <c r="C153" s="229"/>
      <c r="D153" s="222" t="s">
        <v>132</v>
      </c>
      <c r="E153" s="230" t="s">
        <v>1</v>
      </c>
      <c r="F153" s="231" t="s">
        <v>173</v>
      </c>
      <c r="G153" s="229"/>
      <c r="H153" s="232">
        <v>9.1999999999999993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6"/>
      <c r="U153" s="237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132</v>
      </c>
      <c r="AU153" s="238" t="s">
        <v>83</v>
      </c>
      <c r="AV153" s="13" t="s">
        <v>83</v>
      </c>
      <c r="AW153" s="13" t="s">
        <v>31</v>
      </c>
      <c r="AX153" s="13" t="s">
        <v>76</v>
      </c>
      <c r="AY153" s="238" t="s">
        <v>113</v>
      </c>
    </row>
    <row r="154" s="14" customFormat="1">
      <c r="A154" s="14"/>
      <c r="B154" s="239"/>
      <c r="C154" s="240"/>
      <c r="D154" s="222" t="s">
        <v>132</v>
      </c>
      <c r="E154" s="241" t="s">
        <v>1</v>
      </c>
      <c r="F154" s="242" t="s">
        <v>150</v>
      </c>
      <c r="G154" s="240"/>
      <c r="H154" s="243">
        <v>48.730000000000004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7"/>
      <c r="U154" s="248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132</v>
      </c>
      <c r="AU154" s="249" t="s">
        <v>83</v>
      </c>
      <c r="AV154" s="14" t="s">
        <v>121</v>
      </c>
      <c r="AW154" s="14" t="s">
        <v>31</v>
      </c>
      <c r="AX154" s="14" t="s">
        <v>81</v>
      </c>
      <c r="AY154" s="249" t="s">
        <v>113</v>
      </c>
    </row>
    <row r="155" s="2" customFormat="1" ht="33" customHeight="1">
      <c r="A155" s="37"/>
      <c r="B155" s="38"/>
      <c r="C155" s="209" t="s">
        <v>174</v>
      </c>
      <c r="D155" s="209" t="s">
        <v>116</v>
      </c>
      <c r="E155" s="210" t="s">
        <v>175</v>
      </c>
      <c r="F155" s="211" t="s">
        <v>176</v>
      </c>
      <c r="G155" s="212" t="s">
        <v>167</v>
      </c>
      <c r="H155" s="213">
        <v>48.729999999999997</v>
      </c>
      <c r="I155" s="214"/>
      <c r="J155" s="215">
        <f>ROUND(I155*H155,2)</f>
        <v>0</v>
      </c>
      <c r="K155" s="211" t="s">
        <v>120</v>
      </c>
      <c r="L155" s="43"/>
      <c r="M155" s="216" t="s">
        <v>1</v>
      </c>
      <c r="N155" s="217" t="s">
        <v>41</v>
      </c>
      <c r="O155" s="90"/>
      <c r="P155" s="218">
        <f>O155*H155</f>
        <v>0</v>
      </c>
      <c r="Q155" s="218">
        <v>0.49231999999999998</v>
      </c>
      <c r="R155" s="218">
        <f>Q155*H155</f>
        <v>23.990753599999998</v>
      </c>
      <c r="S155" s="218">
        <v>0</v>
      </c>
      <c r="T155" s="218">
        <f>S155*H155</f>
        <v>0</v>
      </c>
      <c r="U155" s="219" t="s">
        <v>1</v>
      </c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0" t="s">
        <v>121</v>
      </c>
      <c r="AT155" s="220" t="s">
        <v>116</v>
      </c>
      <c r="AU155" s="220" t="s">
        <v>83</v>
      </c>
      <c r="AY155" s="16" t="s">
        <v>113</v>
      </c>
      <c r="BE155" s="221">
        <f>IF(N155="základní",J155,0)</f>
        <v>0</v>
      </c>
      <c r="BF155" s="221">
        <f>IF(N155="snížená",J155,0)</f>
        <v>0</v>
      </c>
      <c r="BG155" s="221">
        <f>IF(N155="zákl. přenesená",J155,0)</f>
        <v>0</v>
      </c>
      <c r="BH155" s="221">
        <f>IF(N155="sníž. přenesená",J155,0)</f>
        <v>0</v>
      </c>
      <c r="BI155" s="221">
        <f>IF(N155="nulová",J155,0)</f>
        <v>0</v>
      </c>
      <c r="BJ155" s="16" t="s">
        <v>81</v>
      </c>
      <c r="BK155" s="221">
        <f>ROUND(I155*H155,2)</f>
        <v>0</v>
      </c>
      <c r="BL155" s="16" t="s">
        <v>121</v>
      </c>
      <c r="BM155" s="220" t="s">
        <v>177</v>
      </c>
    </row>
    <row r="156" s="2" customFormat="1">
      <c r="A156" s="37"/>
      <c r="B156" s="38"/>
      <c r="C156" s="39"/>
      <c r="D156" s="222" t="s">
        <v>123</v>
      </c>
      <c r="E156" s="39"/>
      <c r="F156" s="223" t="s">
        <v>178</v>
      </c>
      <c r="G156" s="39"/>
      <c r="H156" s="39"/>
      <c r="I156" s="224"/>
      <c r="J156" s="39"/>
      <c r="K156" s="39"/>
      <c r="L156" s="43"/>
      <c r="M156" s="225"/>
      <c r="N156" s="226"/>
      <c r="O156" s="90"/>
      <c r="P156" s="90"/>
      <c r="Q156" s="90"/>
      <c r="R156" s="90"/>
      <c r="S156" s="90"/>
      <c r="T156" s="90"/>
      <c r="U156" s="91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123</v>
      </c>
      <c r="AU156" s="16" t="s">
        <v>83</v>
      </c>
    </row>
    <row r="157" s="2" customFormat="1">
      <c r="A157" s="37"/>
      <c r="B157" s="38"/>
      <c r="C157" s="39"/>
      <c r="D157" s="222" t="s">
        <v>130</v>
      </c>
      <c r="E157" s="39"/>
      <c r="F157" s="227" t="s">
        <v>179</v>
      </c>
      <c r="G157" s="39"/>
      <c r="H157" s="39"/>
      <c r="I157" s="224"/>
      <c r="J157" s="39"/>
      <c r="K157" s="39"/>
      <c r="L157" s="43"/>
      <c r="M157" s="225"/>
      <c r="N157" s="226"/>
      <c r="O157" s="90"/>
      <c r="P157" s="90"/>
      <c r="Q157" s="90"/>
      <c r="R157" s="90"/>
      <c r="S157" s="90"/>
      <c r="T157" s="90"/>
      <c r="U157" s="91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130</v>
      </c>
      <c r="AU157" s="16" t="s">
        <v>83</v>
      </c>
    </row>
    <row r="158" s="12" customFormat="1" ht="22.8" customHeight="1">
      <c r="A158" s="12"/>
      <c r="B158" s="193"/>
      <c r="C158" s="194"/>
      <c r="D158" s="195" t="s">
        <v>75</v>
      </c>
      <c r="E158" s="207" t="s">
        <v>180</v>
      </c>
      <c r="F158" s="207" t="s">
        <v>181</v>
      </c>
      <c r="G158" s="194"/>
      <c r="H158" s="194"/>
      <c r="I158" s="197"/>
      <c r="J158" s="208">
        <f>BK158</f>
        <v>0</v>
      </c>
      <c r="K158" s="194"/>
      <c r="L158" s="199"/>
      <c r="M158" s="200"/>
      <c r="N158" s="201"/>
      <c r="O158" s="201"/>
      <c r="P158" s="202">
        <f>SUM(P159:P171)</f>
        <v>0</v>
      </c>
      <c r="Q158" s="201"/>
      <c r="R158" s="202">
        <f>SUM(R159:R171)</f>
        <v>44.919800199999997</v>
      </c>
      <c r="S158" s="201"/>
      <c r="T158" s="202">
        <f>SUM(T159:T171)</f>
        <v>0</v>
      </c>
      <c r="U158" s="203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4" t="s">
        <v>81</v>
      </c>
      <c r="AT158" s="205" t="s">
        <v>75</v>
      </c>
      <c r="AU158" s="205" t="s">
        <v>81</v>
      </c>
      <c r="AY158" s="204" t="s">
        <v>113</v>
      </c>
      <c r="BK158" s="206">
        <f>SUM(BK159:BK171)</f>
        <v>0</v>
      </c>
    </row>
    <row r="159" s="2" customFormat="1" ht="33" customHeight="1">
      <c r="A159" s="37"/>
      <c r="B159" s="38"/>
      <c r="C159" s="209" t="s">
        <v>182</v>
      </c>
      <c r="D159" s="209" t="s">
        <v>116</v>
      </c>
      <c r="E159" s="210" t="s">
        <v>183</v>
      </c>
      <c r="F159" s="211" t="s">
        <v>184</v>
      </c>
      <c r="G159" s="212" t="s">
        <v>167</v>
      </c>
      <c r="H159" s="213">
        <v>193.52000000000001</v>
      </c>
      <c r="I159" s="214"/>
      <c r="J159" s="215">
        <f>ROUND(I159*H159,2)</f>
        <v>0</v>
      </c>
      <c r="K159" s="211" t="s">
        <v>120</v>
      </c>
      <c r="L159" s="43"/>
      <c r="M159" s="216" t="s">
        <v>1</v>
      </c>
      <c r="N159" s="217" t="s">
        <v>41</v>
      </c>
      <c r="O159" s="90"/>
      <c r="P159" s="218">
        <f>O159*H159</f>
        <v>0</v>
      </c>
      <c r="Q159" s="218">
        <v>0.13075999999999999</v>
      </c>
      <c r="R159" s="218">
        <f>Q159*H159</f>
        <v>25.304675199999998</v>
      </c>
      <c r="S159" s="218">
        <v>0</v>
      </c>
      <c r="T159" s="218">
        <f>S159*H159</f>
        <v>0</v>
      </c>
      <c r="U159" s="219" t="s">
        <v>1</v>
      </c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0" t="s">
        <v>121</v>
      </c>
      <c r="AT159" s="220" t="s">
        <v>116</v>
      </c>
      <c r="AU159" s="220" t="s">
        <v>83</v>
      </c>
      <c r="AY159" s="16" t="s">
        <v>113</v>
      </c>
      <c r="BE159" s="221">
        <f>IF(N159="základní",J159,0)</f>
        <v>0</v>
      </c>
      <c r="BF159" s="221">
        <f>IF(N159="snížená",J159,0)</f>
        <v>0</v>
      </c>
      <c r="BG159" s="221">
        <f>IF(N159="zákl. přenesená",J159,0)</f>
        <v>0</v>
      </c>
      <c r="BH159" s="221">
        <f>IF(N159="sníž. přenesená",J159,0)</f>
        <v>0</v>
      </c>
      <c r="BI159" s="221">
        <f>IF(N159="nulová",J159,0)</f>
        <v>0</v>
      </c>
      <c r="BJ159" s="16" t="s">
        <v>81</v>
      </c>
      <c r="BK159" s="221">
        <f>ROUND(I159*H159,2)</f>
        <v>0</v>
      </c>
      <c r="BL159" s="16" t="s">
        <v>121</v>
      </c>
      <c r="BM159" s="220" t="s">
        <v>185</v>
      </c>
    </row>
    <row r="160" s="2" customFormat="1">
      <c r="A160" s="37"/>
      <c r="B160" s="38"/>
      <c r="C160" s="39"/>
      <c r="D160" s="222" t="s">
        <v>123</v>
      </c>
      <c r="E160" s="39"/>
      <c r="F160" s="223" t="s">
        <v>186</v>
      </c>
      <c r="G160" s="39"/>
      <c r="H160" s="39"/>
      <c r="I160" s="224"/>
      <c r="J160" s="39"/>
      <c r="K160" s="39"/>
      <c r="L160" s="43"/>
      <c r="M160" s="225"/>
      <c r="N160" s="226"/>
      <c r="O160" s="90"/>
      <c r="P160" s="90"/>
      <c r="Q160" s="90"/>
      <c r="R160" s="90"/>
      <c r="S160" s="90"/>
      <c r="T160" s="90"/>
      <c r="U160" s="91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123</v>
      </c>
      <c r="AU160" s="16" t="s">
        <v>83</v>
      </c>
    </row>
    <row r="161" s="2" customFormat="1">
      <c r="A161" s="37"/>
      <c r="B161" s="38"/>
      <c r="C161" s="39"/>
      <c r="D161" s="222" t="s">
        <v>130</v>
      </c>
      <c r="E161" s="39"/>
      <c r="F161" s="227" t="s">
        <v>187</v>
      </c>
      <c r="G161" s="39"/>
      <c r="H161" s="39"/>
      <c r="I161" s="224"/>
      <c r="J161" s="39"/>
      <c r="K161" s="39"/>
      <c r="L161" s="43"/>
      <c r="M161" s="225"/>
      <c r="N161" s="226"/>
      <c r="O161" s="90"/>
      <c r="P161" s="90"/>
      <c r="Q161" s="90"/>
      <c r="R161" s="90"/>
      <c r="S161" s="90"/>
      <c r="T161" s="90"/>
      <c r="U161" s="91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130</v>
      </c>
      <c r="AU161" s="16" t="s">
        <v>83</v>
      </c>
    </row>
    <row r="162" s="13" customFormat="1">
      <c r="A162" s="13"/>
      <c r="B162" s="228"/>
      <c r="C162" s="229"/>
      <c r="D162" s="222" t="s">
        <v>132</v>
      </c>
      <c r="E162" s="230" t="s">
        <v>1</v>
      </c>
      <c r="F162" s="231" t="s">
        <v>188</v>
      </c>
      <c r="G162" s="229"/>
      <c r="H162" s="232">
        <v>193.52000000000001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6"/>
      <c r="U162" s="237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132</v>
      </c>
      <c r="AU162" s="238" t="s">
        <v>83</v>
      </c>
      <c r="AV162" s="13" t="s">
        <v>83</v>
      </c>
      <c r="AW162" s="13" t="s">
        <v>31</v>
      </c>
      <c r="AX162" s="13" t="s">
        <v>81</v>
      </c>
      <c r="AY162" s="238" t="s">
        <v>113</v>
      </c>
    </row>
    <row r="163" s="2" customFormat="1" ht="16.5" customHeight="1">
      <c r="A163" s="37"/>
      <c r="B163" s="38"/>
      <c r="C163" s="209" t="s">
        <v>189</v>
      </c>
      <c r="D163" s="209" t="s">
        <v>116</v>
      </c>
      <c r="E163" s="210" t="s">
        <v>190</v>
      </c>
      <c r="F163" s="211" t="s">
        <v>191</v>
      </c>
      <c r="G163" s="212" t="s">
        <v>167</v>
      </c>
      <c r="H163" s="213">
        <v>549.76999999999998</v>
      </c>
      <c r="I163" s="214"/>
      <c r="J163" s="215">
        <f>ROUND(I163*H163,2)</f>
        <v>0</v>
      </c>
      <c r="K163" s="211" t="s">
        <v>120</v>
      </c>
      <c r="L163" s="43"/>
      <c r="M163" s="216" t="s">
        <v>1</v>
      </c>
      <c r="N163" s="217" t="s">
        <v>41</v>
      </c>
      <c r="O163" s="90"/>
      <c r="P163" s="218">
        <f>O163*H163</f>
        <v>0</v>
      </c>
      <c r="Q163" s="218">
        <v>0</v>
      </c>
      <c r="R163" s="218">
        <f>Q163*H163</f>
        <v>0</v>
      </c>
      <c r="S163" s="218">
        <v>0</v>
      </c>
      <c r="T163" s="218">
        <f>S163*H163</f>
        <v>0</v>
      </c>
      <c r="U163" s="219" t="s">
        <v>1</v>
      </c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0" t="s">
        <v>121</v>
      </c>
      <c r="AT163" s="220" t="s">
        <v>116</v>
      </c>
      <c r="AU163" s="220" t="s">
        <v>83</v>
      </c>
      <c r="AY163" s="16" t="s">
        <v>113</v>
      </c>
      <c r="BE163" s="221">
        <f>IF(N163="základní",J163,0)</f>
        <v>0</v>
      </c>
      <c r="BF163" s="221">
        <f>IF(N163="snížená",J163,0)</f>
        <v>0</v>
      </c>
      <c r="BG163" s="221">
        <f>IF(N163="zákl. přenesená",J163,0)</f>
        <v>0</v>
      </c>
      <c r="BH163" s="221">
        <f>IF(N163="sníž. přenesená",J163,0)</f>
        <v>0</v>
      </c>
      <c r="BI163" s="221">
        <f>IF(N163="nulová",J163,0)</f>
        <v>0</v>
      </c>
      <c r="BJ163" s="16" t="s">
        <v>81</v>
      </c>
      <c r="BK163" s="221">
        <f>ROUND(I163*H163,2)</f>
        <v>0</v>
      </c>
      <c r="BL163" s="16" t="s">
        <v>121</v>
      </c>
      <c r="BM163" s="220" t="s">
        <v>192</v>
      </c>
    </row>
    <row r="164" s="2" customFormat="1">
      <c r="A164" s="37"/>
      <c r="B164" s="38"/>
      <c r="C164" s="39"/>
      <c r="D164" s="222" t="s">
        <v>123</v>
      </c>
      <c r="E164" s="39"/>
      <c r="F164" s="223" t="s">
        <v>193</v>
      </c>
      <c r="G164" s="39"/>
      <c r="H164" s="39"/>
      <c r="I164" s="224"/>
      <c r="J164" s="39"/>
      <c r="K164" s="39"/>
      <c r="L164" s="43"/>
      <c r="M164" s="225"/>
      <c r="N164" s="226"/>
      <c r="O164" s="90"/>
      <c r="P164" s="90"/>
      <c r="Q164" s="90"/>
      <c r="R164" s="90"/>
      <c r="S164" s="90"/>
      <c r="T164" s="90"/>
      <c r="U164" s="91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123</v>
      </c>
      <c r="AU164" s="16" t="s">
        <v>83</v>
      </c>
    </row>
    <row r="165" s="2" customFormat="1">
      <c r="A165" s="37"/>
      <c r="B165" s="38"/>
      <c r="C165" s="39"/>
      <c r="D165" s="222" t="s">
        <v>130</v>
      </c>
      <c r="E165" s="39"/>
      <c r="F165" s="227" t="s">
        <v>194</v>
      </c>
      <c r="G165" s="39"/>
      <c r="H165" s="39"/>
      <c r="I165" s="224"/>
      <c r="J165" s="39"/>
      <c r="K165" s="39"/>
      <c r="L165" s="43"/>
      <c r="M165" s="225"/>
      <c r="N165" s="226"/>
      <c r="O165" s="90"/>
      <c r="P165" s="90"/>
      <c r="Q165" s="90"/>
      <c r="R165" s="90"/>
      <c r="S165" s="90"/>
      <c r="T165" s="90"/>
      <c r="U165" s="91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130</v>
      </c>
      <c r="AU165" s="16" t="s">
        <v>83</v>
      </c>
    </row>
    <row r="166" s="2" customFormat="1" ht="33" customHeight="1">
      <c r="A166" s="37"/>
      <c r="B166" s="38"/>
      <c r="C166" s="209" t="s">
        <v>180</v>
      </c>
      <c r="D166" s="209" t="s">
        <v>116</v>
      </c>
      <c r="E166" s="210" t="s">
        <v>195</v>
      </c>
      <c r="F166" s="211" t="s">
        <v>196</v>
      </c>
      <c r="G166" s="212" t="s">
        <v>167</v>
      </c>
      <c r="H166" s="213">
        <v>356.25</v>
      </c>
      <c r="I166" s="214"/>
      <c r="J166" s="215">
        <f>ROUND(I166*H166,2)</f>
        <v>0</v>
      </c>
      <c r="K166" s="211" t="s">
        <v>120</v>
      </c>
      <c r="L166" s="43"/>
      <c r="M166" s="216" t="s">
        <v>1</v>
      </c>
      <c r="N166" s="217" t="s">
        <v>41</v>
      </c>
      <c r="O166" s="90"/>
      <c r="P166" s="218">
        <f>O166*H166</f>
        <v>0</v>
      </c>
      <c r="Q166" s="218">
        <v>0.055059999999999998</v>
      </c>
      <c r="R166" s="218">
        <f>Q166*H166</f>
        <v>19.615124999999999</v>
      </c>
      <c r="S166" s="218">
        <v>0</v>
      </c>
      <c r="T166" s="218">
        <f>S166*H166</f>
        <v>0</v>
      </c>
      <c r="U166" s="219" t="s">
        <v>1</v>
      </c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0" t="s">
        <v>121</v>
      </c>
      <c r="AT166" s="220" t="s">
        <v>116</v>
      </c>
      <c r="AU166" s="220" t="s">
        <v>83</v>
      </c>
      <c r="AY166" s="16" t="s">
        <v>113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16" t="s">
        <v>81</v>
      </c>
      <c r="BK166" s="221">
        <f>ROUND(I166*H166,2)</f>
        <v>0</v>
      </c>
      <c r="BL166" s="16" t="s">
        <v>121</v>
      </c>
      <c r="BM166" s="220" t="s">
        <v>197</v>
      </c>
    </row>
    <row r="167" s="2" customFormat="1">
      <c r="A167" s="37"/>
      <c r="B167" s="38"/>
      <c r="C167" s="39"/>
      <c r="D167" s="222" t="s">
        <v>123</v>
      </c>
      <c r="E167" s="39"/>
      <c r="F167" s="223" t="s">
        <v>198</v>
      </c>
      <c r="G167" s="39"/>
      <c r="H167" s="39"/>
      <c r="I167" s="224"/>
      <c r="J167" s="39"/>
      <c r="K167" s="39"/>
      <c r="L167" s="43"/>
      <c r="M167" s="225"/>
      <c r="N167" s="226"/>
      <c r="O167" s="90"/>
      <c r="P167" s="90"/>
      <c r="Q167" s="90"/>
      <c r="R167" s="90"/>
      <c r="S167" s="90"/>
      <c r="T167" s="90"/>
      <c r="U167" s="91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123</v>
      </c>
      <c r="AU167" s="16" t="s">
        <v>83</v>
      </c>
    </row>
    <row r="168" s="2" customFormat="1">
      <c r="A168" s="37"/>
      <c r="B168" s="38"/>
      <c r="C168" s="39"/>
      <c r="D168" s="222" t="s">
        <v>130</v>
      </c>
      <c r="E168" s="39"/>
      <c r="F168" s="227" t="s">
        <v>199</v>
      </c>
      <c r="G168" s="39"/>
      <c r="H168" s="39"/>
      <c r="I168" s="224"/>
      <c r="J168" s="39"/>
      <c r="K168" s="39"/>
      <c r="L168" s="43"/>
      <c r="M168" s="225"/>
      <c r="N168" s="226"/>
      <c r="O168" s="90"/>
      <c r="P168" s="90"/>
      <c r="Q168" s="90"/>
      <c r="R168" s="90"/>
      <c r="S168" s="90"/>
      <c r="T168" s="90"/>
      <c r="U168" s="91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130</v>
      </c>
      <c r="AU168" s="16" t="s">
        <v>83</v>
      </c>
    </row>
    <row r="169" s="13" customFormat="1">
      <c r="A169" s="13"/>
      <c r="B169" s="228"/>
      <c r="C169" s="229"/>
      <c r="D169" s="222" t="s">
        <v>132</v>
      </c>
      <c r="E169" s="230" t="s">
        <v>1</v>
      </c>
      <c r="F169" s="231" t="s">
        <v>200</v>
      </c>
      <c r="G169" s="229"/>
      <c r="H169" s="232">
        <v>256.5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6"/>
      <c r="U169" s="237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132</v>
      </c>
      <c r="AU169" s="238" t="s">
        <v>83</v>
      </c>
      <c r="AV169" s="13" t="s">
        <v>83</v>
      </c>
      <c r="AW169" s="13" t="s">
        <v>31</v>
      </c>
      <c r="AX169" s="13" t="s">
        <v>76</v>
      </c>
      <c r="AY169" s="238" t="s">
        <v>113</v>
      </c>
    </row>
    <row r="170" s="13" customFormat="1">
      <c r="A170" s="13"/>
      <c r="B170" s="228"/>
      <c r="C170" s="229"/>
      <c r="D170" s="222" t="s">
        <v>132</v>
      </c>
      <c r="E170" s="230" t="s">
        <v>1</v>
      </c>
      <c r="F170" s="231" t="s">
        <v>201</v>
      </c>
      <c r="G170" s="229"/>
      <c r="H170" s="232">
        <v>99.75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6"/>
      <c r="U170" s="237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132</v>
      </c>
      <c r="AU170" s="238" t="s">
        <v>83</v>
      </c>
      <c r="AV170" s="13" t="s">
        <v>83</v>
      </c>
      <c r="AW170" s="13" t="s">
        <v>31</v>
      </c>
      <c r="AX170" s="13" t="s">
        <v>76</v>
      </c>
      <c r="AY170" s="238" t="s">
        <v>113</v>
      </c>
    </row>
    <row r="171" s="14" customFormat="1">
      <c r="A171" s="14"/>
      <c r="B171" s="239"/>
      <c r="C171" s="240"/>
      <c r="D171" s="222" t="s">
        <v>132</v>
      </c>
      <c r="E171" s="241" t="s">
        <v>1</v>
      </c>
      <c r="F171" s="242" t="s">
        <v>150</v>
      </c>
      <c r="G171" s="240"/>
      <c r="H171" s="243">
        <v>356.25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7"/>
      <c r="U171" s="248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132</v>
      </c>
      <c r="AU171" s="249" t="s">
        <v>83</v>
      </c>
      <c r="AV171" s="14" t="s">
        <v>121</v>
      </c>
      <c r="AW171" s="14" t="s">
        <v>31</v>
      </c>
      <c r="AX171" s="14" t="s">
        <v>81</v>
      </c>
      <c r="AY171" s="249" t="s">
        <v>113</v>
      </c>
    </row>
    <row r="172" s="12" customFormat="1" ht="22.8" customHeight="1">
      <c r="A172" s="12"/>
      <c r="B172" s="193"/>
      <c r="C172" s="194"/>
      <c r="D172" s="195" t="s">
        <v>75</v>
      </c>
      <c r="E172" s="207" t="s">
        <v>140</v>
      </c>
      <c r="F172" s="207" t="s">
        <v>202</v>
      </c>
      <c r="G172" s="194"/>
      <c r="H172" s="194"/>
      <c r="I172" s="197"/>
      <c r="J172" s="208">
        <f>BK172</f>
        <v>0</v>
      </c>
      <c r="K172" s="194"/>
      <c r="L172" s="199"/>
      <c r="M172" s="200"/>
      <c r="N172" s="201"/>
      <c r="O172" s="201"/>
      <c r="P172" s="202">
        <f>SUM(P173:P178)</f>
        <v>0</v>
      </c>
      <c r="Q172" s="201"/>
      <c r="R172" s="202">
        <f>SUM(R173:R178)</f>
        <v>0</v>
      </c>
      <c r="S172" s="201"/>
      <c r="T172" s="202">
        <f>SUM(T173:T178)</f>
        <v>7.1819999999999995</v>
      </c>
      <c r="U172" s="203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4" t="s">
        <v>81</v>
      </c>
      <c r="AT172" s="205" t="s">
        <v>75</v>
      </c>
      <c r="AU172" s="205" t="s">
        <v>81</v>
      </c>
      <c r="AY172" s="204" t="s">
        <v>113</v>
      </c>
      <c r="BK172" s="206">
        <f>SUM(BK173:BK178)</f>
        <v>0</v>
      </c>
    </row>
    <row r="173" s="2" customFormat="1" ht="24.15" customHeight="1">
      <c r="A173" s="37"/>
      <c r="B173" s="38"/>
      <c r="C173" s="209" t="s">
        <v>121</v>
      </c>
      <c r="D173" s="209" t="s">
        <v>116</v>
      </c>
      <c r="E173" s="210" t="s">
        <v>203</v>
      </c>
      <c r="F173" s="211" t="s">
        <v>204</v>
      </c>
      <c r="G173" s="212" t="s">
        <v>167</v>
      </c>
      <c r="H173" s="213">
        <v>549.76999999999998</v>
      </c>
      <c r="I173" s="214"/>
      <c r="J173" s="215">
        <f>ROUND(I173*H173,2)</f>
        <v>0</v>
      </c>
      <c r="K173" s="211" t="s">
        <v>120</v>
      </c>
      <c r="L173" s="43"/>
      <c r="M173" s="216" t="s">
        <v>1</v>
      </c>
      <c r="N173" s="217" t="s">
        <v>41</v>
      </c>
      <c r="O173" s="90"/>
      <c r="P173" s="218">
        <f>O173*H173</f>
        <v>0</v>
      </c>
      <c r="Q173" s="218">
        <v>0</v>
      </c>
      <c r="R173" s="218">
        <f>Q173*H173</f>
        <v>0</v>
      </c>
      <c r="S173" s="218">
        <v>0</v>
      </c>
      <c r="T173" s="218">
        <f>S173*H173</f>
        <v>0</v>
      </c>
      <c r="U173" s="219" t="s">
        <v>1</v>
      </c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0" t="s">
        <v>121</v>
      </c>
      <c r="AT173" s="220" t="s">
        <v>116</v>
      </c>
      <c r="AU173" s="220" t="s">
        <v>83</v>
      </c>
      <c r="AY173" s="16" t="s">
        <v>113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16" t="s">
        <v>81</v>
      </c>
      <c r="BK173" s="221">
        <f>ROUND(I173*H173,2)</f>
        <v>0</v>
      </c>
      <c r="BL173" s="16" t="s">
        <v>121</v>
      </c>
      <c r="BM173" s="220" t="s">
        <v>205</v>
      </c>
    </row>
    <row r="174" s="2" customFormat="1">
      <c r="A174" s="37"/>
      <c r="B174" s="38"/>
      <c r="C174" s="39"/>
      <c r="D174" s="222" t="s">
        <v>123</v>
      </c>
      <c r="E174" s="39"/>
      <c r="F174" s="223" t="s">
        <v>206</v>
      </c>
      <c r="G174" s="39"/>
      <c r="H174" s="39"/>
      <c r="I174" s="224"/>
      <c r="J174" s="39"/>
      <c r="K174" s="39"/>
      <c r="L174" s="43"/>
      <c r="M174" s="225"/>
      <c r="N174" s="226"/>
      <c r="O174" s="90"/>
      <c r="P174" s="90"/>
      <c r="Q174" s="90"/>
      <c r="R174" s="90"/>
      <c r="S174" s="90"/>
      <c r="T174" s="90"/>
      <c r="U174" s="91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123</v>
      </c>
      <c r="AU174" s="16" t="s">
        <v>83</v>
      </c>
    </row>
    <row r="175" s="13" customFormat="1">
      <c r="A175" s="13"/>
      <c r="B175" s="228"/>
      <c r="C175" s="229"/>
      <c r="D175" s="222" t="s">
        <v>132</v>
      </c>
      <c r="E175" s="230" t="s">
        <v>1</v>
      </c>
      <c r="F175" s="231" t="s">
        <v>207</v>
      </c>
      <c r="G175" s="229"/>
      <c r="H175" s="232">
        <v>549.76999999999998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6"/>
      <c r="U175" s="237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8" t="s">
        <v>132</v>
      </c>
      <c r="AU175" s="238" t="s">
        <v>83</v>
      </c>
      <c r="AV175" s="13" t="s">
        <v>83</v>
      </c>
      <c r="AW175" s="13" t="s">
        <v>31</v>
      </c>
      <c r="AX175" s="13" t="s">
        <v>81</v>
      </c>
      <c r="AY175" s="238" t="s">
        <v>113</v>
      </c>
    </row>
    <row r="176" s="2" customFormat="1" ht="24.15" customHeight="1">
      <c r="A176" s="37"/>
      <c r="B176" s="38"/>
      <c r="C176" s="209" t="s">
        <v>83</v>
      </c>
      <c r="D176" s="209" t="s">
        <v>116</v>
      </c>
      <c r="E176" s="210" t="s">
        <v>208</v>
      </c>
      <c r="F176" s="211" t="s">
        <v>209</v>
      </c>
      <c r="G176" s="212" t="s">
        <v>167</v>
      </c>
      <c r="H176" s="213">
        <v>399</v>
      </c>
      <c r="I176" s="214"/>
      <c r="J176" s="215">
        <f>ROUND(I176*H176,2)</f>
        <v>0</v>
      </c>
      <c r="K176" s="211" t="s">
        <v>120</v>
      </c>
      <c r="L176" s="43"/>
      <c r="M176" s="216" t="s">
        <v>1</v>
      </c>
      <c r="N176" s="217" t="s">
        <v>41</v>
      </c>
      <c r="O176" s="90"/>
      <c r="P176" s="218">
        <f>O176*H176</f>
        <v>0</v>
      </c>
      <c r="Q176" s="218">
        <v>0</v>
      </c>
      <c r="R176" s="218">
        <f>Q176*H176</f>
        <v>0</v>
      </c>
      <c r="S176" s="218">
        <v>0.017999999999999999</v>
      </c>
      <c r="T176" s="218">
        <f>S176*H176</f>
        <v>7.1819999999999995</v>
      </c>
      <c r="U176" s="219" t="s">
        <v>1</v>
      </c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0" t="s">
        <v>121</v>
      </c>
      <c r="AT176" s="220" t="s">
        <v>116</v>
      </c>
      <c r="AU176" s="220" t="s">
        <v>83</v>
      </c>
      <c r="AY176" s="16" t="s">
        <v>113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16" t="s">
        <v>81</v>
      </c>
      <c r="BK176" s="221">
        <f>ROUND(I176*H176,2)</f>
        <v>0</v>
      </c>
      <c r="BL176" s="16" t="s">
        <v>121</v>
      </c>
      <c r="BM176" s="220" t="s">
        <v>210</v>
      </c>
    </row>
    <row r="177" s="2" customFormat="1">
      <c r="A177" s="37"/>
      <c r="B177" s="38"/>
      <c r="C177" s="39"/>
      <c r="D177" s="222" t="s">
        <v>123</v>
      </c>
      <c r="E177" s="39"/>
      <c r="F177" s="223" t="s">
        <v>211</v>
      </c>
      <c r="G177" s="39"/>
      <c r="H177" s="39"/>
      <c r="I177" s="224"/>
      <c r="J177" s="39"/>
      <c r="K177" s="39"/>
      <c r="L177" s="43"/>
      <c r="M177" s="225"/>
      <c r="N177" s="226"/>
      <c r="O177" s="90"/>
      <c r="P177" s="90"/>
      <c r="Q177" s="90"/>
      <c r="R177" s="90"/>
      <c r="S177" s="90"/>
      <c r="T177" s="90"/>
      <c r="U177" s="91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123</v>
      </c>
      <c r="AU177" s="16" t="s">
        <v>83</v>
      </c>
    </row>
    <row r="178" s="2" customFormat="1">
      <c r="A178" s="37"/>
      <c r="B178" s="38"/>
      <c r="C178" s="39"/>
      <c r="D178" s="222" t="s">
        <v>130</v>
      </c>
      <c r="E178" s="39"/>
      <c r="F178" s="227" t="s">
        <v>212</v>
      </c>
      <c r="G178" s="39"/>
      <c r="H178" s="39"/>
      <c r="I178" s="224"/>
      <c r="J178" s="39"/>
      <c r="K178" s="39"/>
      <c r="L178" s="43"/>
      <c r="M178" s="225"/>
      <c r="N178" s="226"/>
      <c r="O178" s="90"/>
      <c r="P178" s="90"/>
      <c r="Q178" s="90"/>
      <c r="R178" s="90"/>
      <c r="S178" s="90"/>
      <c r="T178" s="90"/>
      <c r="U178" s="91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130</v>
      </c>
      <c r="AU178" s="16" t="s">
        <v>83</v>
      </c>
    </row>
    <row r="179" s="12" customFormat="1" ht="22.8" customHeight="1">
      <c r="A179" s="12"/>
      <c r="B179" s="193"/>
      <c r="C179" s="194"/>
      <c r="D179" s="195" t="s">
        <v>75</v>
      </c>
      <c r="E179" s="207" t="s">
        <v>213</v>
      </c>
      <c r="F179" s="207" t="s">
        <v>214</v>
      </c>
      <c r="G179" s="194"/>
      <c r="H179" s="194"/>
      <c r="I179" s="197"/>
      <c r="J179" s="208">
        <f>BK179</f>
        <v>0</v>
      </c>
      <c r="K179" s="194"/>
      <c r="L179" s="199"/>
      <c r="M179" s="200"/>
      <c r="N179" s="201"/>
      <c r="O179" s="201"/>
      <c r="P179" s="202">
        <f>SUM(P180:P192)</f>
        <v>0</v>
      </c>
      <c r="Q179" s="201"/>
      <c r="R179" s="202">
        <f>SUM(R180:R192)</f>
        <v>0</v>
      </c>
      <c r="S179" s="201"/>
      <c r="T179" s="202">
        <f>SUM(T180:T192)</f>
        <v>0</v>
      </c>
      <c r="U179" s="203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4" t="s">
        <v>81</v>
      </c>
      <c r="AT179" s="205" t="s">
        <v>75</v>
      </c>
      <c r="AU179" s="205" t="s">
        <v>81</v>
      </c>
      <c r="AY179" s="204" t="s">
        <v>113</v>
      </c>
      <c r="BK179" s="206">
        <f>SUM(BK180:BK192)</f>
        <v>0</v>
      </c>
    </row>
    <row r="180" s="2" customFormat="1" ht="16.5" customHeight="1">
      <c r="A180" s="37"/>
      <c r="B180" s="38"/>
      <c r="C180" s="209" t="s">
        <v>215</v>
      </c>
      <c r="D180" s="209" t="s">
        <v>116</v>
      </c>
      <c r="E180" s="210" t="s">
        <v>216</v>
      </c>
      <c r="F180" s="211" t="s">
        <v>217</v>
      </c>
      <c r="G180" s="212" t="s">
        <v>218</v>
      </c>
      <c r="H180" s="213">
        <v>1</v>
      </c>
      <c r="I180" s="214"/>
      <c r="J180" s="215">
        <f>ROUND(I180*H180,2)</f>
        <v>0</v>
      </c>
      <c r="K180" s="211" t="s">
        <v>1</v>
      </c>
      <c r="L180" s="43"/>
      <c r="M180" s="216" t="s">
        <v>1</v>
      </c>
      <c r="N180" s="217" t="s">
        <v>41</v>
      </c>
      <c r="O180" s="90"/>
      <c r="P180" s="218">
        <f>O180*H180</f>
        <v>0</v>
      </c>
      <c r="Q180" s="218">
        <v>0</v>
      </c>
      <c r="R180" s="218">
        <f>Q180*H180</f>
        <v>0</v>
      </c>
      <c r="S180" s="218">
        <v>0</v>
      </c>
      <c r="T180" s="218">
        <f>S180*H180</f>
        <v>0</v>
      </c>
      <c r="U180" s="219" t="s">
        <v>1</v>
      </c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0" t="s">
        <v>121</v>
      </c>
      <c r="AT180" s="220" t="s">
        <v>116</v>
      </c>
      <c r="AU180" s="220" t="s">
        <v>83</v>
      </c>
      <c r="AY180" s="16" t="s">
        <v>113</v>
      </c>
      <c r="BE180" s="221">
        <f>IF(N180="základní",J180,0)</f>
        <v>0</v>
      </c>
      <c r="BF180" s="221">
        <f>IF(N180="snížená",J180,0)</f>
        <v>0</v>
      </c>
      <c r="BG180" s="221">
        <f>IF(N180="zákl. přenesená",J180,0)</f>
        <v>0</v>
      </c>
      <c r="BH180" s="221">
        <f>IF(N180="sníž. přenesená",J180,0)</f>
        <v>0</v>
      </c>
      <c r="BI180" s="221">
        <f>IF(N180="nulová",J180,0)</f>
        <v>0</v>
      </c>
      <c r="BJ180" s="16" t="s">
        <v>81</v>
      </c>
      <c r="BK180" s="221">
        <f>ROUND(I180*H180,2)</f>
        <v>0</v>
      </c>
      <c r="BL180" s="16" t="s">
        <v>121</v>
      </c>
      <c r="BM180" s="220" t="s">
        <v>219</v>
      </c>
    </row>
    <row r="181" s="2" customFormat="1">
      <c r="A181" s="37"/>
      <c r="B181" s="38"/>
      <c r="C181" s="39"/>
      <c r="D181" s="222" t="s">
        <v>123</v>
      </c>
      <c r="E181" s="39"/>
      <c r="F181" s="223" t="s">
        <v>220</v>
      </c>
      <c r="G181" s="39"/>
      <c r="H181" s="39"/>
      <c r="I181" s="224"/>
      <c r="J181" s="39"/>
      <c r="K181" s="39"/>
      <c r="L181" s="43"/>
      <c r="M181" s="225"/>
      <c r="N181" s="226"/>
      <c r="O181" s="90"/>
      <c r="P181" s="90"/>
      <c r="Q181" s="90"/>
      <c r="R181" s="90"/>
      <c r="S181" s="90"/>
      <c r="T181" s="90"/>
      <c r="U181" s="91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123</v>
      </c>
      <c r="AU181" s="16" t="s">
        <v>83</v>
      </c>
    </row>
    <row r="182" s="2" customFormat="1" ht="16.5" customHeight="1">
      <c r="A182" s="37"/>
      <c r="B182" s="38"/>
      <c r="C182" s="209" t="s">
        <v>221</v>
      </c>
      <c r="D182" s="209" t="s">
        <v>116</v>
      </c>
      <c r="E182" s="210" t="s">
        <v>222</v>
      </c>
      <c r="F182" s="211" t="s">
        <v>223</v>
      </c>
      <c r="G182" s="212" t="s">
        <v>218</v>
      </c>
      <c r="H182" s="213">
        <v>1</v>
      </c>
      <c r="I182" s="214"/>
      <c r="J182" s="215">
        <f>ROUND(I182*H182,2)</f>
        <v>0</v>
      </c>
      <c r="K182" s="211" t="s">
        <v>1</v>
      </c>
      <c r="L182" s="43"/>
      <c r="M182" s="216" t="s">
        <v>1</v>
      </c>
      <c r="N182" s="217" t="s">
        <v>41</v>
      </c>
      <c r="O182" s="90"/>
      <c r="P182" s="218">
        <f>O182*H182</f>
        <v>0</v>
      </c>
      <c r="Q182" s="218">
        <v>0</v>
      </c>
      <c r="R182" s="218">
        <f>Q182*H182</f>
        <v>0</v>
      </c>
      <c r="S182" s="218">
        <v>0</v>
      </c>
      <c r="T182" s="218">
        <f>S182*H182</f>
        <v>0</v>
      </c>
      <c r="U182" s="219" t="s">
        <v>1</v>
      </c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0" t="s">
        <v>121</v>
      </c>
      <c r="AT182" s="220" t="s">
        <v>116</v>
      </c>
      <c r="AU182" s="220" t="s">
        <v>83</v>
      </c>
      <c r="AY182" s="16" t="s">
        <v>113</v>
      </c>
      <c r="BE182" s="221">
        <f>IF(N182="základní",J182,0)</f>
        <v>0</v>
      </c>
      <c r="BF182" s="221">
        <f>IF(N182="snížená",J182,0)</f>
        <v>0</v>
      </c>
      <c r="BG182" s="221">
        <f>IF(N182="zákl. přenesená",J182,0)</f>
        <v>0</v>
      </c>
      <c r="BH182" s="221">
        <f>IF(N182="sníž. přenesená",J182,0)</f>
        <v>0</v>
      </c>
      <c r="BI182" s="221">
        <f>IF(N182="nulová",J182,0)</f>
        <v>0</v>
      </c>
      <c r="BJ182" s="16" t="s">
        <v>81</v>
      </c>
      <c r="BK182" s="221">
        <f>ROUND(I182*H182,2)</f>
        <v>0</v>
      </c>
      <c r="BL182" s="16" t="s">
        <v>121</v>
      </c>
      <c r="BM182" s="220" t="s">
        <v>224</v>
      </c>
    </row>
    <row r="183" s="2" customFormat="1">
      <c r="A183" s="37"/>
      <c r="B183" s="38"/>
      <c r="C183" s="39"/>
      <c r="D183" s="222" t="s">
        <v>123</v>
      </c>
      <c r="E183" s="39"/>
      <c r="F183" s="223" t="s">
        <v>223</v>
      </c>
      <c r="G183" s="39"/>
      <c r="H183" s="39"/>
      <c r="I183" s="224"/>
      <c r="J183" s="39"/>
      <c r="K183" s="39"/>
      <c r="L183" s="43"/>
      <c r="M183" s="225"/>
      <c r="N183" s="226"/>
      <c r="O183" s="90"/>
      <c r="P183" s="90"/>
      <c r="Q183" s="90"/>
      <c r="R183" s="90"/>
      <c r="S183" s="90"/>
      <c r="T183" s="90"/>
      <c r="U183" s="91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123</v>
      </c>
      <c r="AU183" s="16" t="s">
        <v>83</v>
      </c>
    </row>
    <row r="184" s="2" customFormat="1">
      <c r="A184" s="37"/>
      <c r="B184" s="38"/>
      <c r="C184" s="39"/>
      <c r="D184" s="222" t="s">
        <v>130</v>
      </c>
      <c r="E184" s="39"/>
      <c r="F184" s="227" t="s">
        <v>225</v>
      </c>
      <c r="G184" s="39"/>
      <c r="H184" s="39"/>
      <c r="I184" s="224"/>
      <c r="J184" s="39"/>
      <c r="K184" s="39"/>
      <c r="L184" s="43"/>
      <c r="M184" s="225"/>
      <c r="N184" s="226"/>
      <c r="O184" s="90"/>
      <c r="P184" s="90"/>
      <c r="Q184" s="90"/>
      <c r="R184" s="90"/>
      <c r="S184" s="90"/>
      <c r="T184" s="90"/>
      <c r="U184" s="91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130</v>
      </c>
      <c r="AU184" s="16" t="s">
        <v>83</v>
      </c>
    </row>
    <row r="185" s="2" customFormat="1" ht="24.15" customHeight="1">
      <c r="A185" s="37"/>
      <c r="B185" s="38"/>
      <c r="C185" s="209" t="s">
        <v>226</v>
      </c>
      <c r="D185" s="209" t="s">
        <v>116</v>
      </c>
      <c r="E185" s="210" t="s">
        <v>227</v>
      </c>
      <c r="F185" s="211" t="s">
        <v>228</v>
      </c>
      <c r="G185" s="212" t="s">
        <v>229</v>
      </c>
      <c r="H185" s="213">
        <v>1</v>
      </c>
      <c r="I185" s="214"/>
      <c r="J185" s="215">
        <f>ROUND(I185*H185,2)</f>
        <v>0</v>
      </c>
      <c r="K185" s="211" t="s">
        <v>1</v>
      </c>
      <c r="L185" s="43"/>
      <c r="M185" s="216" t="s">
        <v>1</v>
      </c>
      <c r="N185" s="217" t="s">
        <v>41</v>
      </c>
      <c r="O185" s="90"/>
      <c r="P185" s="218">
        <f>O185*H185</f>
        <v>0</v>
      </c>
      <c r="Q185" s="218">
        <v>0</v>
      </c>
      <c r="R185" s="218">
        <f>Q185*H185</f>
        <v>0</v>
      </c>
      <c r="S185" s="218">
        <v>0</v>
      </c>
      <c r="T185" s="218">
        <f>S185*H185</f>
        <v>0</v>
      </c>
      <c r="U185" s="219" t="s">
        <v>1</v>
      </c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0" t="s">
        <v>121</v>
      </c>
      <c r="AT185" s="220" t="s">
        <v>116</v>
      </c>
      <c r="AU185" s="220" t="s">
        <v>83</v>
      </c>
      <c r="AY185" s="16" t="s">
        <v>113</v>
      </c>
      <c r="BE185" s="221">
        <f>IF(N185="základní",J185,0)</f>
        <v>0</v>
      </c>
      <c r="BF185" s="221">
        <f>IF(N185="snížená",J185,0)</f>
        <v>0</v>
      </c>
      <c r="BG185" s="221">
        <f>IF(N185="zákl. přenesená",J185,0)</f>
        <v>0</v>
      </c>
      <c r="BH185" s="221">
        <f>IF(N185="sníž. přenesená",J185,0)</f>
        <v>0</v>
      </c>
      <c r="BI185" s="221">
        <f>IF(N185="nulová",J185,0)</f>
        <v>0</v>
      </c>
      <c r="BJ185" s="16" t="s">
        <v>81</v>
      </c>
      <c r="BK185" s="221">
        <f>ROUND(I185*H185,2)</f>
        <v>0</v>
      </c>
      <c r="BL185" s="16" t="s">
        <v>121</v>
      </c>
      <c r="BM185" s="220" t="s">
        <v>230</v>
      </c>
    </row>
    <row r="186" s="2" customFormat="1">
      <c r="A186" s="37"/>
      <c r="B186" s="38"/>
      <c r="C186" s="39"/>
      <c r="D186" s="222" t="s">
        <v>123</v>
      </c>
      <c r="E186" s="39"/>
      <c r="F186" s="223" t="s">
        <v>228</v>
      </c>
      <c r="G186" s="39"/>
      <c r="H186" s="39"/>
      <c r="I186" s="224"/>
      <c r="J186" s="39"/>
      <c r="K186" s="39"/>
      <c r="L186" s="43"/>
      <c r="M186" s="225"/>
      <c r="N186" s="226"/>
      <c r="O186" s="90"/>
      <c r="P186" s="90"/>
      <c r="Q186" s="90"/>
      <c r="R186" s="90"/>
      <c r="S186" s="90"/>
      <c r="T186" s="90"/>
      <c r="U186" s="91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123</v>
      </c>
      <c r="AU186" s="16" t="s">
        <v>83</v>
      </c>
    </row>
    <row r="187" s="2" customFormat="1" ht="16.5" customHeight="1">
      <c r="A187" s="37"/>
      <c r="B187" s="38"/>
      <c r="C187" s="209" t="s">
        <v>231</v>
      </c>
      <c r="D187" s="209" t="s">
        <v>116</v>
      </c>
      <c r="E187" s="210" t="s">
        <v>232</v>
      </c>
      <c r="F187" s="211" t="s">
        <v>233</v>
      </c>
      <c r="G187" s="212" t="s">
        <v>218</v>
      </c>
      <c r="H187" s="213">
        <v>1</v>
      </c>
      <c r="I187" s="214"/>
      <c r="J187" s="215">
        <f>ROUND(I187*H187,2)</f>
        <v>0</v>
      </c>
      <c r="K187" s="211" t="s">
        <v>1</v>
      </c>
      <c r="L187" s="43"/>
      <c r="M187" s="216" t="s">
        <v>1</v>
      </c>
      <c r="N187" s="217" t="s">
        <v>41</v>
      </c>
      <c r="O187" s="90"/>
      <c r="P187" s="218">
        <f>O187*H187</f>
        <v>0</v>
      </c>
      <c r="Q187" s="218">
        <v>0</v>
      </c>
      <c r="R187" s="218">
        <f>Q187*H187</f>
        <v>0</v>
      </c>
      <c r="S187" s="218">
        <v>0</v>
      </c>
      <c r="T187" s="218">
        <f>S187*H187</f>
        <v>0</v>
      </c>
      <c r="U187" s="219" t="s">
        <v>1</v>
      </c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0" t="s">
        <v>121</v>
      </c>
      <c r="AT187" s="220" t="s">
        <v>116</v>
      </c>
      <c r="AU187" s="220" t="s">
        <v>83</v>
      </c>
      <c r="AY187" s="16" t="s">
        <v>113</v>
      </c>
      <c r="BE187" s="221">
        <f>IF(N187="základní",J187,0)</f>
        <v>0</v>
      </c>
      <c r="BF187" s="221">
        <f>IF(N187="snížená",J187,0)</f>
        <v>0</v>
      </c>
      <c r="BG187" s="221">
        <f>IF(N187="zákl. přenesená",J187,0)</f>
        <v>0</v>
      </c>
      <c r="BH187" s="221">
        <f>IF(N187="sníž. přenesená",J187,0)</f>
        <v>0</v>
      </c>
      <c r="BI187" s="221">
        <f>IF(N187="nulová",J187,0)</f>
        <v>0</v>
      </c>
      <c r="BJ187" s="16" t="s">
        <v>81</v>
      </c>
      <c r="BK187" s="221">
        <f>ROUND(I187*H187,2)</f>
        <v>0</v>
      </c>
      <c r="BL187" s="16" t="s">
        <v>121</v>
      </c>
      <c r="BM187" s="220" t="s">
        <v>234</v>
      </c>
    </row>
    <row r="188" s="2" customFormat="1">
      <c r="A188" s="37"/>
      <c r="B188" s="38"/>
      <c r="C188" s="39"/>
      <c r="D188" s="222" t="s">
        <v>123</v>
      </c>
      <c r="E188" s="39"/>
      <c r="F188" s="223" t="s">
        <v>233</v>
      </c>
      <c r="G188" s="39"/>
      <c r="H188" s="39"/>
      <c r="I188" s="224"/>
      <c r="J188" s="39"/>
      <c r="K188" s="39"/>
      <c r="L188" s="43"/>
      <c r="M188" s="225"/>
      <c r="N188" s="226"/>
      <c r="O188" s="90"/>
      <c r="P188" s="90"/>
      <c r="Q188" s="90"/>
      <c r="R188" s="90"/>
      <c r="S188" s="90"/>
      <c r="T188" s="90"/>
      <c r="U188" s="91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123</v>
      </c>
      <c r="AU188" s="16" t="s">
        <v>83</v>
      </c>
    </row>
    <row r="189" s="2" customFormat="1">
      <c r="A189" s="37"/>
      <c r="B189" s="38"/>
      <c r="C189" s="39"/>
      <c r="D189" s="222" t="s">
        <v>130</v>
      </c>
      <c r="E189" s="39"/>
      <c r="F189" s="227" t="s">
        <v>235</v>
      </c>
      <c r="G189" s="39"/>
      <c r="H189" s="39"/>
      <c r="I189" s="224"/>
      <c r="J189" s="39"/>
      <c r="K189" s="39"/>
      <c r="L189" s="43"/>
      <c r="M189" s="225"/>
      <c r="N189" s="226"/>
      <c r="O189" s="90"/>
      <c r="P189" s="90"/>
      <c r="Q189" s="90"/>
      <c r="R189" s="90"/>
      <c r="S189" s="90"/>
      <c r="T189" s="90"/>
      <c r="U189" s="91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130</v>
      </c>
      <c r="AU189" s="16" t="s">
        <v>83</v>
      </c>
    </row>
    <row r="190" s="2" customFormat="1" ht="16.5" customHeight="1">
      <c r="A190" s="37"/>
      <c r="B190" s="38"/>
      <c r="C190" s="209" t="s">
        <v>236</v>
      </c>
      <c r="D190" s="209" t="s">
        <v>116</v>
      </c>
      <c r="E190" s="210" t="s">
        <v>237</v>
      </c>
      <c r="F190" s="211" t="s">
        <v>238</v>
      </c>
      <c r="G190" s="212" t="s">
        <v>218</v>
      </c>
      <c r="H190" s="213">
        <v>1</v>
      </c>
      <c r="I190" s="214"/>
      <c r="J190" s="215">
        <f>ROUND(I190*H190,2)</f>
        <v>0</v>
      </c>
      <c r="K190" s="211" t="s">
        <v>1</v>
      </c>
      <c r="L190" s="43"/>
      <c r="M190" s="216" t="s">
        <v>1</v>
      </c>
      <c r="N190" s="217" t="s">
        <v>41</v>
      </c>
      <c r="O190" s="90"/>
      <c r="P190" s="218">
        <f>O190*H190</f>
        <v>0</v>
      </c>
      <c r="Q190" s="218">
        <v>0</v>
      </c>
      <c r="R190" s="218">
        <f>Q190*H190</f>
        <v>0</v>
      </c>
      <c r="S190" s="218">
        <v>0</v>
      </c>
      <c r="T190" s="218">
        <f>S190*H190</f>
        <v>0</v>
      </c>
      <c r="U190" s="219" t="s">
        <v>1</v>
      </c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0" t="s">
        <v>121</v>
      </c>
      <c r="AT190" s="220" t="s">
        <v>116</v>
      </c>
      <c r="AU190" s="220" t="s">
        <v>83</v>
      </c>
      <c r="AY190" s="16" t="s">
        <v>113</v>
      </c>
      <c r="BE190" s="221">
        <f>IF(N190="základní",J190,0)</f>
        <v>0</v>
      </c>
      <c r="BF190" s="221">
        <f>IF(N190="snížená",J190,0)</f>
        <v>0</v>
      </c>
      <c r="BG190" s="221">
        <f>IF(N190="zákl. přenesená",J190,0)</f>
        <v>0</v>
      </c>
      <c r="BH190" s="221">
        <f>IF(N190="sníž. přenesená",J190,0)</f>
        <v>0</v>
      </c>
      <c r="BI190" s="221">
        <f>IF(N190="nulová",J190,0)</f>
        <v>0</v>
      </c>
      <c r="BJ190" s="16" t="s">
        <v>81</v>
      </c>
      <c r="BK190" s="221">
        <f>ROUND(I190*H190,2)</f>
        <v>0</v>
      </c>
      <c r="BL190" s="16" t="s">
        <v>121</v>
      </c>
      <c r="BM190" s="220" t="s">
        <v>239</v>
      </c>
    </row>
    <row r="191" s="2" customFormat="1">
      <c r="A191" s="37"/>
      <c r="B191" s="38"/>
      <c r="C191" s="39"/>
      <c r="D191" s="222" t="s">
        <v>123</v>
      </c>
      <c r="E191" s="39"/>
      <c r="F191" s="223" t="s">
        <v>238</v>
      </c>
      <c r="G191" s="39"/>
      <c r="H191" s="39"/>
      <c r="I191" s="224"/>
      <c r="J191" s="39"/>
      <c r="K191" s="39"/>
      <c r="L191" s="43"/>
      <c r="M191" s="225"/>
      <c r="N191" s="226"/>
      <c r="O191" s="90"/>
      <c r="P191" s="90"/>
      <c r="Q191" s="90"/>
      <c r="R191" s="90"/>
      <c r="S191" s="90"/>
      <c r="T191" s="90"/>
      <c r="U191" s="91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123</v>
      </c>
      <c r="AU191" s="16" t="s">
        <v>83</v>
      </c>
    </row>
    <row r="192" s="2" customFormat="1">
      <c r="A192" s="37"/>
      <c r="B192" s="38"/>
      <c r="C192" s="39"/>
      <c r="D192" s="222" t="s">
        <v>130</v>
      </c>
      <c r="E192" s="39"/>
      <c r="F192" s="227" t="s">
        <v>240</v>
      </c>
      <c r="G192" s="39"/>
      <c r="H192" s="39"/>
      <c r="I192" s="224"/>
      <c r="J192" s="39"/>
      <c r="K192" s="39"/>
      <c r="L192" s="43"/>
      <c r="M192" s="250"/>
      <c r="N192" s="251"/>
      <c r="O192" s="252"/>
      <c r="P192" s="252"/>
      <c r="Q192" s="252"/>
      <c r="R192" s="252"/>
      <c r="S192" s="252"/>
      <c r="T192" s="252"/>
      <c r="U192" s="253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130</v>
      </c>
      <c r="AU192" s="16" t="s">
        <v>83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y/GxwpAabX+5MsCa0VidwrfvuApP5GP0wz9iaIV5kU09mlJaGIuoonFK193EuIMLidxLrptmM+JNRe2lYOxzTw==" hashValue="Rodrxoz1/0KMAHmgpYEKg4ymBeOW9KqK5PEEts7vHRKXv8sgDp73GnOa9JVX4FB9UgokKgcQSLjJiQ4q+5csVw==" algorithmName="SHA-512" password="CC35"/>
  <autoFilter ref="C118:K192"/>
  <mergeCells count="6">
    <mergeCell ref="E7:H7"/>
    <mergeCell ref="E16:H16"/>
    <mergeCell ref="E25:H25"/>
    <mergeCell ref="E85:H85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Michal Kubík</dc:creator>
  <cp:lastModifiedBy>DiS. Michal Kubík</cp:lastModifiedBy>
  <dcterms:created xsi:type="dcterms:W3CDTF">2026-02-20T11:31:15Z</dcterms:created>
  <dcterms:modified xsi:type="dcterms:W3CDTF">2026-02-20T11:31:17Z</dcterms:modified>
</cp:coreProperties>
</file>