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.1 -  Hřensko - Na R..." sheetId="2" r:id="rId2"/>
    <sheet name="SO 01.2 -  Hřensko - Přívoz" sheetId="3" r:id="rId3"/>
    <sheet name="SO 02.1 - Čertova Voda" sheetId="4" r:id="rId4"/>
    <sheet name="SO 02.2 - Prostřední Žleb..." sheetId="5" r:id="rId5"/>
    <sheet name="SO 02.3 - Prostřední Žleb..." sheetId="6" r:id="rId6"/>
    <sheet name="SO 02.4 - Prostřední Žleb..." sheetId="7" r:id="rId7"/>
    <sheet name="SO 03.1 - Dobkovice" sheetId="8" r:id="rId8"/>
    <sheet name="VON - Vedlejší a ostatní ..." sheetId="9" r:id="rId9"/>
    <sheet name="SO 04 - Odstranění nánosů" sheetId="10" r:id="rId10"/>
    <sheet name="VON - Vedlejší a ostatní ..._01" sheetId="11" r:id="rId11"/>
    <sheet name="Pokyny pro vyplnění" sheetId="12" r:id="rId12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'SO 01.1 -  Hřensko - Na R...'!$C$93:$K$116</definedName>
    <definedName name="_xlnm.Print_Area" localSheetId="1">'SO 01.1 -  Hřensko - Na R...'!$C$4:$J$43,'SO 01.1 -  Hřensko - Na R...'!$C$49:$J$71,'SO 01.1 -  Hřensko - Na R...'!$C$77:$K$116</definedName>
    <definedName name="_xlnm.Print_Titles" localSheetId="1">'SO 01.1 -  Hřensko - Na R...'!$93:$93</definedName>
    <definedName name="_xlnm._FilterDatabase" localSheetId="2" hidden="1">'SO 01.2 -  Hřensko - Přívoz'!$C$93:$K$114</definedName>
    <definedName name="_xlnm.Print_Area" localSheetId="2">'SO 01.2 -  Hřensko - Přívoz'!$C$4:$J$43,'SO 01.2 -  Hřensko - Přívoz'!$C$49:$J$71,'SO 01.2 -  Hřensko - Přívoz'!$C$77:$K$114</definedName>
    <definedName name="_xlnm.Print_Titles" localSheetId="2">'SO 01.2 -  Hřensko - Přívoz'!$93:$93</definedName>
    <definedName name="_xlnm._FilterDatabase" localSheetId="3" hidden="1">'SO 02.1 - Čertova Voda'!$C$93:$K$114</definedName>
    <definedName name="_xlnm.Print_Area" localSheetId="3">'SO 02.1 - Čertova Voda'!$C$4:$J$43,'SO 02.1 - Čertova Voda'!$C$49:$J$71,'SO 02.1 - Čertova Voda'!$C$77:$K$114</definedName>
    <definedName name="_xlnm.Print_Titles" localSheetId="3">'SO 02.1 - Čertova Voda'!$93:$93</definedName>
    <definedName name="_xlnm._FilterDatabase" localSheetId="4" hidden="1">'SO 02.2 - Prostřední Žleb...'!$C$93:$K$114</definedName>
    <definedName name="_xlnm.Print_Area" localSheetId="4">'SO 02.2 - Prostřední Žleb...'!$C$4:$J$43,'SO 02.2 - Prostřední Žleb...'!$C$49:$J$71,'SO 02.2 - Prostřední Žleb...'!$C$77:$K$114</definedName>
    <definedName name="_xlnm.Print_Titles" localSheetId="4">'SO 02.2 - Prostřední Žleb...'!$93:$93</definedName>
    <definedName name="_xlnm._FilterDatabase" localSheetId="5" hidden="1">'SO 02.3 - Prostřední Žleb...'!$C$93:$K$114</definedName>
    <definedName name="_xlnm.Print_Area" localSheetId="5">'SO 02.3 - Prostřední Žleb...'!$C$4:$J$43,'SO 02.3 - Prostřední Žleb...'!$C$49:$J$71,'SO 02.3 - Prostřední Žleb...'!$C$77:$K$114</definedName>
    <definedName name="_xlnm.Print_Titles" localSheetId="5">'SO 02.3 - Prostřední Žleb...'!$93:$93</definedName>
    <definedName name="_xlnm._FilterDatabase" localSheetId="6" hidden="1">'SO 02.4 - Prostřední Žleb...'!$C$93:$K$114</definedName>
    <definedName name="_xlnm.Print_Area" localSheetId="6">'SO 02.4 - Prostřední Žleb...'!$C$4:$J$43,'SO 02.4 - Prostřední Žleb...'!$C$49:$J$71,'SO 02.4 - Prostřední Žleb...'!$C$77:$K$114</definedName>
    <definedName name="_xlnm.Print_Titles" localSheetId="6">'SO 02.4 - Prostřední Žleb...'!$93:$93</definedName>
    <definedName name="_xlnm._FilterDatabase" localSheetId="7" hidden="1">'SO 03.1 - Dobkovice'!$C$93:$K$114</definedName>
    <definedName name="_xlnm.Print_Area" localSheetId="7">'SO 03.1 - Dobkovice'!$C$4:$J$43,'SO 03.1 - Dobkovice'!$C$49:$J$71,'SO 03.1 - Dobkovice'!$C$77:$K$114</definedName>
    <definedName name="_xlnm.Print_Titles" localSheetId="7">'SO 03.1 - Dobkovice'!$93:$93</definedName>
    <definedName name="_xlnm._FilterDatabase" localSheetId="8" hidden="1">'VON - Vedlejší a ostatní ...'!$C$89:$K$109</definedName>
    <definedName name="_xlnm.Print_Area" localSheetId="8">'VON - Vedlejší a ostatní ...'!$C$4:$J$41,'VON - Vedlejší a ostatní ...'!$C$47:$J$69,'VON - Vedlejší a ostatní ...'!$C$75:$K$109</definedName>
    <definedName name="_xlnm.Print_Titles" localSheetId="8">'VON - Vedlejší a ostatní ...'!$89:$89</definedName>
    <definedName name="_xlnm._FilterDatabase" localSheetId="9" hidden="1">'SO 04 - Odstranění nánosů'!$C$87:$K$114</definedName>
    <definedName name="_xlnm.Print_Area" localSheetId="9">'SO 04 - Odstranění nánosů'!$C$4:$J$41,'SO 04 - Odstranění nánosů'!$C$47:$J$67,'SO 04 - Odstranění nánosů'!$C$73:$K$114</definedName>
    <definedName name="_xlnm.Print_Titles" localSheetId="9">'SO 04 - Odstranění nánosů'!$87:$87</definedName>
    <definedName name="_xlnm._FilterDatabase" localSheetId="10" hidden="1">'VON - Vedlejší a ostatní ..._01'!$C$89:$K$109</definedName>
    <definedName name="_xlnm.Print_Area" localSheetId="10">'VON - Vedlejší a ostatní ..._01'!$C$4:$J$41,'VON - Vedlejší a ostatní ..._01'!$C$47:$J$69,'VON - Vedlejší a ostatní ..._01'!$C$75:$K$109</definedName>
    <definedName name="_xlnm.Print_Titles" localSheetId="10">'VON - Vedlejší a ostatní ..._01'!$89:$89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9"/>
  <c r="J38"/>
  <c i="1" r="AY69"/>
  <c i="11" r="J37"/>
  <c i="1" r="AX69"/>
  <c i="11" r="BI108"/>
  <c r="BH108"/>
  <c r="BF108"/>
  <c r="BE108"/>
  <c r="T108"/>
  <c r="T107"/>
  <c r="R108"/>
  <c r="R107"/>
  <c r="P108"/>
  <c r="P107"/>
  <c r="BI105"/>
  <c r="BH105"/>
  <c r="BF105"/>
  <c r="BE105"/>
  <c r="T105"/>
  <c r="T104"/>
  <c r="R105"/>
  <c r="R104"/>
  <c r="P105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10" r="J39"/>
  <c r="J38"/>
  <c i="1" r="AY68"/>
  <c i="10" r="J37"/>
  <c i="1" r="AX68"/>
  <c i="10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1"/>
  <c r="BH101"/>
  <c r="BF101"/>
  <c r="BE101"/>
  <c r="T101"/>
  <c r="R101"/>
  <c r="P101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9" r="J39"/>
  <c r="J38"/>
  <c i="1" r="AY66"/>
  <c i="9" r="J37"/>
  <c i="1" r="AX66"/>
  <c i="9" r="BI108"/>
  <c r="BH108"/>
  <c r="BF108"/>
  <c r="BE108"/>
  <c r="T108"/>
  <c r="T107"/>
  <c r="R108"/>
  <c r="R107"/>
  <c r="P108"/>
  <c r="P107"/>
  <c r="BI105"/>
  <c r="BH105"/>
  <c r="BF105"/>
  <c r="BE105"/>
  <c r="T105"/>
  <c r="T104"/>
  <c r="R105"/>
  <c r="R104"/>
  <c r="P105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8" r="J41"/>
  <c r="J40"/>
  <c i="1" r="AY65"/>
  <c i="8" r="J39"/>
  <c i="1" r="AX65"/>
  <c i="8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7" r="J41"/>
  <c r="J40"/>
  <c i="1" r="AY63"/>
  <c i="7" r="J39"/>
  <c i="1" r="AX63"/>
  <c i="7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6" r="J41"/>
  <c r="J40"/>
  <c i="1" r="AY62"/>
  <c i="6" r="J39"/>
  <c i="1" r="AX62"/>
  <c i="6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5" r="J41"/>
  <c r="J40"/>
  <c i="1" r="AY61"/>
  <c i="5" r="J39"/>
  <c i="1" r="AX61"/>
  <c i="5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4" r="J41"/>
  <c r="J40"/>
  <c i="1" r="AY60"/>
  <c i="4" r="J39"/>
  <c i="1" r="AX60"/>
  <c i="4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3" r="J41"/>
  <c r="J40"/>
  <c i="1" r="AY58"/>
  <c i="3" r="J39"/>
  <c i="1" r="AX58"/>
  <c i="3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2"/>
  <c r="BH102"/>
  <c r="BF102"/>
  <c r="BE102"/>
  <c r="T102"/>
  <c r="R102"/>
  <c r="P102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2" r="J41"/>
  <c r="J40"/>
  <c i="1" r="AY57"/>
  <c i="2" r="J39"/>
  <c i="1" r="AX57"/>
  <c i="2" r="BI113"/>
  <c r="BH113"/>
  <c r="BF113"/>
  <c r="BE113"/>
  <c r="T113"/>
  <c r="T112"/>
  <c r="R113"/>
  <c r="R112"/>
  <c r="P113"/>
  <c r="P112"/>
  <c r="BI108"/>
  <c r="BH108"/>
  <c r="BF108"/>
  <c r="BE108"/>
  <c r="T108"/>
  <c r="R108"/>
  <c r="P108"/>
  <c r="BI104"/>
  <c r="BH104"/>
  <c r="BF104"/>
  <c r="BE104"/>
  <c r="T104"/>
  <c r="R104"/>
  <c r="P104"/>
  <c r="BI97"/>
  <c r="BH97"/>
  <c r="BF97"/>
  <c r="BE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80"/>
  <c i="1" r="L50"/>
  <c r="AM50"/>
  <c r="AM49"/>
  <c r="L49"/>
  <c r="AM47"/>
  <c r="L47"/>
  <c r="L45"/>
  <c r="L44"/>
  <c i="11" r="BK108"/>
  <c r="J108"/>
  <c r="BK105"/>
  <c r="J105"/>
  <c r="BK102"/>
  <c r="J102"/>
  <c r="BK100"/>
  <c r="J100"/>
  <c r="BK98"/>
  <c r="J98"/>
  <c r="BK96"/>
  <c r="J96"/>
  <c r="BK93"/>
  <c r="J93"/>
  <c i="10" r="BK111"/>
  <c r="J111"/>
  <c r="BK106"/>
  <c r="J106"/>
  <c r="BK101"/>
  <c r="J101"/>
  <c r="BK95"/>
  <c r="J95"/>
  <c r="BK91"/>
  <c r="J91"/>
  <c i="9" r="BK108"/>
  <c r="J108"/>
  <c r="BK105"/>
  <c r="J105"/>
  <c r="BK102"/>
  <c r="J102"/>
  <c r="BK100"/>
  <c r="J100"/>
  <c r="BK98"/>
  <c r="J98"/>
  <c r="BK96"/>
  <c r="J96"/>
  <c r="BK93"/>
  <c r="J93"/>
  <c i="8" r="BK111"/>
  <c r="J111"/>
  <c r="BK106"/>
  <c r="J106"/>
  <c r="BK102"/>
  <c r="J102"/>
  <c r="BK97"/>
  <c r="J97"/>
  <c i="7" r="BK111"/>
  <c r="J111"/>
  <c r="BK106"/>
  <c r="J106"/>
  <c r="BK102"/>
  <c r="J102"/>
  <c r="BK97"/>
  <c r="J97"/>
  <c i="6" r="BK111"/>
  <c r="J111"/>
  <c r="BK106"/>
  <c r="J106"/>
  <c r="BK102"/>
  <c r="J102"/>
  <c r="BK97"/>
  <c r="J97"/>
  <c i="5" r="BK111"/>
  <c r="J111"/>
  <c r="BK106"/>
  <c r="J106"/>
  <c r="BK102"/>
  <c r="J102"/>
  <c r="BK97"/>
  <c r="J97"/>
  <c i="4" r="BK111"/>
  <c r="J111"/>
  <c r="BK106"/>
  <c r="J106"/>
  <c r="BK102"/>
  <c r="J102"/>
  <c r="BK97"/>
  <c r="J97"/>
  <c i="3" r="BK111"/>
  <c r="J111"/>
  <c r="BK106"/>
  <c r="J106"/>
  <c r="BK102"/>
  <c r="J102"/>
  <c r="BK97"/>
  <c r="J97"/>
  <c i="2" r="BK113"/>
  <c r="J113"/>
  <c r="BK108"/>
  <c r="J108"/>
  <c r="BK104"/>
  <c r="J104"/>
  <c r="BK97"/>
  <c r="J97"/>
  <c i="1" r="AS67"/>
  <c r="AS64"/>
  <c r="AS59"/>
  <c r="AS56"/>
  <c i="2" l="1" r="BK96"/>
  <c r="J96"/>
  <c r="J69"/>
  <c r="P96"/>
  <c r="P95"/>
  <c r="P94"/>
  <c i="1" r="AU57"/>
  <c i="2" r="R96"/>
  <c r="R95"/>
  <c r="R94"/>
  <c r="T96"/>
  <c r="T95"/>
  <c r="T94"/>
  <c i="3" r="BK96"/>
  <c r="J96"/>
  <c r="J69"/>
  <c r="P96"/>
  <c r="P95"/>
  <c r="P94"/>
  <c i="1" r="AU58"/>
  <c i="3" r="R96"/>
  <c r="R95"/>
  <c r="R94"/>
  <c r="T96"/>
  <c r="T95"/>
  <c r="T94"/>
  <c i="4" r="BK96"/>
  <c r="J96"/>
  <c r="J69"/>
  <c r="P96"/>
  <c r="P95"/>
  <c r="P94"/>
  <c i="1" r="AU60"/>
  <c i="4" r="R96"/>
  <c r="R95"/>
  <c r="R94"/>
  <c r="T96"/>
  <c r="T95"/>
  <c r="T94"/>
  <c i="5" r="BK96"/>
  <c r="J96"/>
  <c r="J69"/>
  <c r="P96"/>
  <c r="P95"/>
  <c r="P94"/>
  <c i="1" r="AU61"/>
  <c i="5" r="R96"/>
  <c r="R95"/>
  <c r="R94"/>
  <c r="T96"/>
  <c r="T95"/>
  <c r="T94"/>
  <c i="6" r="BK96"/>
  <c r="J96"/>
  <c r="J69"/>
  <c r="P96"/>
  <c r="P95"/>
  <c r="P94"/>
  <c i="1" r="AU62"/>
  <c i="6" r="R96"/>
  <c r="R95"/>
  <c r="R94"/>
  <c r="T96"/>
  <c r="T95"/>
  <c r="T94"/>
  <c i="7" r="BK96"/>
  <c r="J96"/>
  <c r="J69"/>
  <c r="P96"/>
  <c r="P95"/>
  <c r="P94"/>
  <c i="1" r="AU63"/>
  <c i="7" r="R96"/>
  <c r="R95"/>
  <c r="R94"/>
  <c r="T96"/>
  <c r="T95"/>
  <c r="T94"/>
  <c i="8" r="BK96"/>
  <c r="J96"/>
  <c r="J69"/>
  <c r="P96"/>
  <c r="P95"/>
  <c r="P94"/>
  <c i="1" r="AU65"/>
  <c i="8" r="R96"/>
  <c r="R95"/>
  <c r="R94"/>
  <c r="T96"/>
  <c r="T95"/>
  <c r="T94"/>
  <c i="9" r="BK95"/>
  <c r="J95"/>
  <c r="J66"/>
  <c r="P95"/>
  <c r="P91"/>
  <c r="P90"/>
  <c i="1" r="AU66"/>
  <c i="9" r="R95"/>
  <c r="R91"/>
  <c r="R90"/>
  <c r="T95"/>
  <c r="T91"/>
  <c r="T90"/>
  <c i="10" r="BK90"/>
  <c r="J90"/>
  <c r="J65"/>
  <c r="P90"/>
  <c r="P89"/>
  <c r="P88"/>
  <c i="1" r="AU68"/>
  <c i="10" r="R90"/>
  <c r="R89"/>
  <c r="R88"/>
  <c r="T90"/>
  <c r="T89"/>
  <c r="T88"/>
  <c i="11" r="BK95"/>
  <c r="J95"/>
  <c r="J66"/>
  <c r="P95"/>
  <c r="P91"/>
  <c r="P90"/>
  <c i="1" r="AU69"/>
  <c i="11" r="R95"/>
  <c r="R91"/>
  <c r="R90"/>
  <c r="T95"/>
  <c r="T91"/>
  <c r="T90"/>
  <c i="2" r="E52"/>
  <c r="J60"/>
  <c r="F63"/>
  <c r="BG97"/>
  <c r="BG104"/>
  <c r="BG108"/>
  <c r="BG113"/>
  <c r="BK112"/>
  <c r="J112"/>
  <c r="J70"/>
  <c i="3" r="E52"/>
  <c r="J60"/>
  <c r="F63"/>
  <c r="BG97"/>
  <c r="BG102"/>
  <c r="BG106"/>
  <c r="BG111"/>
  <c r="BK110"/>
  <c r="J110"/>
  <c r="J70"/>
  <c i="4" r="E52"/>
  <c r="J60"/>
  <c r="F63"/>
  <c r="BG97"/>
  <c r="BG102"/>
  <c r="BG106"/>
  <c r="BG111"/>
  <c r="BK110"/>
  <c r="J110"/>
  <c r="J70"/>
  <c i="5" r="E52"/>
  <c r="J60"/>
  <c r="F63"/>
  <c r="BG97"/>
  <c r="BG102"/>
  <c r="BG106"/>
  <c r="BG111"/>
  <c r="BK110"/>
  <c r="J110"/>
  <c r="J70"/>
  <c i="6" r="E52"/>
  <c r="J60"/>
  <c r="F63"/>
  <c r="BG97"/>
  <c r="BG102"/>
  <c r="BG106"/>
  <c r="BG111"/>
  <c r="BK110"/>
  <c r="J110"/>
  <c r="J70"/>
  <c i="7" r="E52"/>
  <c r="J60"/>
  <c r="F63"/>
  <c r="BG97"/>
  <c r="BG102"/>
  <c r="BG106"/>
  <c r="BG111"/>
  <c r="BK110"/>
  <c r="J110"/>
  <c r="J70"/>
  <c i="8" r="E52"/>
  <c r="J60"/>
  <c r="F63"/>
  <c r="BG97"/>
  <c r="BG102"/>
  <c r="BG106"/>
  <c r="BG111"/>
  <c r="BK110"/>
  <c r="J110"/>
  <c r="J70"/>
  <c i="9" r="E50"/>
  <c r="J56"/>
  <c r="F59"/>
  <c r="BG93"/>
  <c r="BG96"/>
  <c r="BG98"/>
  <c r="BG100"/>
  <c r="BG102"/>
  <c r="BG105"/>
  <c r="BG108"/>
  <c r="BK92"/>
  <c r="J92"/>
  <c r="J65"/>
  <c r="BK104"/>
  <c r="J104"/>
  <c r="J67"/>
  <c r="BK107"/>
  <c r="J107"/>
  <c r="J68"/>
  <c i="10" r="E50"/>
  <c r="J56"/>
  <c r="F59"/>
  <c r="BG91"/>
  <c r="BG95"/>
  <c r="BG101"/>
  <c r="BG106"/>
  <c r="BG111"/>
  <c r="BK110"/>
  <c r="J110"/>
  <c r="J66"/>
  <c i="11" r="E50"/>
  <c r="J56"/>
  <c r="F59"/>
  <c r="BG93"/>
  <c r="BG96"/>
  <c r="BG98"/>
  <c r="BG100"/>
  <c r="BG102"/>
  <c r="BG105"/>
  <c r="BG108"/>
  <c r="BK92"/>
  <c r="J92"/>
  <c r="J65"/>
  <c r="BK104"/>
  <c r="J104"/>
  <c r="J67"/>
  <c r="BK107"/>
  <c r="J107"/>
  <c r="J68"/>
  <c i="2" r="F37"/>
  <c i="1" r="AZ57"/>
  <c i="2" r="J37"/>
  <c i="1" r="AV57"/>
  <c i="2" r="F38"/>
  <c i="1" r="BA57"/>
  <c i="2" r="J38"/>
  <c i="1" r="AW57"/>
  <c i="2" r="F40"/>
  <c i="1" r="BC57"/>
  <c i="2" r="F41"/>
  <c i="1" r="BD57"/>
  <c i="3" r="F37"/>
  <c i="1" r="AZ58"/>
  <c i="3" r="J37"/>
  <c i="1" r="AV58"/>
  <c i="3" r="F38"/>
  <c i="1" r="BA58"/>
  <c i="3" r="J38"/>
  <c i="1" r="AW58"/>
  <c i="3" r="F40"/>
  <c i="1" r="BC58"/>
  <c i="3" r="F41"/>
  <c i="1" r="BD58"/>
  <c i="4" r="F37"/>
  <c i="1" r="AZ60"/>
  <c i="4" r="J37"/>
  <c i="1" r="AV60"/>
  <c i="4" r="F38"/>
  <c i="1" r="BA60"/>
  <c i="4" r="J38"/>
  <c i="1" r="AW60"/>
  <c i="4" r="F40"/>
  <c i="1" r="BC60"/>
  <c i="4" r="F41"/>
  <c i="1" r="BD60"/>
  <c i="5" r="F37"/>
  <c i="1" r="AZ61"/>
  <c i="5" r="J37"/>
  <c i="1" r="AV61"/>
  <c i="5" r="F38"/>
  <c i="1" r="BA61"/>
  <c i="5" r="J38"/>
  <c i="1" r="AW61"/>
  <c i="5" r="F40"/>
  <c i="1" r="BC61"/>
  <c i="5" r="F41"/>
  <c i="1" r="BD61"/>
  <c i="6" r="F37"/>
  <c i="1" r="AZ62"/>
  <c i="6" r="J37"/>
  <c i="1" r="AV62"/>
  <c i="6" r="F38"/>
  <c i="1" r="BA62"/>
  <c i="6" r="J38"/>
  <c i="1" r="AW62"/>
  <c i="6" r="F40"/>
  <c i="1" r="BC62"/>
  <c i="6" r="F41"/>
  <c i="1" r="BD62"/>
  <c i="7" r="F37"/>
  <c i="1" r="AZ63"/>
  <c i="7" r="J37"/>
  <c i="1" r="AV63"/>
  <c i="7" r="F38"/>
  <c i="1" r="BA63"/>
  <c i="7" r="J38"/>
  <c i="1" r="AW63"/>
  <c i="7" r="F40"/>
  <c i="1" r="BC63"/>
  <c i="7" r="F41"/>
  <c i="1" r="BD63"/>
  <c i="8" r="F37"/>
  <c i="1" r="AZ65"/>
  <c r="AZ64"/>
  <c r="AV64"/>
  <c i="8" r="J37"/>
  <c i="1" r="AV65"/>
  <c i="8" r="F38"/>
  <c i="1" r="BA65"/>
  <c r="BA64"/>
  <c r="AW64"/>
  <c i="8" r="J38"/>
  <c i="1" r="AW65"/>
  <c i="8" r="F40"/>
  <c i="1" r="BC65"/>
  <c r="BC64"/>
  <c r="AY64"/>
  <c i="8" r="F41"/>
  <c i="1" r="BD65"/>
  <c r="BD64"/>
  <c r="AU64"/>
  <c i="9" r="F35"/>
  <c i="1" r="AZ66"/>
  <c i="9" r="J35"/>
  <c i="1" r="AV66"/>
  <c i="9" r="F36"/>
  <c i="1" r="BA66"/>
  <c i="9" r="J36"/>
  <c i="1" r="AW66"/>
  <c i="9" r="F38"/>
  <c i="1" r="BC66"/>
  <c i="9" r="F39"/>
  <c i="1" r="BD66"/>
  <c i="10" r="F35"/>
  <c i="1" r="AZ68"/>
  <c i="10" r="J35"/>
  <c i="1" r="AV68"/>
  <c i="10" r="F36"/>
  <c i="1" r="BA68"/>
  <c i="10" r="J36"/>
  <c i="1" r="AW68"/>
  <c i="10" r="F38"/>
  <c i="1" r="BC68"/>
  <c i="10" r="F39"/>
  <c i="1" r="BD68"/>
  <c i="11" r="F35"/>
  <c i="1" r="AZ69"/>
  <c i="11" r="J35"/>
  <c i="1" r="AV69"/>
  <c i="11" r="F36"/>
  <c i="1" r="BA69"/>
  <c i="11" r="J36"/>
  <c i="1" r="AW69"/>
  <c i="11" r="F38"/>
  <c i="1" r="BC69"/>
  <c i="11" r="F39"/>
  <c i="1" r="BD69"/>
  <c r="AS55"/>
  <c r="AS54"/>
  <c i="2" l="1" r="BK95"/>
  <c r="J95"/>
  <c r="J68"/>
  <c i="3" r="BK95"/>
  <c r="J95"/>
  <c r="J68"/>
  <c i="4" r="BK95"/>
  <c r="J95"/>
  <c r="J68"/>
  <c i="5" r="BK95"/>
  <c r="J95"/>
  <c r="J68"/>
  <c i="6" r="BK95"/>
  <c r="J95"/>
  <c r="J68"/>
  <c i="7" r="BK95"/>
  <c r="J95"/>
  <c r="J68"/>
  <c i="8" r="BK95"/>
  <c r="J95"/>
  <c r="J68"/>
  <c i="9" r="BK91"/>
  <c r="J91"/>
  <c r="J64"/>
  <c i="10" r="BK89"/>
  <c r="J89"/>
  <c r="J64"/>
  <c i="11" r="BK91"/>
  <c r="J91"/>
  <c r="J64"/>
  <c i="1" r="AT57"/>
  <c r="AT58"/>
  <c r="AT60"/>
  <c r="AT61"/>
  <c r="AT62"/>
  <c r="AT63"/>
  <c r="AT65"/>
  <c r="AT66"/>
  <c r="AT68"/>
  <c r="AT69"/>
  <c r="AU56"/>
  <c r="AZ56"/>
  <c r="AV56"/>
  <c r="BA56"/>
  <c r="AW56"/>
  <c r="BC56"/>
  <c r="AY56"/>
  <c r="BD56"/>
  <c r="AU59"/>
  <c r="AZ59"/>
  <c r="AV59"/>
  <c r="BA59"/>
  <c r="AW59"/>
  <c r="BC59"/>
  <c r="AY59"/>
  <c r="BD59"/>
  <c r="AT64"/>
  <c r="AU67"/>
  <c r="AZ67"/>
  <c r="AV67"/>
  <c r="BA67"/>
  <c r="AW67"/>
  <c r="BC67"/>
  <c r="AY67"/>
  <c r="BD67"/>
  <c i="2" r="F39"/>
  <c i="1" r="BB57"/>
  <c i="3" r="F39"/>
  <c i="1" r="BB58"/>
  <c i="4" r="F39"/>
  <c i="1" r="BB60"/>
  <c i="5" r="F39"/>
  <c i="1" r="BB61"/>
  <c i="6" r="F39"/>
  <c i="1" r="BB62"/>
  <c i="7" r="F39"/>
  <c i="1" r="BB63"/>
  <c i="8" r="F39"/>
  <c i="1" r="BB65"/>
  <c r="BB64"/>
  <c r="AX64"/>
  <c i="9" r="F37"/>
  <c i="1" r="BB66"/>
  <c i="10" r="F37"/>
  <c i="1" r="BB68"/>
  <c i="11" r="F37"/>
  <c i="1" r="BB69"/>
  <c i="2" l="1" r="BK94"/>
  <c r="J94"/>
  <c r="J67"/>
  <c i="3" r="BK94"/>
  <c r="J94"/>
  <c r="J67"/>
  <c i="4" r="BK94"/>
  <c r="J94"/>
  <c r="J67"/>
  <c i="5" r="BK94"/>
  <c r="J94"/>
  <c r="J67"/>
  <c i="6" r="BK94"/>
  <c r="J94"/>
  <c r="J67"/>
  <c i="7" r="BK94"/>
  <c r="J94"/>
  <c r="J67"/>
  <c i="8" r="BK94"/>
  <c r="J94"/>
  <c r="J67"/>
  <c i="9" r="BK90"/>
  <c r="J90"/>
  <c r="J63"/>
  <c i="10" r="BK88"/>
  <c r="J88"/>
  <c r="J63"/>
  <c i="11" r="BK90"/>
  <c r="J90"/>
  <c r="J63"/>
  <c i="1" r="AU55"/>
  <c r="AU54"/>
  <c r="BD55"/>
  <c r="BD54"/>
  <c r="W33"/>
  <c r="AT56"/>
  <c r="BB56"/>
  <c r="AX56"/>
  <c r="AT59"/>
  <c r="BB59"/>
  <c r="AX59"/>
  <c r="AT67"/>
  <c r="BB67"/>
  <c r="AX67"/>
  <c r="AZ55"/>
  <c r="AV55"/>
  <c r="BA55"/>
  <c r="AW55"/>
  <c r="BC55"/>
  <c r="AY55"/>
  <c l="1" r="AZ54"/>
  <c r="W29"/>
  <c r="BA54"/>
  <c r="W30"/>
  <c r="BC54"/>
  <c r="W32"/>
  <c r="BB55"/>
  <c r="AX55"/>
  <c i="2" r="J34"/>
  <c i="1" r="AG57"/>
  <c r="AN57"/>
  <c i="3" r="J34"/>
  <c i="1" r="AG58"/>
  <c r="AN58"/>
  <c i="4" r="J34"/>
  <c i="1" r="AG60"/>
  <c r="AN60"/>
  <c i="5" r="J34"/>
  <c i="1" r="AG61"/>
  <c r="AN61"/>
  <c i="6" r="J34"/>
  <c i="1" r="AG62"/>
  <c r="AN62"/>
  <c i="7" r="J34"/>
  <c i="1" r="AG63"/>
  <c r="AN63"/>
  <c i="8" r="J34"/>
  <c i="1" r="AG65"/>
  <c r="AG64"/>
  <c r="AN64"/>
  <c i="9" r="J32"/>
  <c i="1" r="AG66"/>
  <c r="AN66"/>
  <c i="10" r="J32"/>
  <c i="1" r="AG68"/>
  <c r="AN68"/>
  <c i="11" r="J32"/>
  <c i="1" r="AG69"/>
  <c r="AN69"/>
  <c r="AT55"/>
  <c l="1" r="AN65"/>
  <c i="2" r="J43"/>
  <c i="3" r="J43"/>
  <c i="4" r="J43"/>
  <c i="5" r="J43"/>
  <c i="6" r="J43"/>
  <c i="7" r="J43"/>
  <c i="8" r="J43"/>
  <c i="9" r="J41"/>
  <c i="10" r="J41"/>
  <c i="11" r="J41"/>
  <c i="1" r="AG56"/>
  <c r="AG59"/>
  <c r="AN59"/>
  <c r="AG67"/>
  <c r="AN67"/>
  <c r="AV54"/>
  <c r="AK29"/>
  <c r="AW54"/>
  <c r="AK30"/>
  <c r="AY54"/>
  <c r="BB54"/>
  <c r="W31"/>
  <c l="1" r="AN56"/>
  <c r="AG55"/>
  <c r="AG54"/>
  <c r="AK26"/>
  <c r="AK35"/>
  <c r="AX54"/>
  <c r="AT54"/>
  <c l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<sst xmlns="http://schemas.openxmlformats.org/spreadsheetml/2006/main">
  <si>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</si>
  <si>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</si>
  <si>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</si>
  <si>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</si>
  <si>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</si>
  <si>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{046a9ad5-61e9-4e91-84b9-d3d43d705889}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</si>
  <si>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</si>
  <si>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</si>
  <si>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</si>
  <si>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</si>
  <si>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</si>
  <si>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</si>
  <si>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</si>
  <si>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</si>
  <si>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</si>
  <si>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</si>
  <si>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</si>
  <si>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 Labe, Velké Žernoseky - Hřensko, odstranění nánosů z plavební dráhy ř.km 730,50 - 738,88</t>
  </si>
  <si>
    <t>KSO:</t>
  </si>
  <si>
    <t/>
  </si>
  <si>
    <t>CC-CZ:</t>
  </si>
  <si>
    <t>Místo:</t>
  </si>
  <si>
    <t>Labe</t>
  </si>
  <si>
    <t>Datum:</t>
  </si>
  <si>
    <t>18.11.2025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</si>
  <si>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</si>
  <si>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</si>
  <si>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</si>
  <si>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</si>
  <si>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</si>
  <si>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</si>
  <si>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</si>
  <si>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</si>
  <si>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</si>
  <si>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</si>
  <si>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</si>
  <si>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</si>
  <si>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</si>
  <si>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</si>
  <si>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</si>
  <si>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</si>
  <si>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</si>
  <si>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</si>
  <si>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</si>
  <si>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</si>
  <si>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</si>
  <si>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</si>
  <si>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</si>
  <si>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</si>
  <si>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</si>
  <si>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</si>
  <si>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</si>
  <si>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</si>
  <si>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</si>
  <si>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</si>
  <si>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</si>
  <si>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</si>
  <si>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</si>
  <si>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</si>
  <si>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</si>
  <si>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</si>
  <si>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</si>
  <si>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</si>
  <si>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</si>
  <si>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</si>
  <si>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</si>
  <si>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</si>
  <si>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</si>
  <si>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</si>
  <si>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</si>
  <si>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</si>
  <si>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</si>
  <si>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</si>
  <si>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</si>
  <si>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</si>
  <si>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</si>
  <si>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</si>
  <si>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139251017</t>
  </si>
  <si>
    <t>Labe, Velké Dobkovice - Hřensko, odstranění nánosů z plavební dráhy</t>
  </si>
  <si>
    <t>STA</t>
  </si>
  <si>
    <t>1</t>
  </si>
  <si>
    <t>{6dcca369-8838-42aa-935f-508116d478ab}</t>
  </si>
  <si>
    <t>2</t>
  </si>
  <si>
    <t>SO 01</t>
  </si>
  <si>
    <t>Odstranění nánosů - Hřensko</t>
  </si>
  <si>
    <t>Soupis</t>
  </si>
  <si>
    <t>{67de5c19-a6ed-48d4-8568-2ff8e3877859}</t>
  </si>
  <si>
    <t>/</t>
  </si>
  <si>
    <t>SO 01.1</t>
  </si>
  <si>
    <t xml:space="preserve"> Hřensko - Na Rybníkách</t>
  </si>
  <si>
    <t>3</t>
  </si>
  <si>
    <t>{37612cb1-be84-463e-bc92-afb429aa4eec}</t>
  </si>
  <si>
    <t>SO 01.2</t>
  </si>
  <si>
    <t xml:space="preserve"> Hřensko - Přívoz</t>
  </si>
  <si>
    <t>{346ce1c7-97ba-4453-bb85-293df5228917}</t>
  </si>
  <si>
    <t>SO 02</t>
  </si>
  <si>
    <t>Odstranění nánosů - Čertova Voda - Prostřední Žleb</t>
  </si>
  <si>
    <t>{8ddd737c-ac36-4d3b-ae7c-7f98a711c439}</t>
  </si>
  <si>
    <t>SO 02.1</t>
  </si>
  <si>
    <t>Čertova Voda</t>
  </si>
  <si>
    <t>{ce1f8c95-96f2-4a6b-9b5b-ea2267a98e9b}</t>
  </si>
  <si>
    <t>SO 02.2</t>
  </si>
  <si>
    <t>Prostřední Žleb - Loubí</t>
  </si>
  <si>
    <t>{b054ec74-faf2-40d0-9551-da2aa2867ae9}</t>
  </si>
  <si>
    <t>SO 02.3</t>
  </si>
  <si>
    <t>Prostřední Žleb - PS Děčín</t>
  </si>
  <si>
    <t>{98aabc9f-8b1a-4e80-ad71-c3ede8da5fd2}</t>
  </si>
  <si>
    <t>SO 02.4</t>
  </si>
  <si>
    <t>Prostřední Žleb - Levý břeh</t>
  </si>
  <si>
    <t>{422adda7-72ce-4557-8d4d-2c8705af73f7}</t>
  </si>
  <si>
    <t>SO 03</t>
  </si>
  <si>
    <t>Odstranění nánosů - Dobkovice</t>
  </si>
  <si>
    <t>{17169a12-6d20-4793-a196-dbae7b564a92}</t>
  </si>
  <si>
    <t>SO 03.1</t>
  </si>
  <si>
    <t>Dobkovice</t>
  </si>
  <si>
    <t>{ec39b854-c779-41c7-b8d7-4ea0043021ac}</t>
  </si>
  <si>
    <t>VON</t>
  </si>
  <si>
    <t>Vedlejší a ostatní náklady</t>
  </si>
  <si>
    <t>{d5880235-b2dc-4ba3-95db-d990349100c4}</t>
  </si>
  <si>
    <t>833 35</t>
  </si>
  <si>
    <t>139251018</t>
  </si>
  <si>
    <t>Labe, Velké Žernoseky, odstranění nánosů</t>
  </si>
  <si>
    <t>{adfbf449-cf1e-4471-a4e0-3c7fcdf04da3}</t>
  </si>
  <si>
    <t>SO 04</t>
  </si>
  <si>
    <t>Odstranění nánosů</t>
  </si>
  <si>
    <t>{bf5a2a46-c413-4fca-9e91-3a6ce933e9ec}</t>
  </si>
  <si>
    <t>{9c40cd4f-8a3b-4fbb-a128-648a1ca677af}</t>
  </si>
  <si>
    <t>KRYCÍ LIST SOUPISU PRACÍ</t>
  </si>
  <si>
    <t>Objekt:</t>
  </si>
  <si>
    <t>139251017 - Labe, Velké Dobkovice - Hřensko, odstranění nánosů z plavební dráhy</t>
  </si>
  <si>
    <t>Soupis:</t>
  </si>
  <si>
    <t>SO 01 - Odstranění nánosů - Hřensko</t>
  </si>
  <si>
    <t>Úroveň 3:</t>
  </si>
  <si>
    <t xml:space="preserve">SO 01.1 -  Hřensko - Na Rybníkách</t>
  </si>
  <si>
    <t>215</t>
  </si>
  <si>
    <t>Ing. Eva Morkesová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</si>
  <si>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</si>
  <si>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</si>
  <si>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</si>
  <si>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</si>
  <si>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</si>
  <si>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</si>
  <si>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</si>
  <si>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</si>
  <si>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</si>
  <si>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</si>
  <si>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</si>
  <si>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</si>
  <si>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</si>
  <si>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</si>
  <si>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</si>
  <si>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</si>
  <si>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</si>
  <si>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</si>
  <si>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</si>
  <si>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</si>
  <si>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</si>
  <si>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</si>
  <si>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</si>
  <si>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</si>
  <si>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</si>
  <si>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01.1.1</t>
  </si>
  <si>
    <t>Vytěžení nánosů</t>
  </si>
  <si>
    <t>m3</t>
  </si>
  <si>
    <t>4</t>
  </si>
  <si>
    <t>1196184579</t>
  </si>
  <si>
    <t>PP</t>
  </si>
  <si>
    <t>Vytěžení nánosů běžnou mechanizací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</si>
  <si>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</si>
  <si>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kontrolu.
Položka se vztahuje pro jakoukoliv třídu těžitelnosti zeminy i horniny, včetně ručního provádění prací v ochranných pásmech inženýrských sítí a v omezených prostorách, např. pod mosty.</t>
  </si>
  <si>
    <t>VV</t>
  </si>
  <si>
    <t>vytěžení materiálu ze dna koryta</t>
  </si>
  <si>
    <t xml:space="preserve">Na základě projednání jednotlivých stavebních objektů se zástupci Národního parku České Švýcarsko  a AOPK </t>
  </si>
  <si>
    <t>bude odstranění nánosů v této lokalitě provedeno pouze pomocí plovoucí mechanizace (bez použití podvodního dozeru).</t>
  </si>
  <si>
    <t>1700,0</t>
  </si>
  <si>
    <t>AGR 01.1.2</t>
  </si>
  <si>
    <t>Přemístění vytěženého materiálu</t>
  </si>
  <si>
    <t>-78897969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</si>
  <si>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</si>
  <si>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 xml:space="preserve">Poznámka k položce:_x000d_
Položka se vztahuje pro jakoukoliv třídu těžitelnosti zeminy i horniny a platí pro výkopek i sypaninu. </t>
  </si>
  <si>
    <t>AGR 01.1.3</t>
  </si>
  <si>
    <t>Likvidace vytěženého materiálu</t>
  </si>
  <si>
    <t>41283641</t>
  </si>
  <si>
    <t>Likvidace vytěženého materiálu dle platné legislativy, včetně případného poplatku za uložení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</si>
  <si>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</si>
  <si>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VRN5</t>
  </si>
  <si>
    <t>Výzisk celkem</t>
  </si>
  <si>
    <t>AGR 01.1.4</t>
  </si>
  <si>
    <t>Odkup vyzískaného říčního materiálu</t>
  </si>
  <si>
    <t>-931932037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</si>
  <si>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</si>
  <si>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-1700,0</t>
  </si>
  <si>
    <t xml:space="preserve">SO 01.2 -  Hřensko - Přívoz</t>
  </si>
  <si>
    <t>108612775</t>
  </si>
  <si>
    <t xml:space="preserve">vytěžení materiálu ze dna koryta </t>
  </si>
  <si>
    <t>400,0</t>
  </si>
  <si>
    <t>-2114290772</t>
  </si>
  <si>
    <t>-1109322764</t>
  </si>
  <si>
    <t>1839419587</t>
  </si>
  <si>
    <t>-400,0</t>
  </si>
  <si>
    <t>SO 02 - Odstranění nánosů - Čertova Voda - Prostřední Žleb</t>
  </si>
  <si>
    <t>SO 02.1 - Čertova Voda</t>
  </si>
  <si>
    <t>1209238552</t>
  </si>
  <si>
    <t>-195402918</t>
  </si>
  <si>
    <t>-1329247563</t>
  </si>
  <si>
    <t>512231461</t>
  </si>
  <si>
    <t>SO 02.2 - Prostřední Žleb - Loubí</t>
  </si>
  <si>
    <t>1077405215</t>
  </si>
  <si>
    <t>1150,0</t>
  </si>
  <si>
    <t>-579726423</t>
  </si>
  <si>
    <t>-1777674263</t>
  </si>
  <si>
    <t>1701367923</t>
  </si>
  <si>
    <t>-1150,0</t>
  </si>
  <si>
    <t>SO 02.3 - Prostřední Žleb - PS Děčín</t>
  </si>
  <si>
    <t>-346462077</t>
  </si>
  <si>
    <t>600,0</t>
  </si>
  <si>
    <t>1317749589</t>
  </si>
  <si>
    <t>-1389284353</t>
  </si>
  <si>
    <t>30437227</t>
  </si>
  <si>
    <t>-600,0</t>
  </si>
  <si>
    <t>SO 02.4 - Prostřední Žleb - Levý břeh</t>
  </si>
  <si>
    <t>726377391</t>
  </si>
  <si>
    <t>250,0</t>
  </si>
  <si>
    <t>-1318703596</t>
  </si>
  <si>
    <t>247540258</t>
  </si>
  <si>
    <t>-585579122</t>
  </si>
  <si>
    <t>-250,0</t>
  </si>
  <si>
    <t>SO 03 - Odstranění nánosů - Dobkovice</t>
  </si>
  <si>
    <t>SO 03.1 - Dobkovice</t>
  </si>
  <si>
    <t>253389765</t>
  </si>
  <si>
    <t>650,0</t>
  </si>
  <si>
    <t>-1635583801</t>
  </si>
  <si>
    <t>-665127761</t>
  </si>
  <si>
    <t>-428871250</t>
  </si>
  <si>
    <t>-650,0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</si>
  <si>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</si>
  <si>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</si>
  <si>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</si>
  <si>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</si>
  <si>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</si>
  <si>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</si>
  <si>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</si>
  <si>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</si>
  <si>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</si>
  <si>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</si>
  <si>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</si>
  <si>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</si>
  <si>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</si>
  <si>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</si>
  <si>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-1342432018</t>
  </si>
  <si>
    <t>02</t>
  </si>
  <si>
    <t>Projektová dokumentace - ostatní náklady</t>
  </si>
  <si>
    <t>0210</t>
  </si>
  <si>
    <t>Vypracování Plánu opatření pro případ havárie</t>
  </si>
  <si>
    <t>kus</t>
  </si>
  <si>
    <t>-1126711717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</si>
  <si>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</si>
  <si>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</si>
  <si>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</si>
  <si>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-1031235682</t>
  </si>
  <si>
    <t>023</t>
  </si>
  <si>
    <t>Vypracování projektu skutečného provedení díla</t>
  </si>
  <si>
    <t>-1766027566</t>
  </si>
  <si>
    <t>5</t>
  </si>
  <si>
    <t>R_1000</t>
  </si>
  <si>
    <t xml:space="preserve">Vypracování Plánu BOZP </t>
  </si>
  <si>
    <t>1831796803</t>
  </si>
  <si>
    <t>03</t>
  </si>
  <si>
    <t>Geodetické práce a vytýčení - ostatní náklady</t>
  </si>
  <si>
    <t>6</t>
  </si>
  <si>
    <t>0123R</t>
  </si>
  <si>
    <t>Zajištění veškerých geodetických prací souvisejících s realizací díla</t>
  </si>
  <si>
    <t>-107944146</t>
  </si>
  <si>
    <t>09</t>
  </si>
  <si>
    <t>Ostatní náklady</t>
  </si>
  <si>
    <t>7</t>
  </si>
  <si>
    <t>0009R</t>
  </si>
  <si>
    <t>Zajištění ekologicko-biologického dozoru po dobu stavby</t>
  </si>
  <si>
    <t>262144</t>
  </si>
  <si>
    <t>-1760332401</t>
  </si>
  <si>
    <t>139251018 - Labe, Velké Žernoseky, odstranění nánosů</t>
  </si>
  <si>
    <t>SO 04 - Odstranění nánosů</t>
  </si>
  <si>
    <t>12725312R</t>
  </si>
  <si>
    <t>Vykopávky pod vodou dozerem v hornině třídy těžitelnosti I skupiny 1 až 3 s přemístěním výkopku přes 100 do 150 m</t>
  </si>
  <si>
    <t>-1082183536</t>
  </si>
  <si>
    <t>Vykopávky pod vodou dozerem s vodorovným přemístěním výkopku a jeho složením v hloubce do 6 m pod projektem stanovenou pracovní hladinou vody v hornině třídy těžitelnosti I skupiny 1 až 3, na vzdálenost přes 100 do 150 m</t>
  </si>
  <si>
    <t xml:space="preserve">shrnutí nánosů podvodní mechanizací z plavební dráhy do depresí  (zasypání výmolů ve dně, např. dozerem)</t>
  </si>
  <si>
    <t>1200,0</t>
  </si>
  <si>
    <t>1325596605</t>
  </si>
  <si>
    <t xml:space="preserve">shrnutí nánosů podvodní mechanizací z plavební dráhy a vytěžení (odpočet materiálu do depresí) </t>
  </si>
  <si>
    <t>1600,0-1200,0</t>
  </si>
  <si>
    <t>1681704754</t>
  </si>
  <si>
    <t>včetně odvozu vytěženého zvodnělého zemního materiálu po vodě i po suchu, částečného odvodnění na plavidle a přeložení z lodi na automobily</t>
  </si>
  <si>
    <t>-1606563532</t>
  </si>
  <si>
    <t>841029535</t>
  </si>
  <si>
    <t>-972485399</t>
  </si>
  <si>
    <t>1803005645</t>
  </si>
  <si>
    <t>1578481353</t>
  </si>
  <si>
    <t>1259758353</t>
  </si>
  <si>
    <t>329091700</t>
  </si>
  <si>
    <t>1433851149</t>
  </si>
  <si>
    <t>-1475014131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</si>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</sst>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27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30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43</v>
      </c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10001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Labe, Velké Žernoseky - Hřensko, odstranění nánosů z plavební dráhy ř.km 730,50 - 738,88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Labe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4" t="str">
        <f>IF(AN8= "","",AN8)</f>
        <v>18.11.2025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>Povodí Labe, státní podnik</v>
      </c>
      <c r="AN49" s="66"/>
      <c r="AO49" s="66"/>
      <c r="AP49" s="66"/>
      <c r="AQ49" s="41"/>
      <c r="AR49" s="45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5" t="str">
        <f>IF(E20="","",E20)</f>
        <v xml:space="preserve"> 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5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ROUND(AS55+AS67,2)</f>
        <v>0</v>
      </c>
      <c r="AT54" s="108">
        <f>ROUND(SUM(AV54:AW54),2)</f>
        <v>0</v>
      </c>
      <c r="AU54" s="109">
        <f>ROUND(AU55+AU67,5)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ROUND(AZ55+AZ67,2)</f>
        <v>0</v>
      </c>
      <c r="BA54" s="108">
        <f>ROUND(BA55+BA67,2)</f>
        <v>0</v>
      </c>
      <c r="BB54" s="108">
        <f>ROUND(BB55+BB67,2)</f>
        <v>0</v>
      </c>
      <c r="BC54" s="108">
        <f>ROUND(BC55+BC67,2)</f>
        <v>0</v>
      </c>
      <c r="BD54" s="110">
        <f>ROUND(BD55+BD67,2)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ROUND(AG56+AG59+AG64+AG66,2)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ROUND(AS56+AS59+AS64+AS66,2)</f>
        <v>0</v>
      </c>
      <c r="AT55" s="122">
        <f>ROUND(SUM(AV55:AW55),2)</f>
        <v>0</v>
      </c>
      <c r="AU55" s="123">
        <f>ROUND(AU56+AU59+AU64+AU66,5)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ROUND(AZ56+AZ59+AZ64+AZ66,2)</f>
        <v>0</v>
      </c>
      <c r="BA55" s="122">
        <f>ROUND(BA56+BA59+BA64+BA66,2)</f>
        <v>0</v>
      </c>
      <c r="BB55" s="122">
        <f>ROUND(BB56+BB59+BB64+BB66,2)</f>
        <v>0</v>
      </c>
      <c r="BC55" s="122">
        <f>ROUND(BC56+BC59+BC64+BC66,2)</f>
        <v>0</v>
      </c>
      <c r="BD55" s="124">
        <f>ROUND(BD56+BD59+BD64+BD66,2)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4"/>
      <c r="B56" s="65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ROUND(SUM(AG57:AG58),2)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85</v>
      </c>
      <c r="AR56" s="67"/>
      <c r="AS56" s="131">
        <f>ROUND(SUM(AS57:AS58),2)</f>
        <v>0</v>
      </c>
      <c r="AT56" s="132">
        <f>ROUND(SUM(AV56:AW56),2)</f>
        <v>0</v>
      </c>
      <c r="AU56" s="133">
        <f>ROUND(SUM(AU57:AU58),5)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ROUND(SUM(AZ57:AZ58),2)</f>
        <v>0</v>
      </c>
      <c r="BA56" s="132">
        <f>ROUND(SUM(BA57:BA58),2)</f>
        <v>0</v>
      </c>
      <c r="BB56" s="132">
        <f>ROUND(SUM(BB57:BB58),2)</f>
        <v>0</v>
      </c>
      <c r="BC56" s="132">
        <f>ROUND(SUM(BC57:BC58),2)</f>
        <v>0</v>
      </c>
      <c r="BD56" s="134">
        <f>ROUND(SUM(BD57:BD58),2)</f>
        <v>0</v>
      </c>
      <c r="BE56" s="4"/>
      <c r="BS56" s="135" t="s">
        <v>72</v>
      </c>
      <c r="BT56" s="135" t="s">
        <v>82</v>
      </c>
      <c r="BU56" s="135" t="s">
        <v>74</v>
      </c>
      <c r="BV56" s="135" t="s">
        <v>75</v>
      </c>
      <c r="BW56" s="135" t="s">
        <v>86</v>
      </c>
      <c r="BX56" s="135" t="s">
        <v>81</v>
      </c>
      <c r="CL56" s="135" t="s">
        <v>19</v>
      </c>
    </row>
    <row r="57" s="4" customFormat="1" ht="16.5" customHeight="1">
      <c r="A57" s="136" t="s">
        <v>87</v>
      </c>
      <c r="B57" s="65"/>
      <c r="C57" s="126"/>
      <c r="D57" s="126"/>
      <c r="E57" s="126"/>
      <c r="F57" s="127" t="s">
        <v>88</v>
      </c>
      <c r="G57" s="127"/>
      <c r="H57" s="127"/>
      <c r="I57" s="127"/>
      <c r="J57" s="127"/>
      <c r="K57" s="126"/>
      <c r="L57" s="127" t="s">
        <v>89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'SO 01.1 -  Hřensko - Na R...'!J34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 01.1 -  Hřensko - Na R...'!P94</f>
        <v>0</v>
      </c>
      <c r="AV57" s="132">
        <f>'SO 01.1 -  Hřensko - Na R...'!J37</f>
        <v>0</v>
      </c>
      <c r="AW57" s="132">
        <f>'SO 01.1 -  Hřensko - Na R...'!J38</f>
        <v>0</v>
      </c>
      <c r="AX57" s="132">
        <f>'SO 01.1 -  Hřensko - Na R...'!J39</f>
        <v>0</v>
      </c>
      <c r="AY57" s="132">
        <f>'SO 01.1 -  Hřensko - Na R...'!J40</f>
        <v>0</v>
      </c>
      <c r="AZ57" s="132">
        <f>'SO 01.1 -  Hřensko - Na R...'!F37</f>
        <v>0</v>
      </c>
      <c r="BA57" s="132">
        <f>'SO 01.1 -  Hřensko - Na R...'!F38</f>
        <v>0</v>
      </c>
      <c r="BB57" s="132">
        <f>'SO 01.1 -  Hřensko - Na R...'!F39</f>
        <v>0</v>
      </c>
      <c r="BC57" s="132">
        <f>'SO 01.1 -  Hřensko - Na R...'!F40</f>
        <v>0</v>
      </c>
      <c r="BD57" s="134">
        <f>'SO 01.1 -  Hřensko - Na R...'!F41</f>
        <v>0</v>
      </c>
      <c r="BE57" s="4"/>
      <c r="BT57" s="135" t="s">
        <v>90</v>
      </c>
      <c r="BV57" s="135" t="s">
        <v>75</v>
      </c>
      <c r="BW57" s="135" t="s">
        <v>91</v>
      </c>
      <c r="BX57" s="135" t="s">
        <v>86</v>
      </c>
      <c r="CL57" s="135" t="s">
        <v>19</v>
      </c>
    </row>
    <row r="58" s="4" customFormat="1" ht="16.5" customHeight="1">
      <c r="A58" s="136" t="s">
        <v>87</v>
      </c>
      <c r="B58" s="65"/>
      <c r="C58" s="126"/>
      <c r="D58" s="126"/>
      <c r="E58" s="126"/>
      <c r="F58" s="127" t="s">
        <v>92</v>
      </c>
      <c r="G58" s="127"/>
      <c r="H58" s="127"/>
      <c r="I58" s="127"/>
      <c r="J58" s="127"/>
      <c r="K58" s="126"/>
      <c r="L58" s="127" t="s">
        <v>93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'SO 01.2 -  Hřensko - Přívoz'!J34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'SO 01.2 -  Hřensko - Přívoz'!P94</f>
        <v>0</v>
      </c>
      <c r="AV58" s="132">
        <f>'SO 01.2 -  Hřensko - Přívoz'!J37</f>
        <v>0</v>
      </c>
      <c r="AW58" s="132">
        <f>'SO 01.2 -  Hřensko - Přívoz'!J38</f>
        <v>0</v>
      </c>
      <c r="AX58" s="132">
        <f>'SO 01.2 -  Hřensko - Přívoz'!J39</f>
        <v>0</v>
      </c>
      <c r="AY58" s="132">
        <f>'SO 01.2 -  Hřensko - Přívoz'!J40</f>
        <v>0</v>
      </c>
      <c r="AZ58" s="132">
        <f>'SO 01.2 -  Hřensko - Přívoz'!F37</f>
        <v>0</v>
      </c>
      <c r="BA58" s="132">
        <f>'SO 01.2 -  Hřensko - Přívoz'!F38</f>
        <v>0</v>
      </c>
      <c r="BB58" s="132">
        <f>'SO 01.2 -  Hřensko - Přívoz'!F39</f>
        <v>0</v>
      </c>
      <c r="BC58" s="132">
        <f>'SO 01.2 -  Hřensko - Přívoz'!F40</f>
        <v>0</v>
      </c>
      <c r="BD58" s="134">
        <f>'SO 01.2 -  Hřensko - Přívoz'!F41</f>
        <v>0</v>
      </c>
      <c r="BE58" s="4"/>
      <c r="BT58" s="135" t="s">
        <v>90</v>
      </c>
      <c r="BV58" s="135" t="s">
        <v>75</v>
      </c>
      <c r="BW58" s="135" t="s">
        <v>94</v>
      </c>
      <c r="BX58" s="135" t="s">
        <v>86</v>
      </c>
      <c r="CL58" s="135" t="s">
        <v>19</v>
      </c>
    </row>
    <row r="59" s="4" customFormat="1" ht="23.25" customHeight="1">
      <c r="A59" s="4"/>
      <c r="B59" s="65"/>
      <c r="C59" s="126"/>
      <c r="D59" s="126"/>
      <c r="E59" s="127" t="s">
        <v>95</v>
      </c>
      <c r="F59" s="127"/>
      <c r="G59" s="127"/>
      <c r="H59" s="127"/>
      <c r="I59" s="127"/>
      <c r="J59" s="126"/>
      <c r="K59" s="127" t="s">
        <v>96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ROUND(SUM(AG60:AG63),2)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85</v>
      </c>
      <c r="AR59" s="67"/>
      <c r="AS59" s="131">
        <f>ROUND(SUM(AS60:AS63),2)</f>
        <v>0</v>
      </c>
      <c r="AT59" s="132">
        <f>ROUND(SUM(AV59:AW59),2)</f>
        <v>0</v>
      </c>
      <c r="AU59" s="133">
        <f>ROUND(SUM(AU60:AU63),5)</f>
        <v>0</v>
      </c>
      <c r="AV59" s="132">
        <f>ROUND(AZ59*L29,2)</f>
        <v>0</v>
      </c>
      <c r="AW59" s="132">
        <f>ROUND(BA59*L30,2)</f>
        <v>0</v>
      </c>
      <c r="AX59" s="132">
        <f>ROUND(BB59*L29,2)</f>
        <v>0</v>
      </c>
      <c r="AY59" s="132">
        <f>ROUND(BC59*L30,2)</f>
        <v>0</v>
      </c>
      <c r="AZ59" s="132">
        <f>ROUND(SUM(AZ60:AZ63),2)</f>
        <v>0</v>
      </c>
      <c r="BA59" s="132">
        <f>ROUND(SUM(BA60:BA63),2)</f>
        <v>0</v>
      </c>
      <c r="BB59" s="132">
        <f>ROUND(SUM(BB60:BB63),2)</f>
        <v>0</v>
      </c>
      <c r="BC59" s="132">
        <f>ROUND(SUM(BC60:BC63),2)</f>
        <v>0</v>
      </c>
      <c r="BD59" s="134">
        <f>ROUND(SUM(BD60:BD63),2)</f>
        <v>0</v>
      </c>
      <c r="BE59" s="4"/>
      <c r="BS59" s="135" t="s">
        <v>72</v>
      </c>
      <c r="BT59" s="135" t="s">
        <v>82</v>
      </c>
      <c r="BU59" s="135" t="s">
        <v>74</v>
      </c>
      <c r="BV59" s="135" t="s">
        <v>75</v>
      </c>
      <c r="BW59" s="135" t="s">
        <v>97</v>
      </c>
      <c r="BX59" s="135" t="s">
        <v>81</v>
      </c>
      <c r="CL59" s="135" t="s">
        <v>19</v>
      </c>
    </row>
    <row r="60" s="4" customFormat="1" ht="16.5" customHeight="1">
      <c r="A60" s="136" t="s">
        <v>87</v>
      </c>
      <c r="B60" s="65"/>
      <c r="C60" s="126"/>
      <c r="D60" s="126"/>
      <c r="E60" s="126"/>
      <c r="F60" s="127" t="s">
        <v>98</v>
      </c>
      <c r="G60" s="127"/>
      <c r="H60" s="127"/>
      <c r="I60" s="127"/>
      <c r="J60" s="127"/>
      <c r="K60" s="126"/>
      <c r="L60" s="127" t="s">
        <v>99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'SO 02.1 - Čertova Voda'!J34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'SO 02.1 - Čertova Voda'!P94</f>
        <v>0</v>
      </c>
      <c r="AV60" s="132">
        <f>'SO 02.1 - Čertova Voda'!J37</f>
        <v>0</v>
      </c>
      <c r="AW60" s="132">
        <f>'SO 02.1 - Čertova Voda'!J38</f>
        <v>0</v>
      </c>
      <c r="AX60" s="132">
        <f>'SO 02.1 - Čertova Voda'!J39</f>
        <v>0</v>
      </c>
      <c r="AY60" s="132">
        <f>'SO 02.1 - Čertova Voda'!J40</f>
        <v>0</v>
      </c>
      <c r="AZ60" s="132">
        <f>'SO 02.1 - Čertova Voda'!F37</f>
        <v>0</v>
      </c>
      <c r="BA60" s="132">
        <f>'SO 02.1 - Čertova Voda'!F38</f>
        <v>0</v>
      </c>
      <c r="BB60" s="132">
        <f>'SO 02.1 - Čertova Voda'!F39</f>
        <v>0</v>
      </c>
      <c r="BC60" s="132">
        <f>'SO 02.1 - Čertova Voda'!F40</f>
        <v>0</v>
      </c>
      <c r="BD60" s="134">
        <f>'SO 02.1 - Čertova Voda'!F41</f>
        <v>0</v>
      </c>
      <c r="BE60" s="4"/>
      <c r="BT60" s="135" t="s">
        <v>90</v>
      </c>
      <c r="BV60" s="135" t="s">
        <v>75</v>
      </c>
      <c r="BW60" s="135" t="s">
        <v>100</v>
      </c>
      <c r="BX60" s="135" t="s">
        <v>97</v>
      </c>
      <c r="CL60" s="135" t="s">
        <v>19</v>
      </c>
    </row>
    <row r="61" s="4" customFormat="1" ht="16.5" customHeight="1">
      <c r="A61" s="136" t="s">
        <v>87</v>
      </c>
      <c r="B61" s="65"/>
      <c r="C61" s="126"/>
      <c r="D61" s="126"/>
      <c r="E61" s="126"/>
      <c r="F61" s="127" t="s">
        <v>101</v>
      </c>
      <c r="G61" s="127"/>
      <c r="H61" s="127"/>
      <c r="I61" s="127"/>
      <c r="J61" s="127"/>
      <c r="K61" s="126"/>
      <c r="L61" s="127" t="s">
        <v>102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'SO 02.2 - Prostřední Žleb...'!J34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85</v>
      </c>
      <c r="AR61" s="67"/>
      <c r="AS61" s="131">
        <v>0</v>
      </c>
      <c r="AT61" s="132">
        <f>ROUND(SUM(AV61:AW61),2)</f>
        <v>0</v>
      </c>
      <c r="AU61" s="133">
        <f>'SO 02.2 - Prostřední Žleb...'!P94</f>
        <v>0</v>
      </c>
      <c r="AV61" s="132">
        <f>'SO 02.2 - Prostřední Žleb...'!J37</f>
        <v>0</v>
      </c>
      <c r="AW61" s="132">
        <f>'SO 02.2 - Prostřední Žleb...'!J38</f>
        <v>0</v>
      </c>
      <c r="AX61" s="132">
        <f>'SO 02.2 - Prostřední Žleb...'!J39</f>
        <v>0</v>
      </c>
      <c r="AY61" s="132">
        <f>'SO 02.2 - Prostřední Žleb...'!J40</f>
        <v>0</v>
      </c>
      <c r="AZ61" s="132">
        <f>'SO 02.2 - Prostřední Žleb...'!F37</f>
        <v>0</v>
      </c>
      <c r="BA61" s="132">
        <f>'SO 02.2 - Prostřední Žleb...'!F38</f>
        <v>0</v>
      </c>
      <c r="BB61" s="132">
        <f>'SO 02.2 - Prostřední Žleb...'!F39</f>
        <v>0</v>
      </c>
      <c r="BC61" s="132">
        <f>'SO 02.2 - Prostřední Žleb...'!F40</f>
        <v>0</v>
      </c>
      <c r="BD61" s="134">
        <f>'SO 02.2 - Prostřední Žleb...'!F41</f>
        <v>0</v>
      </c>
      <c r="BE61" s="4"/>
      <c r="BT61" s="135" t="s">
        <v>90</v>
      </c>
      <c r="BV61" s="135" t="s">
        <v>75</v>
      </c>
      <c r="BW61" s="135" t="s">
        <v>103</v>
      </c>
      <c r="BX61" s="135" t="s">
        <v>97</v>
      </c>
      <c r="CL61" s="135" t="s">
        <v>19</v>
      </c>
    </row>
    <row r="62" s="4" customFormat="1" ht="16.5" customHeight="1">
      <c r="A62" s="136" t="s">
        <v>87</v>
      </c>
      <c r="B62" s="65"/>
      <c r="C62" s="126"/>
      <c r="D62" s="126"/>
      <c r="E62" s="126"/>
      <c r="F62" s="127" t="s">
        <v>104</v>
      </c>
      <c r="G62" s="127"/>
      <c r="H62" s="127"/>
      <c r="I62" s="127"/>
      <c r="J62" s="127"/>
      <c r="K62" s="126"/>
      <c r="L62" s="127" t="s">
        <v>105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9">
        <f>'SO 02.3 - Prostřední Žleb...'!J34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85</v>
      </c>
      <c r="AR62" s="67"/>
      <c r="AS62" s="131">
        <v>0</v>
      </c>
      <c r="AT62" s="132">
        <f>ROUND(SUM(AV62:AW62),2)</f>
        <v>0</v>
      </c>
      <c r="AU62" s="133">
        <f>'SO 02.3 - Prostřední Žleb...'!P94</f>
        <v>0</v>
      </c>
      <c r="AV62" s="132">
        <f>'SO 02.3 - Prostřední Žleb...'!J37</f>
        <v>0</v>
      </c>
      <c r="AW62" s="132">
        <f>'SO 02.3 - Prostřední Žleb...'!J38</f>
        <v>0</v>
      </c>
      <c r="AX62" s="132">
        <f>'SO 02.3 - Prostřední Žleb...'!J39</f>
        <v>0</v>
      </c>
      <c r="AY62" s="132">
        <f>'SO 02.3 - Prostřední Žleb...'!J40</f>
        <v>0</v>
      </c>
      <c r="AZ62" s="132">
        <f>'SO 02.3 - Prostřední Žleb...'!F37</f>
        <v>0</v>
      </c>
      <c r="BA62" s="132">
        <f>'SO 02.3 - Prostřední Žleb...'!F38</f>
        <v>0</v>
      </c>
      <c r="BB62" s="132">
        <f>'SO 02.3 - Prostřední Žleb...'!F39</f>
        <v>0</v>
      </c>
      <c r="BC62" s="132">
        <f>'SO 02.3 - Prostřední Žleb...'!F40</f>
        <v>0</v>
      </c>
      <c r="BD62" s="134">
        <f>'SO 02.3 - Prostřední Žleb...'!F41</f>
        <v>0</v>
      </c>
      <c r="BE62" s="4"/>
      <c r="BT62" s="135" t="s">
        <v>90</v>
      </c>
      <c r="BV62" s="135" t="s">
        <v>75</v>
      </c>
      <c r="BW62" s="135" t="s">
        <v>106</v>
      </c>
      <c r="BX62" s="135" t="s">
        <v>97</v>
      </c>
      <c r="CL62" s="135" t="s">
        <v>19</v>
      </c>
    </row>
    <row r="63" s="4" customFormat="1" ht="16.5" customHeight="1">
      <c r="A63" s="136" t="s">
        <v>87</v>
      </c>
      <c r="B63" s="65"/>
      <c r="C63" s="126"/>
      <c r="D63" s="126"/>
      <c r="E63" s="126"/>
      <c r="F63" s="127" t="s">
        <v>107</v>
      </c>
      <c r="G63" s="127"/>
      <c r="H63" s="127"/>
      <c r="I63" s="127"/>
      <c r="J63" s="127"/>
      <c r="K63" s="126"/>
      <c r="L63" s="127" t="s">
        <v>108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9">
        <f>'SO 02.4 - Prostřední Žleb...'!J34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'SO 02.4 - Prostřední Žleb...'!P94</f>
        <v>0</v>
      </c>
      <c r="AV63" s="132">
        <f>'SO 02.4 - Prostřední Žleb...'!J37</f>
        <v>0</v>
      </c>
      <c r="AW63" s="132">
        <f>'SO 02.4 - Prostřední Žleb...'!J38</f>
        <v>0</v>
      </c>
      <c r="AX63" s="132">
        <f>'SO 02.4 - Prostřední Žleb...'!J39</f>
        <v>0</v>
      </c>
      <c r="AY63" s="132">
        <f>'SO 02.4 - Prostřední Žleb...'!J40</f>
        <v>0</v>
      </c>
      <c r="AZ63" s="132">
        <f>'SO 02.4 - Prostřední Žleb...'!F37</f>
        <v>0</v>
      </c>
      <c r="BA63" s="132">
        <f>'SO 02.4 - Prostřední Žleb...'!F38</f>
        <v>0</v>
      </c>
      <c r="BB63" s="132">
        <f>'SO 02.4 - Prostřední Žleb...'!F39</f>
        <v>0</v>
      </c>
      <c r="BC63" s="132">
        <f>'SO 02.4 - Prostřední Žleb...'!F40</f>
        <v>0</v>
      </c>
      <c r="BD63" s="134">
        <f>'SO 02.4 - Prostřední Žleb...'!F41</f>
        <v>0</v>
      </c>
      <c r="BE63" s="4"/>
      <c r="BT63" s="135" t="s">
        <v>90</v>
      </c>
      <c r="BV63" s="135" t="s">
        <v>75</v>
      </c>
      <c r="BW63" s="135" t="s">
        <v>109</v>
      </c>
      <c r="BX63" s="135" t="s">
        <v>97</v>
      </c>
      <c r="CL63" s="135" t="s">
        <v>19</v>
      </c>
    </row>
    <row r="64" s="4" customFormat="1" ht="16.5" customHeight="1">
      <c r="A64" s="4"/>
      <c r="B64" s="65"/>
      <c r="C64" s="126"/>
      <c r="D64" s="126"/>
      <c r="E64" s="127" t="s">
        <v>110</v>
      </c>
      <c r="F64" s="127"/>
      <c r="G64" s="127"/>
      <c r="H64" s="127"/>
      <c r="I64" s="127"/>
      <c r="J64" s="126"/>
      <c r="K64" s="127" t="s">
        <v>111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ROUND(AG65,2)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85</v>
      </c>
      <c r="AR64" s="67"/>
      <c r="AS64" s="131">
        <f>ROUND(AS65,2)</f>
        <v>0</v>
      </c>
      <c r="AT64" s="132">
        <f>ROUND(SUM(AV64:AW64),2)</f>
        <v>0</v>
      </c>
      <c r="AU64" s="133">
        <f>ROUND(AU65,5)</f>
        <v>0</v>
      </c>
      <c r="AV64" s="132">
        <f>ROUND(AZ64*L29,2)</f>
        <v>0</v>
      </c>
      <c r="AW64" s="132">
        <f>ROUND(BA64*L30,2)</f>
        <v>0</v>
      </c>
      <c r="AX64" s="132">
        <f>ROUND(BB64*L29,2)</f>
        <v>0</v>
      </c>
      <c r="AY64" s="132">
        <f>ROUND(BC64*L30,2)</f>
        <v>0</v>
      </c>
      <c r="AZ64" s="132">
        <f>ROUND(AZ65,2)</f>
        <v>0</v>
      </c>
      <c r="BA64" s="132">
        <f>ROUND(BA65,2)</f>
        <v>0</v>
      </c>
      <c r="BB64" s="132">
        <f>ROUND(BB65,2)</f>
        <v>0</v>
      </c>
      <c r="BC64" s="132">
        <f>ROUND(BC65,2)</f>
        <v>0</v>
      </c>
      <c r="BD64" s="134">
        <f>ROUND(BD65,2)</f>
        <v>0</v>
      </c>
      <c r="BE64" s="4"/>
      <c r="BS64" s="135" t="s">
        <v>72</v>
      </c>
      <c r="BT64" s="135" t="s">
        <v>82</v>
      </c>
      <c r="BU64" s="135" t="s">
        <v>74</v>
      </c>
      <c r="BV64" s="135" t="s">
        <v>75</v>
      </c>
      <c r="BW64" s="135" t="s">
        <v>112</v>
      </c>
      <c r="BX64" s="135" t="s">
        <v>81</v>
      </c>
      <c r="CL64" s="135" t="s">
        <v>19</v>
      </c>
    </row>
    <row r="65" s="4" customFormat="1" ht="16.5" customHeight="1">
      <c r="A65" s="136" t="s">
        <v>87</v>
      </c>
      <c r="B65" s="65"/>
      <c r="C65" s="126"/>
      <c r="D65" s="126"/>
      <c r="E65" s="126"/>
      <c r="F65" s="127" t="s">
        <v>113</v>
      </c>
      <c r="G65" s="127"/>
      <c r="H65" s="127"/>
      <c r="I65" s="127"/>
      <c r="J65" s="127"/>
      <c r="K65" s="126"/>
      <c r="L65" s="127" t="s">
        <v>114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'SO 03.1 - Dobkovice'!J34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85</v>
      </c>
      <c r="AR65" s="67"/>
      <c r="AS65" s="131">
        <v>0</v>
      </c>
      <c r="AT65" s="132">
        <f>ROUND(SUM(AV65:AW65),2)</f>
        <v>0</v>
      </c>
      <c r="AU65" s="133">
        <f>'SO 03.1 - Dobkovice'!P94</f>
        <v>0</v>
      </c>
      <c r="AV65" s="132">
        <f>'SO 03.1 - Dobkovice'!J37</f>
        <v>0</v>
      </c>
      <c r="AW65" s="132">
        <f>'SO 03.1 - Dobkovice'!J38</f>
        <v>0</v>
      </c>
      <c r="AX65" s="132">
        <f>'SO 03.1 - Dobkovice'!J39</f>
        <v>0</v>
      </c>
      <c r="AY65" s="132">
        <f>'SO 03.1 - Dobkovice'!J40</f>
        <v>0</v>
      </c>
      <c r="AZ65" s="132">
        <f>'SO 03.1 - Dobkovice'!F37</f>
        <v>0</v>
      </c>
      <c r="BA65" s="132">
        <f>'SO 03.1 - Dobkovice'!F38</f>
        <v>0</v>
      </c>
      <c r="BB65" s="132">
        <f>'SO 03.1 - Dobkovice'!F39</f>
        <v>0</v>
      </c>
      <c r="BC65" s="132">
        <f>'SO 03.1 - Dobkovice'!F40</f>
        <v>0</v>
      </c>
      <c r="BD65" s="134">
        <f>'SO 03.1 - Dobkovice'!F41</f>
        <v>0</v>
      </c>
      <c r="BE65" s="4"/>
      <c r="BT65" s="135" t="s">
        <v>90</v>
      </c>
      <c r="BV65" s="135" t="s">
        <v>75</v>
      </c>
      <c r="BW65" s="135" t="s">
        <v>115</v>
      </c>
      <c r="BX65" s="135" t="s">
        <v>112</v>
      </c>
      <c r="CL65" s="135" t="s">
        <v>19</v>
      </c>
    </row>
    <row r="66" s="4" customFormat="1" ht="16.5" customHeight="1">
      <c r="A66" s="136" t="s">
        <v>87</v>
      </c>
      <c r="B66" s="65"/>
      <c r="C66" s="126"/>
      <c r="D66" s="126"/>
      <c r="E66" s="127" t="s">
        <v>116</v>
      </c>
      <c r="F66" s="127"/>
      <c r="G66" s="127"/>
      <c r="H66" s="127"/>
      <c r="I66" s="127"/>
      <c r="J66" s="126"/>
      <c r="K66" s="127" t="s">
        <v>117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9">
        <f>'VON - Vedlejší a ostatní ...'!J32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85</v>
      </c>
      <c r="AR66" s="67"/>
      <c r="AS66" s="131">
        <v>0</v>
      </c>
      <c r="AT66" s="132">
        <f>ROUND(SUM(AV66:AW66),2)</f>
        <v>0</v>
      </c>
      <c r="AU66" s="133">
        <f>'VON - Vedlejší a ostatní ...'!P90</f>
        <v>0</v>
      </c>
      <c r="AV66" s="132">
        <f>'VON - Vedlejší a ostatní ...'!J35</f>
        <v>0</v>
      </c>
      <c r="AW66" s="132">
        <f>'VON - Vedlejší a ostatní ...'!J36</f>
        <v>0</v>
      </c>
      <c r="AX66" s="132">
        <f>'VON - Vedlejší a ostatní ...'!J37</f>
        <v>0</v>
      </c>
      <c r="AY66" s="132">
        <f>'VON - Vedlejší a ostatní ...'!J38</f>
        <v>0</v>
      </c>
      <c r="AZ66" s="132">
        <f>'VON - Vedlejší a ostatní ...'!F35</f>
        <v>0</v>
      </c>
      <c r="BA66" s="132">
        <f>'VON - Vedlejší a ostatní ...'!F36</f>
        <v>0</v>
      </c>
      <c r="BB66" s="132">
        <f>'VON - Vedlejší a ostatní ...'!F37</f>
        <v>0</v>
      </c>
      <c r="BC66" s="132">
        <f>'VON - Vedlejší a ostatní ...'!F38</f>
        <v>0</v>
      </c>
      <c r="BD66" s="134">
        <f>'VON - Vedlejší a ostatní ...'!F39</f>
        <v>0</v>
      </c>
      <c r="BE66" s="4"/>
      <c r="BT66" s="135" t="s">
        <v>82</v>
      </c>
      <c r="BV66" s="135" t="s">
        <v>75</v>
      </c>
      <c r="BW66" s="135" t="s">
        <v>118</v>
      </c>
      <c r="BX66" s="135" t="s">
        <v>81</v>
      </c>
      <c r="CL66" s="135" t="s">
        <v>119</v>
      </c>
    </row>
    <row r="67" s="7" customFormat="1" ht="24.75" customHeight="1">
      <c r="A67" s="7"/>
      <c r="B67" s="113"/>
      <c r="C67" s="114"/>
      <c r="D67" s="115" t="s">
        <v>120</v>
      </c>
      <c r="E67" s="115"/>
      <c r="F67" s="115"/>
      <c r="G67" s="115"/>
      <c r="H67" s="115"/>
      <c r="I67" s="116"/>
      <c r="J67" s="115" t="s">
        <v>121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ROUND(SUM(AG68:AG69),2)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79</v>
      </c>
      <c r="AR67" s="120"/>
      <c r="AS67" s="121">
        <f>ROUND(SUM(AS68:AS69),2)</f>
        <v>0</v>
      </c>
      <c r="AT67" s="122">
        <f>ROUND(SUM(AV67:AW67),2)</f>
        <v>0</v>
      </c>
      <c r="AU67" s="123">
        <f>ROUND(SUM(AU68:AU69),5)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ROUND(SUM(AZ68:AZ69),2)</f>
        <v>0</v>
      </c>
      <c r="BA67" s="122">
        <f>ROUND(SUM(BA68:BA69),2)</f>
        <v>0</v>
      </c>
      <c r="BB67" s="122">
        <f>ROUND(SUM(BB68:BB69),2)</f>
        <v>0</v>
      </c>
      <c r="BC67" s="122">
        <f>ROUND(SUM(BC68:BC69),2)</f>
        <v>0</v>
      </c>
      <c r="BD67" s="124">
        <f>ROUND(SUM(BD68:BD69),2)</f>
        <v>0</v>
      </c>
      <c r="BE67" s="7"/>
      <c r="BS67" s="125" t="s">
        <v>72</v>
      </c>
      <c r="BT67" s="125" t="s">
        <v>80</v>
      </c>
      <c r="BU67" s="125" t="s">
        <v>74</v>
      </c>
      <c r="BV67" s="125" t="s">
        <v>75</v>
      </c>
      <c r="BW67" s="125" t="s">
        <v>122</v>
      </c>
      <c r="BX67" s="125" t="s">
        <v>5</v>
      </c>
      <c r="CL67" s="125" t="s">
        <v>19</v>
      </c>
      <c r="CM67" s="125" t="s">
        <v>82</v>
      </c>
    </row>
    <row r="68" s="4" customFormat="1" ht="16.5" customHeight="1">
      <c r="A68" s="136" t="s">
        <v>87</v>
      </c>
      <c r="B68" s="65"/>
      <c r="C68" s="126"/>
      <c r="D68" s="126"/>
      <c r="E68" s="127" t="s">
        <v>123</v>
      </c>
      <c r="F68" s="127"/>
      <c r="G68" s="127"/>
      <c r="H68" s="127"/>
      <c r="I68" s="127"/>
      <c r="J68" s="126"/>
      <c r="K68" s="127" t="s">
        <v>124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'SO 04 - Odstranění nánosů'!J32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85</v>
      </c>
      <c r="AR68" s="67"/>
      <c r="AS68" s="131">
        <v>0</v>
      </c>
      <c r="AT68" s="132">
        <f>ROUND(SUM(AV68:AW68),2)</f>
        <v>0</v>
      </c>
      <c r="AU68" s="133">
        <f>'SO 04 - Odstranění nánosů'!P88</f>
        <v>0</v>
      </c>
      <c r="AV68" s="132">
        <f>'SO 04 - Odstranění nánosů'!J35</f>
        <v>0</v>
      </c>
      <c r="AW68" s="132">
        <f>'SO 04 - Odstranění nánosů'!J36</f>
        <v>0</v>
      </c>
      <c r="AX68" s="132">
        <f>'SO 04 - Odstranění nánosů'!J37</f>
        <v>0</v>
      </c>
      <c r="AY68" s="132">
        <f>'SO 04 - Odstranění nánosů'!J38</f>
        <v>0</v>
      </c>
      <c r="AZ68" s="132">
        <f>'SO 04 - Odstranění nánosů'!F35</f>
        <v>0</v>
      </c>
      <c r="BA68" s="132">
        <f>'SO 04 - Odstranění nánosů'!F36</f>
        <v>0</v>
      </c>
      <c r="BB68" s="132">
        <f>'SO 04 - Odstranění nánosů'!F37</f>
        <v>0</v>
      </c>
      <c r="BC68" s="132">
        <f>'SO 04 - Odstranění nánosů'!F38</f>
        <v>0</v>
      </c>
      <c r="BD68" s="134">
        <f>'SO 04 - Odstranění nánosů'!F39</f>
        <v>0</v>
      </c>
      <c r="BE68" s="4"/>
      <c r="BT68" s="135" t="s">
        <v>82</v>
      </c>
      <c r="BV68" s="135" t="s">
        <v>75</v>
      </c>
      <c r="BW68" s="135" t="s">
        <v>125</v>
      </c>
      <c r="BX68" s="135" t="s">
        <v>122</v>
      </c>
      <c r="CL68" s="135" t="s">
        <v>19</v>
      </c>
    </row>
    <row r="69" s="4" customFormat="1" ht="16.5" customHeight="1">
      <c r="A69" s="136" t="s">
        <v>87</v>
      </c>
      <c r="B69" s="65"/>
      <c r="C69" s="126"/>
      <c r="D69" s="126"/>
      <c r="E69" s="127" t="s">
        <v>116</v>
      </c>
      <c r="F69" s="127"/>
      <c r="G69" s="127"/>
      <c r="H69" s="127"/>
      <c r="I69" s="127"/>
      <c r="J69" s="126"/>
      <c r="K69" s="127" t="s">
        <v>117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9">
        <f>'VON - Vedlejší a ostatní ..._01'!J32</f>
        <v>0</v>
      </c>
      <c r="AH69" s="126"/>
      <c r="AI69" s="126"/>
      <c r="AJ69" s="126"/>
      <c r="AK69" s="126"/>
      <c r="AL69" s="126"/>
      <c r="AM69" s="126"/>
      <c r="AN69" s="129">
        <f>SUM(AG69,AT69)</f>
        <v>0</v>
      </c>
      <c r="AO69" s="126"/>
      <c r="AP69" s="126"/>
      <c r="AQ69" s="130" t="s">
        <v>85</v>
      </c>
      <c r="AR69" s="67"/>
      <c r="AS69" s="137">
        <v>0</v>
      </c>
      <c r="AT69" s="138">
        <f>ROUND(SUM(AV69:AW69),2)</f>
        <v>0</v>
      </c>
      <c r="AU69" s="139">
        <f>'VON - Vedlejší a ostatní ..._01'!P90</f>
        <v>0</v>
      </c>
      <c r="AV69" s="138">
        <f>'VON - Vedlejší a ostatní ..._01'!J35</f>
        <v>0</v>
      </c>
      <c r="AW69" s="138">
        <f>'VON - Vedlejší a ostatní ..._01'!J36</f>
        <v>0</v>
      </c>
      <c r="AX69" s="138">
        <f>'VON - Vedlejší a ostatní ..._01'!J37</f>
        <v>0</v>
      </c>
      <c r="AY69" s="138">
        <f>'VON - Vedlejší a ostatní ..._01'!J38</f>
        <v>0</v>
      </c>
      <c r="AZ69" s="138">
        <f>'VON - Vedlejší a ostatní ..._01'!F35</f>
        <v>0</v>
      </c>
      <c r="BA69" s="138">
        <f>'VON - Vedlejší a ostatní ..._01'!F36</f>
        <v>0</v>
      </c>
      <c r="BB69" s="138">
        <f>'VON - Vedlejší a ostatní ..._01'!F37</f>
        <v>0</v>
      </c>
      <c r="BC69" s="138">
        <f>'VON - Vedlejší a ostatní ..._01'!F38</f>
        <v>0</v>
      </c>
      <c r="BD69" s="140">
        <f>'VON - Vedlejší a ostatní ..._01'!F39</f>
        <v>0</v>
      </c>
      <c r="BE69" s="4"/>
      <c r="BT69" s="135" t="s">
        <v>82</v>
      </c>
      <c r="BV69" s="135" t="s">
        <v>75</v>
      </c>
      <c r="BW69" s="135" t="s">
        <v>126</v>
      </c>
      <c r="BX69" s="135" t="s">
        <v>122</v>
      </c>
      <c r="CL69" s="135" t="s">
        <v>119</v>
      </c>
    </row>
    <row r="70" s="2" customFormat="1" ht="30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  <row r="71" s="2" customFormat="1" ht="6.96" customHeight="1">
      <c r="A71" s="39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45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</row>
  </sheetData>
  <sheetProtection sheet="1" formatColumns="0" formatRows="0" objects="1" scenarios="1" spinCount="100000" saltValue="A/W17ZyAvzRhsx9P6wXvbXlOFJ/6ZrA28KreXqvP6ocF/DIe0qnffSQUD3nV27VGiHz64oBrLCZgGLzYbe65Jg==" hashValue="fFyo4riJim/255fVHjT82qS9cGX3/V0o2nZBR6htI2i4mASjJ1X9RQbOy7ScjyFfyqujQaPq8dVmj8fh0TZiVA==" algorithmName="SHA-512" password="CC35"/>
  <mergeCells count="98">
    <mergeCell ref="C52:G52"/>
    <mergeCell ref="D55:H55"/>
    <mergeCell ref="E64:I64"/>
    <mergeCell ref="E56:I56"/>
    <mergeCell ref="E59:I59"/>
    <mergeCell ref="F58:J58"/>
    <mergeCell ref="F60:J60"/>
    <mergeCell ref="F57:J57"/>
    <mergeCell ref="F61:J61"/>
    <mergeCell ref="F62:J62"/>
    <mergeCell ref="F63:J63"/>
    <mergeCell ref="I52:AF52"/>
    <mergeCell ref="J55:AF55"/>
    <mergeCell ref="K59:AF59"/>
    <mergeCell ref="K56:AF56"/>
    <mergeCell ref="K64:AF64"/>
    <mergeCell ref="L61:AF61"/>
    <mergeCell ref="L58:AF58"/>
    <mergeCell ref="L62:AF62"/>
    <mergeCell ref="L63:AF63"/>
    <mergeCell ref="L60:AF60"/>
    <mergeCell ref="L45:AO45"/>
    <mergeCell ref="L57:AF57"/>
    <mergeCell ref="F65:J65"/>
    <mergeCell ref="L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7:AM57"/>
    <mergeCell ref="AG63:AM63"/>
    <mergeCell ref="AG62:AM62"/>
    <mergeCell ref="AG52:AM52"/>
    <mergeCell ref="AG60:AM60"/>
    <mergeCell ref="AG59:AM59"/>
    <mergeCell ref="AG61:AM61"/>
    <mergeCell ref="AG56:AM56"/>
    <mergeCell ref="AG58:AM58"/>
    <mergeCell ref="AG55:AM55"/>
    <mergeCell ref="AG64:AM64"/>
    <mergeCell ref="AM50:AP50"/>
    <mergeCell ref="AM49:AP49"/>
    <mergeCell ref="AM47:AN47"/>
    <mergeCell ref="AN59:AP59"/>
    <mergeCell ref="AN57:AP57"/>
    <mergeCell ref="AN58:AP58"/>
    <mergeCell ref="AN61:AP61"/>
    <mergeCell ref="AN52:AP52"/>
    <mergeCell ref="AN62:AP62"/>
    <mergeCell ref="AN63:AP63"/>
    <mergeCell ref="AN55:AP55"/>
    <mergeCell ref="AN64:AP64"/>
    <mergeCell ref="AN56:AP56"/>
    <mergeCell ref="AN60:AP60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7" location="'SO 01.1 -  Hřensko - Na R...'!C2" display="/"/>
    <hyperlink ref="A58" location="'SO 01.2 -  Hřensko - Přívoz'!C2" display="/"/>
    <hyperlink ref="A60" location="'SO 02.1 - Čertova Voda'!C2" display="/"/>
    <hyperlink ref="A61" location="'SO 02.2 - Prostřední Žleb...'!C2" display="/"/>
    <hyperlink ref="A62" location="'SO 02.3 - Prostřední Žleb...'!C2" display="/"/>
    <hyperlink ref="A63" location="'SO 02.4 - Prostřední Žleb...'!C2" display="/"/>
    <hyperlink ref="A65" location="'SO 03.1 - Dobkovice'!C2" display="/"/>
    <hyperlink ref="A66" location="'VON - Vedlejší a ostatní ...'!C2" display="/"/>
    <hyperlink ref="A68" location="'SO 04 - Odstranění nánosů'!C2" display="/"/>
    <hyperlink ref="A69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 s="1" customFormat="1" ht="12" customHeight="1">
      <c r="B8" s="21"/>
      <c r="D8" s="145" t="s">
        <v>128</v>
      </c>
      <c r="L8" s="21"/>
    </row>
    <row r="9" s="2" customFormat="1" ht="16.5" customHeight="1">
      <c r="A9" s="39"/>
      <c r="B9" s="45"/>
      <c r="C9" s="39"/>
      <c r="D9" s="39"/>
      <c r="E9" s="146" t="s">
        <v>280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130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281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19</v>
      </c>
      <c r="G13" s="39"/>
      <c r="H13" s="39"/>
      <c r="I13" s="145" t="s">
        <v>20</v>
      </c>
      <c r="J13" s="135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36</v>
      </c>
      <c r="G14" s="39"/>
      <c r="H14" s="39"/>
      <c r="I14" s="145" t="s">
        <v>23</v>
      </c>
      <c r="J14" s="150" t="str">
        <f>'Rekapitulace stavby'!AN8</f>
        <v>18.11.2025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135</v>
      </c>
      <c r="F26" s="39"/>
      <c r="G26" s="39"/>
      <c r="H26" s="39"/>
      <c r="I26" s="145" t="s">
        <v>29</v>
      </c>
      <c r="J26" s="135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1"/>
      <c r="B29" s="152"/>
      <c r="C29" s="151"/>
      <c r="D29" s="151"/>
      <c r="E29" s="153" t="s">
        <v>38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39</v>
      </c>
      <c r="E32" s="39"/>
      <c r="F32" s="39"/>
      <c r="G32" s="39"/>
      <c r="H32" s="39"/>
      <c r="I32" s="39"/>
      <c r="J32" s="157">
        <f>ROUND(J88,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41</v>
      </c>
      <c r="G34" s="39"/>
      <c r="H34" s="39"/>
      <c r="I34" s="158" t="s">
        <v>40</v>
      </c>
      <c r="J34" s="158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47" t="s">
        <v>43</v>
      </c>
      <c r="E35" s="145" t="s">
        <v>44</v>
      </c>
      <c r="F35" s="159">
        <f>ROUND((SUM(BE88:BE114)),  2)</f>
        <v>0</v>
      </c>
      <c r="G35" s="39"/>
      <c r="H35" s="39"/>
      <c r="I35" s="160">
        <v>0.20999999999999999</v>
      </c>
      <c r="J35" s="159">
        <f>ROUND(((SUM(BE88:BE114))*I35),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59">
        <f>ROUND((SUM(BF88:BF114)),  2)</f>
        <v>0</v>
      </c>
      <c r="G36" s="39"/>
      <c r="H36" s="39"/>
      <c r="I36" s="160">
        <v>0.12</v>
      </c>
      <c r="J36" s="159">
        <f>ROUND(((SUM(BF88:BF114))*I36),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43</v>
      </c>
      <c r="E37" s="145" t="s">
        <v>46</v>
      </c>
      <c r="F37" s="159">
        <f>ROUND((SUM(BG88:BG114)),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47</v>
      </c>
      <c r="F38" s="159">
        <f>ROUND((SUM(BH88:BH114)),  2)</f>
        <v>0</v>
      </c>
      <c r="G38" s="39"/>
      <c r="H38" s="39"/>
      <c r="I38" s="160">
        <v>0.12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59">
        <f>ROUND((SUM(BI88:BI114)),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2" t="str">
        <f>E7</f>
        <v xml:space="preserve"> Labe, Velké Žernoseky - Hřensko, odstranění nánosů z plavební dráhy ř.km 730,50 - 738,88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280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130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04 - Odstranění nánosů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18.11.2025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Eva Morkesová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3" t="s">
        <v>137</v>
      </c>
      <c r="D61" s="174"/>
      <c r="E61" s="174"/>
      <c r="F61" s="174"/>
      <c r="G61" s="174"/>
      <c r="H61" s="174"/>
      <c r="I61" s="174"/>
      <c r="J61" s="175" t="s">
        <v>138</v>
      </c>
      <c r="K61" s="174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6" t="s">
        <v>71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7"/>
      <c r="C64" s="178"/>
      <c r="D64" s="179" t="s">
        <v>140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6"/>
      <c r="D65" s="184" t="s">
        <v>141</v>
      </c>
      <c r="E65" s="185"/>
      <c r="F65" s="185"/>
      <c r="G65" s="185"/>
      <c r="H65" s="185"/>
      <c r="I65" s="185"/>
      <c r="J65" s="186">
        <f>J90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142</v>
      </c>
      <c r="E66" s="180"/>
      <c r="F66" s="180"/>
      <c r="G66" s="180"/>
      <c r="H66" s="180"/>
      <c r="I66" s="180"/>
      <c r="J66" s="181">
        <f>J110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143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2" t="str">
        <f>E7</f>
        <v xml:space="preserve"> Labe, Velké Žernoseky - Hřensko, odstranění nánosů z plavební dráhy ř.km 730,50 - 738,88</v>
      </c>
      <c r="F76" s="33"/>
      <c r="G76" s="33"/>
      <c r="H76" s="33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2" t="s">
        <v>280</v>
      </c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130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04 - Odstranění nánosů</v>
      </c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4" t="str">
        <f>IF(J14="","",J14)</f>
        <v>18.11.2025</v>
      </c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Povodí Labe, státní podnik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Ing. Eva Morkesová</v>
      </c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8"/>
      <c r="B87" s="189"/>
      <c r="C87" s="190" t="s">
        <v>144</v>
      </c>
      <c r="D87" s="191" t="s">
        <v>58</v>
      </c>
      <c r="E87" s="191" t="s">
        <v>54</v>
      </c>
      <c r="F87" s="191" t="s">
        <v>55</v>
      </c>
      <c r="G87" s="191" t="s">
        <v>145</v>
      </c>
      <c r="H87" s="191" t="s">
        <v>146</v>
      </c>
      <c r="I87" s="191" t="s">
        <v>147</v>
      </c>
      <c r="J87" s="191" t="s">
        <v>138</v>
      </c>
      <c r="K87" s="192" t="s">
        <v>148</v>
      </c>
      <c r="L87" s="193"/>
      <c r="M87" s="94" t="s">
        <v>19</v>
      </c>
      <c r="N87" s="95" t="s">
        <v>43</v>
      </c>
      <c r="O87" s="95" t="s">
        <v>149</v>
      </c>
      <c r="P87" s="95" t="s">
        <v>150</v>
      </c>
      <c r="Q87" s="95" t="s">
        <v>151</v>
      </c>
      <c r="R87" s="95" t="s">
        <v>152</v>
      </c>
      <c r="S87" s="95" t="s">
        <v>153</v>
      </c>
      <c r="T87" s="96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39"/>
      <c r="B88" s="40"/>
      <c r="C88" s="101" t="s">
        <v>155</v>
      </c>
      <c r="D88" s="41"/>
      <c r="E88" s="41"/>
      <c r="F88" s="41"/>
      <c r="G88" s="41"/>
      <c r="H88" s="41"/>
      <c r="I88" s="41"/>
      <c r="J88" s="194">
        <f>BK88</f>
        <v>0</v>
      </c>
      <c r="K88" s="41"/>
      <c r="L88" s="45"/>
      <c r="M88" s="97"/>
      <c r="N88" s="195"/>
      <c r="O88" s="98"/>
      <c r="P88" s="196">
        <f>P89+P110</f>
        <v>0</v>
      </c>
      <c r="Q88" s="98"/>
      <c r="R88" s="196">
        <f>R89+R110</f>
        <v>0.22</v>
      </c>
      <c r="S88" s="98"/>
      <c r="T88" s="197">
        <f>T89+T110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139</v>
      </c>
      <c r="BK88" s="198">
        <f>BK89+BK110</f>
        <v>0</v>
      </c>
    </row>
    <row r="89" s="12" customFormat="1" ht="25.92" customHeight="1">
      <c r="A89" s="12"/>
      <c r="B89" s="199"/>
      <c r="C89" s="200"/>
      <c r="D89" s="201" t="s">
        <v>72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</f>
        <v>0</v>
      </c>
      <c r="Q89" s="207"/>
      <c r="R89" s="208">
        <f>R90</f>
        <v>0.22</v>
      </c>
      <c r="S89" s="207"/>
      <c r="T89" s="20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80</v>
      </c>
      <c r="AT89" s="211" t="s">
        <v>72</v>
      </c>
      <c r="AU89" s="211" t="s">
        <v>73</v>
      </c>
      <c r="AY89" s="210" t="s">
        <v>158</v>
      </c>
      <c r="BK89" s="212">
        <f>BK90</f>
        <v>0</v>
      </c>
    </row>
    <row r="90" s="12" customFormat="1" ht="22.8" customHeight="1">
      <c r="A90" s="12"/>
      <c r="B90" s="199"/>
      <c r="C90" s="200"/>
      <c r="D90" s="201" t="s">
        <v>72</v>
      </c>
      <c r="E90" s="213" t="s">
        <v>80</v>
      </c>
      <c r="F90" s="213" t="s">
        <v>159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SUM(P91:P109)</f>
        <v>0</v>
      </c>
      <c r="Q90" s="207"/>
      <c r="R90" s="208">
        <f>SUM(R91:R109)</f>
        <v>0.22</v>
      </c>
      <c r="S90" s="207"/>
      <c r="T90" s="209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80</v>
      </c>
      <c r="AT90" s="211" t="s">
        <v>72</v>
      </c>
      <c r="AU90" s="211" t="s">
        <v>80</v>
      </c>
      <c r="AY90" s="210" t="s">
        <v>158</v>
      </c>
      <c r="BK90" s="212">
        <f>SUM(BK91:BK109)</f>
        <v>0</v>
      </c>
    </row>
    <row r="91" s="2" customFormat="1" ht="37.8" customHeight="1">
      <c r="A91" s="39"/>
      <c r="B91" s="40"/>
      <c r="C91" s="215" t="s">
        <v>80</v>
      </c>
      <c r="D91" s="215" t="s">
        <v>160</v>
      </c>
      <c r="E91" s="216" t="s">
        <v>282</v>
      </c>
      <c r="F91" s="217" t="s">
        <v>283</v>
      </c>
      <c r="G91" s="218" t="s">
        <v>163</v>
      </c>
      <c r="H91" s="219">
        <v>1200</v>
      </c>
      <c r="I91" s="220"/>
      <c r="J91" s="221">
        <f>ROUND(I91*H91,2)</f>
        <v>0</v>
      </c>
      <c r="K91" s="217" t="s">
        <v>19</v>
      </c>
      <c r="L91" s="45"/>
      <c r="M91" s="222" t="s">
        <v>19</v>
      </c>
      <c r="N91" s="223" t="s">
        <v>46</v>
      </c>
      <c r="O91" s="86"/>
      <c r="P91" s="224">
        <f>O91*H91</f>
        <v>0</v>
      </c>
      <c r="Q91" s="224">
        <v>0.00016000000000000001</v>
      </c>
      <c r="R91" s="224">
        <f>Q91*H91</f>
        <v>0.192</v>
      </c>
      <c r="S91" s="224">
        <v>0</v>
      </c>
      <c r="T91" s="22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6" t="s">
        <v>164</v>
      </c>
      <c r="AT91" s="226" t="s">
        <v>160</v>
      </c>
      <c r="AU91" s="226" t="s">
        <v>82</v>
      </c>
      <c r="AY91" s="18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8" t="s">
        <v>164</v>
      </c>
      <c r="BK91" s="227">
        <f>ROUND(I91*H91,2)</f>
        <v>0</v>
      </c>
      <c r="BL91" s="18" t="s">
        <v>164</v>
      </c>
      <c r="BM91" s="226" t="s">
        <v>284</v>
      </c>
    </row>
    <row r="92" s="2" customFormat="1">
      <c r="A92" s="39"/>
      <c r="B92" s="40"/>
      <c r="C92" s="41"/>
      <c r="D92" s="228" t="s">
        <v>166</v>
      </c>
      <c r="E92" s="41"/>
      <c r="F92" s="229" t="s">
        <v>285</v>
      </c>
      <c r="G92" s="41"/>
      <c r="H92" s="41"/>
      <c r="I92" s="230"/>
      <c r="J92" s="41"/>
      <c r="K92" s="41"/>
      <c r="L92" s="45"/>
      <c r="M92" s="231"/>
      <c r="N92" s="232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166</v>
      </c>
      <c r="AU92" s="18" t="s">
        <v>82</v>
      </c>
    </row>
    <row r="93" s="13" customFormat="1">
      <c r="A93" s="13"/>
      <c r="B93" s="234"/>
      <c r="C93" s="235"/>
      <c r="D93" s="228" t="s">
        <v>170</v>
      </c>
      <c r="E93" s="236" t="s">
        <v>19</v>
      </c>
      <c r="F93" s="237" t="s">
        <v>286</v>
      </c>
      <c r="G93" s="235"/>
      <c r="H93" s="236" t="s">
        <v>19</v>
      </c>
      <c r="I93" s="238"/>
      <c r="J93" s="235"/>
      <c r="K93" s="235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170</v>
      </c>
      <c r="AU93" s="243" t="s">
        <v>82</v>
      </c>
      <c r="AV93" s="13" t="s">
        <v>80</v>
      </c>
      <c r="AW93" s="13" t="s">
        <v>34</v>
      </c>
      <c r="AX93" s="13" t="s">
        <v>73</v>
      </c>
      <c r="AY93" s="243" t="s">
        <v>158</v>
      </c>
    </row>
    <row r="94" s="14" customFormat="1">
      <c r="A94" s="14"/>
      <c r="B94" s="244"/>
      <c r="C94" s="245"/>
      <c r="D94" s="228" t="s">
        <v>170</v>
      </c>
      <c r="E94" s="246" t="s">
        <v>19</v>
      </c>
      <c r="F94" s="247" t="s">
        <v>287</v>
      </c>
      <c r="G94" s="245"/>
      <c r="H94" s="248">
        <v>1200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170</v>
      </c>
      <c r="AU94" s="254" t="s">
        <v>82</v>
      </c>
      <c r="AV94" s="14" t="s">
        <v>82</v>
      </c>
      <c r="AW94" s="14" t="s">
        <v>34</v>
      </c>
      <c r="AX94" s="14" t="s">
        <v>80</v>
      </c>
      <c r="AY94" s="254" t="s">
        <v>158</v>
      </c>
    </row>
    <row r="95" s="2" customFormat="1" ht="16.5" customHeight="1">
      <c r="A95" s="39"/>
      <c r="B95" s="40"/>
      <c r="C95" s="215" t="s">
        <v>82</v>
      </c>
      <c r="D95" s="215" t="s">
        <v>160</v>
      </c>
      <c r="E95" s="216" t="s">
        <v>161</v>
      </c>
      <c r="F95" s="217" t="s">
        <v>162</v>
      </c>
      <c r="G95" s="218" t="s">
        <v>163</v>
      </c>
      <c r="H95" s="219">
        <v>400</v>
      </c>
      <c r="I95" s="220"/>
      <c r="J95" s="221">
        <f>ROUND(I95*H95,2)</f>
        <v>0</v>
      </c>
      <c r="K95" s="217" t="s">
        <v>19</v>
      </c>
      <c r="L95" s="45"/>
      <c r="M95" s="222" t="s">
        <v>19</v>
      </c>
      <c r="N95" s="223" t="s">
        <v>46</v>
      </c>
      <c r="O95" s="86"/>
      <c r="P95" s="224">
        <f>O95*H95</f>
        <v>0</v>
      </c>
      <c r="Q95" s="224">
        <v>6.9999999999999994E-05</v>
      </c>
      <c r="R95" s="224">
        <f>Q95*H95</f>
        <v>0.027999999999999997</v>
      </c>
      <c r="S95" s="224">
        <v>0</v>
      </c>
      <c r="T95" s="22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6" t="s">
        <v>164</v>
      </c>
      <c r="AT95" s="226" t="s">
        <v>160</v>
      </c>
      <c r="AU95" s="226" t="s">
        <v>82</v>
      </c>
      <c r="AY95" s="18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164</v>
      </c>
      <c r="BK95" s="227">
        <f>ROUND(I95*H95,2)</f>
        <v>0</v>
      </c>
      <c r="BL95" s="18" t="s">
        <v>164</v>
      </c>
      <c r="BM95" s="226" t="s">
        <v>288</v>
      </c>
    </row>
    <row r="96" s="2" customFormat="1">
      <c r="A96" s="39"/>
      <c r="B96" s="40"/>
      <c r="C96" s="41"/>
      <c r="D96" s="228" t="s">
        <v>166</v>
      </c>
      <c r="E96" s="41"/>
      <c r="F96" s="229" t="s">
        <v>167</v>
      </c>
      <c r="G96" s="41"/>
      <c r="H96" s="41"/>
      <c r="I96" s="230"/>
      <c r="J96" s="41"/>
      <c r="K96" s="41"/>
      <c r="L96" s="45"/>
      <c r="M96" s="231"/>
      <c r="N96" s="232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166</v>
      </c>
      <c r="AU96" s="18" t="s">
        <v>82</v>
      </c>
    </row>
    <row r="97" s="2" customFormat="1">
      <c r="A97" s="39"/>
      <c r="B97" s="40"/>
      <c r="C97" s="41"/>
      <c r="D97" s="228" t="s">
        <v>168</v>
      </c>
      <c r="E97" s="41"/>
      <c r="F97" s="233" t="s">
        <v>169</v>
      </c>
      <c r="G97" s="41"/>
      <c r="H97" s="41"/>
      <c r="I97" s="230"/>
      <c r="J97" s="41"/>
      <c r="K97" s="41"/>
      <c r="L97" s="45"/>
      <c r="M97" s="231"/>
      <c r="N97" s="232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168</v>
      </c>
      <c r="AU97" s="18" t="s">
        <v>82</v>
      </c>
    </row>
    <row r="98" s="13" customFormat="1">
      <c r="A98" s="13"/>
      <c r="B98" s="234"/>
      <c r="C98" s="235"/>
      <c r="D98" s="228" t="s">
        <v>170</v>
      </c>
      <c r="E98" s="236" t="s">
        <v>19</v>
      </c>
      <c r="F98" s="237" t="s">
        <v>194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170</v>
      </c>
      <c r="AU98" s="243" t="s">
        <v>82</v>
      </c>
      <c r="AV98" s="13" t="s">
        <v>80</v>
      </c>
      <c r="AW98" s="13" t="s">
        <v>34</v>
      </c>
      <c r="AX98" s="13" t="s">
        <v>73</v>
      </c>
      <c r="AY98" s="243" t="s">
        <v>158</v>
      </c>
    </row>
    <row r="99" s="13" customFormat="1">
      <c r="A99" s="13"/>
      <c r="B99" s="234"/>
      <c r="C99" s="235"/>
      <c r="D99" s="228" t="s">
        <v>170</v>
      </c>
      <c r="E99" s="236" t="s">
        <v>19</v>
      </c>
      <c r="F99" s="237" t="s">
        <v>289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170</v>
      </c>
      <c r="AU99" s="243" t="s">
        <v>82</v>
      </c>
      <c r="AV99" s="13" t="s">
        <v>80</v>
      </c>
      <c r="AW99" s="13" t="s">
        <v>34</v>
      </c>
      <c r="AX99" s="13" t="s">
        <v>73</v>
      </c>
      <c r="AY99" s="243" t="s">
        <v>158</v>
      </c>
    </row>
    <row r="100" s="14" customFormat="1">
      <c r="A100" s="14"/>
      <c r="B100" s="244"/>
      <c r="C100" s="245"/>
      <c r="D100" s="228" t="s">
        <v>170</v>
      </c>
      <c r="E100" s="246" t="s">
        <v>19</v>
      </c>
      <c r="F100" s="247" t="s">
        <v>290</v>
      </c>
      <c r="G100" s="245"/>
      <c r="H100" s="248">
        <v>400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170</v>
      </c>
      <c r="AU100" s="254" t="s">
        <v>82</v>
      </c>
      <c r="AV100" s="14" t="s">
        <v>82</v>
      </c>
      <c r="AW100" s="14" t="s">
        <v>34</v>
      </c>
      <c r="AX100" s="14" t="s">
        <v>80</v>
      </c>
      <c r="AY100" s="254" t="s">
        <v>158</v>
      </c>
    </row>
    <row r="101" s="2" customFormat="1" ht="16.5" customHeight="1">
      <c r="A101" s="39"/>
      <c r="B101" s="40"/>
      <c r="C101" s="215" t="s">
        <v>90</v>
      </c>
      <c r="D101" s="215" t="s">
        <v>160</v>
      </c>
      <c r="E101" s="216" t="s">
        <v>175</v>
      </c>
      <c r="F101" s="217" t="s">
        <v>176</v>
      </c>
      <c r="G101" s="218" t="s">
        <v>163</v>
      </c>
      <c r="H101" s="219">
        <v>400</v>
      </c>
      <c r="I101" s="220"/>
      <c r="J101" s="221">
        <f>ROUND(I101*H101,2)</f>
        <v>0</v>
      </c>
      <c r="K101" s="217" t="s">
        <v>19</v>
      </c>
      <c r="L101" s="45"/>
      <c r="M101" s="222" t="s">
        <v>19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6" t="s">
        <v>164</v>
      </c>
      <c r="AT101" s="226" t="s">
        <v>160</v>
      </c>
      <c r="AU101" s="226" t="s">
        <v>82</v>
      </c>
      <c r="AY101" s="18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164</v>
      </c>
      <c r="BK101" s="227">
        <f>ROUND(I101*H101,2)</f>
        <v>0</v>
      </c>
      <c r="BL101" s="18" t="s">
        <v>164</v>
      </c>
      <c r="BM101" s="226" t="s">
        <v>291</v>
      </c>
    </row>
    <row r="102" s="2" customFormat="1">
      <c r="A102" s="39"/>
      <c r="B102" s="40"/>
      <c r="C102" s="41"/>
      <c r="D102" s="228" t="s">
        <v>166</v>
      </c>
      <c r="E102" s="41"/>
      <c r="F102" s="229" t="s">
        <v>178</v>
      </c>
      <c r="G102" s="41"/>
      <c r="H102" s="41"/>
      <c r="I102" s="230"/>
      <c r="J102" s="41"/>
      <c r="K102" s="41"/>
      <c r="L102" s="45"/>
      <c r="M102" s="231"/>
      <c r="N102" s="232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82</v>
      </c>
    </row>
    <row r="103" s="2" customFormat="1">
      <c r="A103" s="39"/>
      <c r="B103" s="40"/>
      <c r="C103" s="41"/>
      <c r="D103" s="228" t="s">
        <v>168</v>
      </c>
      <c r="E103" s="41"/>
      <c r="F103" s="233" t="s">
        <v>179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168</v>
      </c>
      <c r="AU103" s="18" t="s">
        <v>82</v>
      </c>
    </row>
    <row r="104" s="13" customFormat="1">
      <c r="A104" s="13"/>
      <c r="B104" s="234"/>
      <c r="C104" s="235"/>
      <c r="D104" s="228" t="s">
        <v>170</v>
      </c>
      <c r="E104" s="236" t="s">
        <v>19</v>
      </c>
      <c r="F104" s="237" t="s">
        <v>292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170</v>
      </c>
      <c r="AU104" s="243" t="s">
        <v>82</v>
      </c>
      <c r="AV104" s="13" t="s">
        <v>80</v>
      </c>
      <c r="AW104" s="13" t="s">
        <v>34</v>
      </c>
      <c r="AX104" s="13" t="s">
        <v>73</v>
      </c>
      <c r="AY104" s="243" t="s">
        <v>158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195</v>
      </c>
      <c r="G105" s="245"/>
      <c r="H105" s="248">
        <v>400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164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400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293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195</v>
      </c>
      <c r="G109" s="245"/>
      <c r="H109" s="248">
        <v>400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263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-400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294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199</v>
      </c>
      <c r="G114" s="245"/>
      <c r="H114" s="248">
        <v>-400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JpPh41EY6YfNmP1BZ7lx82JnSHfNVBpj9ESWnz0vmWWFjlnmR9L8tDmHdkxG4/nLre58rJVetkL5JjNZi0PRww==" hashValue="rhRK8bGdaXPrfNP/G8g6sNiCIeaQttNm6ztsHhAOo8QQpVr55dTlQ3BJiPtwVYWhCrYESOsB4qB+Ur31qhS08w==" algorithmName="SHA-512" password="CC35"/>
  <autoFilter ref="C87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 s="1" customFormat="1" ht="12" customHeight="1">
      <c r="B8" s="21"/>
      <c r="D8" s="145" t="s">
        <v>128</v>
      </c>
      <c r="L8" s="21"/>
    </row>
    <row r="9" s="2" customFormat="1" ht="16.5" customHeight="1">
      <c r="A9" s="39"/>
      <c r="B9" s="45"/>
      <c r="C9" s="39"/>
      <c r="D9" s="39"/>
      <c r="E9" s="146" t="s">
        <v>280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130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235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119</v>
      </c>
      <c r="G13" s="39"/>
      <c r="H13" s="39"/>
      <c r="I13" s="145" t="s">
        <v>20</v>
      </c>
      <c r="J13" s="135" t="s">
        <v>134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36</v>
      </c>
      <c r="G14" s="39"/>
      <c r="H14" s="39"/>
      <c r="I14" s="145" t="s">
        <v>23</v>
      </c>
      <c r="J14" s="150" t="str">
        <f>'Rekapitulace stavby'!AN8</f>
        <v>18.11.2025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135</v>
      </c>
      <c r="F26" s="39"/>
      <c r="G26" s="39"/>
      <c r="H26" s="39"/>
      <c r="I26" s="145" t="s">
        <v>29</v>
      </c>
      <c r="J26" s="135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1"/>
      <c r="B29" s="152"/>
      <c r="C29" s="151"/>
      <c r="D29" s="151"/>
      <c r="E29" s="153" t="s">
        <v>38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39</v>
      </c>
      <c r="E32" s="39"/>
      <c r="F32" s="39"/>
      <c r="G32" s="39"/>
      <c r="H32" s="39"/>
      <c r="I32" s="39"/>
      <c r="J32" s="157">
        <f>ROUND(J90,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41</v>
      </c>
      <c r="G34" s="39"/>
      <c r="H34" s="39"/>
      <c r="I34" s="158" t="s">
        <v>40</v>
      </c>
      <c r="J34" s="158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47" t="s">
        <v>43</v>
      </c>
      <c r="E35" s="145" t="s">
        <v>44</v>
      </c>
      <c r="F35" s="159">
        <f>ROUND((SUM(BE90:BE109)),  2)</f>
        <v>0</v>
      </c>
      <c r="G35" s="39"/>
      <c r="H35" s="39"/>
      <c r="I35" s="160">
        <v>0.20999999999999999</v>
      </c>
      <c r="J35" s="159">
        <f>ROUND(((SUM(BE90:BE109))*I35),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59">
        <f>ROUND((SUM(BF90:BF109)),  2)</f>
        <v>0</v>
      </c>
      <c r="G36" s="39"/>
      <c r="H36" s="39"/>
      <c r="I36" s="160">
        <v>0.12</v>
      </c>
      <c r="J36" s="159">
        <f>ROUND(((SUM(BF90:BF109))*I36),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43</v>
      </c>
      <c r="E37" s="145" t="s">
        <v>46</v>
      </c>
      <c r="F37" s="159">
        <f>ROUND((SUM(BG90:BG109)),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47</v>
      </c>
      <c r="F38" s="159">
        <f>ROUND((SUM(BH90:BH109)),  2)</f>
        <v>0</v>
      </c>
      <c r="G38" s="39"/>
      <c r="H38" s="39"/>
      <c r="I38" s="160">
        <v>0.12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59">
        <f>ROUND((SUM(BI90:BI109)),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2" t="str">
        <f>E7</f>
        <v xml:space="preserve"> Labe, Velké Žernoseky - Hřensko, odstranění nánosů z plavební dráhy ř.km 730,50 - 738,88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280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130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18.11.2025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Eva Morkesová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3" t="s">
        <v>137</v>
      </c>
      <c r="D61" s="174"/>
      <c r="E61" s="174"/>
      <c r="F61" s="174"/>
      <c r="G61" s="174"/>
      <c r="H61" s="174"/>
      <c r="I61" s="174"/>
      <c r="J61" s="175" t="s">
        <v>138</v>
      </c>
      <c r="K61" s="174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6" t="s">
        <v>71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7"/>
      <c r="C64" s="178"/>
      <c r="D64" s="179" t="s">
        <v>236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6"/>
      <c r="D65" s="184" t="s">
        <v>237</v>
      </c>
      <c r="E65" s="185"/>
      <c r="F65" s="185"/>
      <c r="G65" s="185"/>
      <c r="H65" s="185"/>
      <c r="I65" s="185"/>
      <c r="J65" s="186">
        <f>J92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6"/>
      <c r="D66" s="184" t="s">
        <v>238</v>
      </c>
      <c r="E66" s="185"/>
      <c r="F66" s="185"/>
      <c r="G66" s="185"/>
      <c r="H66" s="185"/>
      <c r="I66" s="185"/>
      <c r="J66" s="186">
        <f>J95</f>
        <v>0</v>
      </c>
      <c r="K66" s="126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6"/>
      <c r="D67" s="184" t="s">
        <v>239</v>
      </c>
      <c r="E67" s="185"/>
      <c r="F67" s="185"/>
      <c r="G67" s="185"/>
      <c r="H67" s="185"/>
      <c r="I67" s="185"/>
      <c r="J67" s="186">
        <f>J104</f>
        <v>0</v>
      </c>
      <c r="K67" s="126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6"/>
      <c r="D68" s="184" t="s">
        <v>240</v>
      </c>
      <c r="E68" s="185"/>
      <c r="F68" s="185"/>
      <c r="G68" s="185"/>
      <c r="H68" s="185"/>
      <c r="I68" s="185"/>
      <c r="J68" s="186">
        <f>J107</f>
        <v>0</v>
      </c>
      <c r="K68" s="126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143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 xml:space="preserve"> Labe, Velké Žernoseky - Hřensko, odstranění nánosů z plavební dráhy ř.km 730,50 - 738,88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2" t="s">
        <v>280</v>
      </c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130</v>
      </c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4" t="str">
        <f>IF(J14="","",J14)</f>
        <v>18.11.2025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státní podnik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Ing. Eva Morkesová</v>
      </c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144</v>
      </c>
      <c r="D89" s="191" t="s">
        <v>58</v>
      </c>
      <c r="E89" s="191" t="s">
        <v>54</v>
      </c>
      <c r="F89" s="191" t="s">
        <v>55</v>
      </c>
      <c r="G89" s="191" t="s">
        <v>145</v>
      </c>
      <c r="H89" s="191" t="s">
        <v>146</v>
      </c>
      <c r="I89" s="191" t="s">
        <v>147</v>
      </c>
      <c r="J89" s="191" t="s">
        <v>138</v>
      </c>
      <c r="K89" s="192" t="s">
        <v>148</v>
      </c>
      <c r="L89" s="193"/>
      <c r="M89" s="94" t="s">
        <v>19</v>
      </c>
      <c r="N89" s="95" t="s">
        <v>43</v>
      </c>
      <c r="O89" s="95" t="s">
        <v>149</v>
      </c>
      <c r="P89" s="95" t="s">
        <v>150</v>
      </c>
      <c r="Q89" s="95" t="s">
        <v>151</v>
      </c>
      <c r="R89" s="95" t="s">
        <v>152</v>
      </c>
      <c r="S89" s="95" t="s">
        <v>153</v>
      </c>
      <c r="T89" s="96" t="s">
        <v>154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1" t="s">
        <v>155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0</v>
      </c>
      <c r="S90" s="98"/>
      <c r="T90" s="197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139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72</v>
      </c>
      <c r="E91" s="202" t="s">
        <v>241</v>
      </c>
      <c r="F91" s="202" t="s">
        <v>242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P92+P95+P104+P107</f>
        <v>0</v>
      </c>
      <c r="Q91" s="207"/>
      <c r="R91" s="208">
        <f>R92+R95+R104+R107</f>
        <v>0</v>
      </c>
      <c r="S91" s="207"/>
      <c r="T91" s="209">
        <f>T92+T95+T104+T107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164</v>
      </c>
      <c r="AT91" s="211" t="s">
        <v>72</v>
      </c>
      <c r="AU91" s="211" t="s">
        <v>73</v>
      </c>
      <c r="AY91" s="210" t="s">
        <v>158</v>
      </c>
      <c r="BK91" s="212">
        <f>BK92+BK95+BK104+BK107</f>
        <v>0</v>
      </c>
    </row>
    <row r="92" s="12" customFormat="1" ht="22.8" customHeight="1">
      <c r="A92" s="12"/>
      <c r="B92" s="199"/>
      <c r="C92" s="200"/>
      <c r="D92" s="201" t="s">
        <v>72</v>
      </c>
      <c r="E92" s="213" t="s">
        <v>243</v>
      </c>
      <c r="F92" s="213" t="s">
        <v>244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SUM(P93:P94)</f>
        <v>0</v>
      </c>
      <c r="Q92" s="207"/>
      <c r="R92" s="208">
        <f>SUM(R93:R94)</f>
        <v>0</v>
      </c>
      <c r="S92" s="207"/>
      <c r="T92" s="20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164</v>
      </c>
      <c r="AT92" s="211" t="s">
        <v>72</v>
      </c>
      <c r="AU92" s="211" t="s">
        <v>80</v>
      </c>
      <c r="AY92" s="210" t="s">
        <v>158</v>
      </c>
      <c r="BK92" s="212">
        <f>SUM(BK93:BK94)</f>
        <v>0</v>
      </c>
    </row>
    <row r="93" s="2" customFormat="1" ht="16.5" customHeight="1">
      <c r="A93" s="39"/>
      <c r="B93" s="40"/>
      <c r="C93" s="215" t="s">
        <v>80</v>
      </c>
      <c r="D93" s="215" t="s">
        <v>160</v>
      </c>
      <c r="E93" s="216" t="s">
        <v>245</v>
      </c>
      <c r="F93" s="217" t="s">
        <v>246</v>
      </c>
      <c r="G93" s="218" t="s">
        <v>247</v>
      </c>
      <c r="H93" s="219">
        <v>1</v>
      </c>
      <c r="I93" s="220"/>
      <c r="J93" s="221">
        <f>ROUND(I93*H93,2)</f>
        <v>0</v>
      </c>
      <c r="K93" s="217" t="s">
        <v>19</v>
      </c>
      <c r="L93" s="45"/>
      <c r="M93" s="222" t="s">
        <v>19</v>
      </c>
      <c r="N93" s="223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6" t="s">
        <v>248</v>
      </c>
      <c r="AT93" s="226" t="s">
        <v>160</v>
      </c>
      <c r="AU93" s="226" t="s">
        <v>82</v>
      </c>
      <c r="AY93" s="18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164</v>
      </c>
      <c r="BK93" s="227">
        <f>ROUND(I93*H93,2)</f>
        <v>0</v>
      </c>
      <c r="BL93" s="18" t="s">
        <v>248</v>
      </c>
      <c r="BM93" s="226" t="s">
        <v>295</v>
      </c>
    </row>
    <row r="94" s="2" customFormat="1">
      <c r="A94" s="39"/>
      <c r="B94" s="40"/>
      <c r="C94" s="41"/>
      <c r="D94" s="228" t="s">
        <v>166</v>
      </c>
      <c r="E94" s="41"/>
      <c r="F94" s="229" t="s">
        <v>246</v>
      </c>
      <c r="G94" s="41"/>
      <c r="H94" s="41"/>
      <c r="I94" s="230"/>
      <c r="J94" s="41"/>
      <c r="K94" s="41"/>
      <c r="L94" s="45"/>
      <c r="M94" s="231"/>
      <c r="N94" s="232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82</v>
      </c>
    </row>
    <row r="95" s="12" customFormat="1" ht="22.8" customHeight="1">
      <c r="A95" s="12"/>
      <c r="B95" s="199"/>
      <c r="C95" s="200"/>
      <c r="D95" s="201" t="s">
        <v>72</v>
      </c>
      <c r="E95" s="213" t="s">
        <v>250</v>
      </c>
      <c r="F95" s="213" t="s">
        <v>251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SUM(P96:P103)</f>
        <v>0</v>
      </c>
      <c r="Q95" s="207"/>
      <c r="R95" s="208">
        <f>SUM(R96:R103)</f>
        <v>0</v>
      </c>
      <c r="S95" s="207"/>
      <c r="T95" s="209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164</v>
      </c>
      <c r="AT95" s="211" t="s">
        <v>72</v>
      </c>
      <c r="AU95" s="211" t="s">
        <v>80</v>
      </c>
      <c r="AY95" s="210" t="s">
        <v>158</v>
      </c>
      <c r="BK95" s="212">
        <f>SUM(BK96:BK103)</f>
        <v>0</v>
      </c>
    </row>
    <row r="96" s="2" customFormat="1" ht="16.5" customHeight="1">
      <c r="A96" s="39"/>
      <c r="B96" s="40"/>
      <c r="C96" s="215" t="s">
        <v>82</v>
      </c>
      <c r="D96" s="215" t="s">
        <v>160</v>
      </c>
      <c r="E96" s="216" t="s">
        <v>252</v>
      </c>
      <c r="F96" s="217" t="s">
        <v>253</v>
      </c>
      <c r="G96" s="218" t="s">
        <v>254</v>
      </c>
      <c r="H96" s="219">
        <v>1</v>
      </c>
      <c r="I96" s="220"/>
      <c r="J96" s="221">
        <f>ROUND(I96*H96,2)</f>
        <v>0</v>
      </c>
      <c r="K96" s="217" t="s">
        <v>19</v>
      </c>
      <c r="L96" s="45"/>
      <c r="M96" s="222" t="s">
        <v>19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6" t="s">
        <v>248</v>
      </c>
      <c r="AT96" s="226" t="s">
        <v>160</v>
      </c>
      <c r="AU96" s="226" t="s">
        <v>82</v>
      </c>
      <c r="AY96" s="18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164</v>
      </c>
      <c r="BK96" s="227">
        <f>ROUND(I96*H96,2)</f>
        <v>0</v>
      </c>
      <c r="BL96" s="18" t="s">
        <v>248</v>
      </c>
      <c r="BM96" s="226" t="s">
        <v>296</v>
      </c>
    </row>
    <row r="97" s="2" customFormat="1">
      <c r="A97" s="39"/>
      <c r="B97" s="40"/>
      <c r="C97" s="41"/>
      <c r="D97" s="228" t="s">
        <v>166</v>
      </c>
      <c r="E97" s="41"/>
      <c r="F97" s="229" t="s">
        <v>256</v>
      </c>
      <c r="G97" s="41"/>
      <c r="H97" s="41"/>
      <c r="I97" s="230"/>
      <c r="J97" s="41"/>
      <c r="K97" s="41"/>
      <c r="L97" s="45"/>
      <c r="M97" s="231"/>
      <c r="N97" s="232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82</v>
      </c>
    </row>
    <row r="98" s="2" customFormat="1" ht="44.25" customHeight="1">
      <c r="A98" s="39"/>
      <c r="B98" s="40"/>
      <c r="C98" s="215" t="s">
        <v>90</v>
      </c>
      <c r="D98" s="215" t="s">
        <v>160</v>
      </c>
      <c r="E98" s="216" t="s">
        <v>257</v>
      </c>
      <c r="F98" s="217" t="s">
        <v>258</v>
      </c>
      <c r="G98" s="218" t="s">
        <v>254</v>
      </c>
      <c r="H98" s="219">
        <v>1</v>
      </c>
      <c r="I98" s="220"/>
      <c r="J98" s="221">
        <f>ROUND(I98*H98,2)</f>
        <v>0</v>
      </c>
      <c r="K98" s="217" t="s">
        <v>19</v>
      </c>
      <c r="L98" s="45"/>
      <c r="M98" s="222" t="s">
        <v>19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6" t="s">
        <v>248</v>
      </c>
      <c r="AT98" s="226" t="s">
        <v>160</v>
      </c>
      <c r="AU98" s="226" t="s">
        <v>82</v>
      </c>
      <c r="AY98" s="18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164</v>
      </c>
      <c r="BK98" s="227">
        <f>ROUND(I98*H98,2)</f>
        <v>0</v>
      </c>
      <c r="BL98" s="18" t="s">
        <v>248</v>
      </c>
      <c r="BM98" s="226" t="s">
        <v>297</v>
      </c>
    </row>
    <row r="99" s="2" customFormat="1">
      <c r="A99" s="39"/>
      <c r="B99" s="40"/>
      <c r="C99" s="41"/>
      <c r="D99" s="228" t="s">
        <v>166</v>
      </c>
      <c r="E99" s="41"/>
      <c r="F99" s="229" t="s">
        <v>258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 ht="16.5" customHeight="1">
      <c r="A100" s="39"/>
      <c r="B100" s="40"/>
      <c r="C100" s="215" t="s">
        <v>164</v>
      </c>
      <c r="D100" s="215" t="s">
        <v>160</v>
      </c>
      <c r="E100" s="216" t="s">
        <v>260</v>
      </c>
      <c r="F100" s="217" t="s">
        <v>261</v>
      </c>
      <c r="G100" s="218" t="s">
        <v>247</v>
      </c>
      <c r="H100" s="219">
        <v>1</v>
      </c>
      <c r="I100" s="220"/>
      <c r="J100" s="221">
        <f>ROUND(I100*H100,2)</f>
        <v>0</v>
      </c>
      <c r="K100" s="217" t="s">
        <v>19</v>
      </c>
      <c r="L100" s="45"/>
      <c r="M100" s="222" t="s">
        <v>19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6" t="s">
        <v>248</v>
      </c>
      <c r="AT100" s="226" t="s">
        <v>160</v>
      </c>
      <c r="AU100" s="226" t="s">
        <v>82</v>
      </c>
      <c r="AY100" s="18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164</v>
      </c>
      <c r="BK100" s="227">
        <f>ROUND(I100*H100,2)</f>
        <v>0</v>
      </c>
      <c r="BL100" s="18" t="s">
        <v>248</v>
      </c>
      <c r="BM100" s="226" t="s">
        <v>298</v>
      </c>
    </row>
    <row r="101" s="2" customFormat="1">
      <c r="A101" s="39"/>
      <c r="B101" s="40"/>
      <c r="C101" s="41"/>
      <c r="D101" s="228" t="s">
        <v>166</v>
      </c>
      <c r="E101" s="41"/>
      <c r="F101" s="229" t="s">
        <v>261</v>
      </c>
      <c r="G101" s="41"/>
      <c r="H101" s="41"/>
      <c r="I101" s="230"/>
      <c r="J101" s="41"/>
      <c r="K101" s="41"/>
      <c r="L101" s="45"/>
      <c r="M101" s="231"/>
      <c r="N101" s="232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82</v>
      </c>
    </row>
    <row r="102" s="2" customFormat="1" ht="16.5" customHeight="1">
      <c r="A102" s="39"/>
      <c r="B102" s="40"/>
      <c r="C102" s="215" t="s">
        <v>263</v>
      </c>
      <c r="D102" s="215" t="s">
        <v>160</v>
      </c>
      <c r="E102" s="216" t="s">
        <v>264</v>
      </c>
      <c r="F102" s="217" t="s">
        <v>265</v>
      </c>
      <c r="G102" s="218" t="s">
        <v>247</v>
      </c>
      <c r="H102" s="219">
        <v>1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299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265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12" customFormat="1" ht="22.8" customHeight="1">
      <c r="A104" s="12"/>
      <c r="B104" s="199"/>
      <c r="C104" s="200"/>
      <c r="D104" s="201" t="s">
        <v>72</v>
      </c>
      <c r="E104" s="213" t="s">
        <v>267</v>
      </c>
      <c r="F104" s="213" t="s">
        <v>268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SUM(P105:P106)</f>
        <v>0</v>
      </c>
      <c r="Q104" s="207"/>
      <c r="R104" s="208">
        <f>SUM(R105:R106)</f>
        <v>0</v>
      </c>
      <c r="S104" s="207"/>
      <c r="T104" s="209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164</v>
      </c>
      <c r="AT104" s="211" t="s">
        <v>72</v>
      </c>
      <c r="AU104" s="211" t="s">
        <v>80</v>
      </c>
      <c r="AY104" s="210" t="s">
        <v>158</v>
      </c>
      <c r="BK104" s="212">
        <f>SUM(BK105:BK106)</f>
        <v>0</v>
      </c>
    </row>
    <row r="105" s="2" customFormat="1" ht="24.15" customHeight="1">
      <c r="A105" s="39"/>
      <c r="B105" s="40"/>
      <c r="C105" s="215" t="s">
        <v>269</v>
      </c>
      <c r="D105" s="215" t="s">
        <v>160</v>
      </c>
      <c r="E105" s="216" t="s">
        <v>270</v>
      </c>
      <c r="F105" s="217" t="s">
        <v>271</v>
      </c>
      <c r="G105" s="218" t="s">
        <v>247</v>
      </c>
      <c r="H105" s="219">
        <v>1</v>
      </c>
      <c r="I105" s="220"/>
      <c r="J105" s="221">
        <f>ROUND(I105*H105,2)</f>
        <v>0</v>
      </c>
      <c r="K105" s="217" t="s">
        <v>19</v>
      </c>
      <c r="L105" s="45"/>
      <c r="M105" s="222" t="s">
        <v>19</v>
      </c>
      <c r="N105" s="223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6" t="s">
        <v>248</v>
      </c>
      <c r="AT105" s="226" t="s">
        <v>160</v>
      </c>
      <c r="AU105" s="226" t="s">
        <v>82</v>
      </c>
      <c r="AY105" s="18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164</v>
      </c>
      <c r="BK105" s="227">
        <f>ROUND(I105*H105,2)</f>
        <v>0</v>
      </c>
      <c r="BL105" s="18" t="s">
        <v>248</v>
      </c>
      <c r="BM105" s="226" t="s">
        <v>300</v>
      </c>
    </row>
    <row r="106" s="2" customFormat="1">
      <c r="A106" s="39"/>
      <c r="B106" s="40"/>
      <c r="C106" s="41"/>
      <c r="D106" s="228" t="s">
        <v>166</v>
      </c>
      <c r="E106" s="41"/>
      <c r="F106" s="229" t="s">
        <v>271</v>
      </c>
      <c r="G106" s="41"/>
      <c r="H106" s="41"/>
      <c r="I106" s="230"/>
      <c r="J106" s="41"/>
      <c r="K106" s="41"/>
      <c r="L106" s="45"/>
      <c r="M106" s="231"/>
      <c r="N106" s="232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12" customFormat="1" ht="22.8" customHeight="1">
      <c r="A107" s="12"/>
      <c r="B107" s="199"/>
      <c r="C107" s="200"/>
      <c r="D107" s="201" t="s">
        <v>72</v>
      </c>
      <c r="E107" s="213" t="s">
        <v>273</v>
      </c>
      <c r="F107" s="213" t="s">
        <v>274</v>
      </c>
      <c r="G107" s="200"/>
      <c r="H107" s="200"/>
      <c r="I107" s="203"/>
      <c r="J107" s="214">
        <f>BK107</f>
        <v>0</v>
      </c>
      <c r="K107" s="200"/>
      <c r="L107" s="205"/>
      <c r="M107" s="206"/>
      <c r="N107" s="207"/>
      <c r="O107" s="207"/>
      <c r="P107" s="208">
        <f>SUM(P108:P109)</f>
        <v>0</v>
      </c>
      <c r="Q107" s="207"/>
      <c r="R107" s="208">
        <f>SUM(R108:R109)</f>
        <v>0</v>
      </c>
      <c r="S107" s="207"/>
      <c r="T107" s="209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164</v>
      </c>
      <c r="AT107" s="211" t="s">
        <v>72</v>
      </c>
      <c r="AU107" s="211" t="s">
        <v>80</v>
      </c>
      <c r="AY107" s="210" t="s">
        <v>158</v>
      </c>
      <c r="BK107" s="212">
        <f>SUM(BK108:BK109)</f>
        <v>0</v>
      </c>
    </row>
    <row r="108" s="2" customFormat="1" ht="24.15" customHeight="1">
      <c r="A108" s="39"/>
      <c r="B108" s="40"/>
      <c r="C108" s="215" t="s">
        <v>275</v>
      </c>
      <c r="D108" s="215" t="s">
        <v>160</v>
      </c>
      <c r="E108" s="216" t="s">
        <v>276</v>
      </c>
      <c r="F108" s="217" t="s">
        <v>277</v>
      </c>
      <c r="G108" s="218" t="s">
        <v>247</v>
      </c>
      <c r="H108" s="219">
        <v>1</v>
      </c>
      <c r="I108" s="220"/>
      <c r="J108" s="221">
        <f>ROUND(I108*H108,2)</f>
        <v>0</v>
      </c>
      <c r="K108" s="217" t="s">
        <v>19</v>
      </c>
      <c r="L108" s="45"/>
      <c r="M108" s="222" t="s">
        <v>19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6" t="s">
        <v>278</v>
      </c>
      <c r="AT108" s="226" t="s">
        <v>160</v>
      </c>
      <c r="AU108" s="226" t="s">
        <v>82</v>
      </c>
      <c r="AY108" s="18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164</v>
      </c>
      <c r="BK108" s="227">
        <f>ROUND(I108*H108,2)</f>
        <v>0</v>
      </c>
      <c r="BL108" s="18" t="s">
        <v>278</v>
      </c>
      <c r="BM108" s="226" t="s">
        <v>301</v>
      </c>
    </row>
    <row r="109" s="2" customFormat="1">
      <c r="A109" s="39"/>
      <c r="B109" s="40"/>
      <c r="C109" s="41"/>
      <c r="D109" s="228" t="s">
        <v>166</v>
      </c>
      <c r="E109" s="41"/>
      <c r="F109" s="229" t="s">
        <v>277</v>
      </c>
      <c r="G109" s="41"/>
      <c r="H109" s="41"/>
      <c r="I109" s="230"/>
      <c r="J109" s="41"/>
      <c r="K109" s="41"/>
      <c r="L109" s="45"/>
      <c r="M109" s="258"/>
      <c r="N109" s="259"/>
      <c r="O109" s="260"/>
      <c r="P109" s="260"/>
      <c r="Q109" s="260"/>
      <c r="R109" s="260"/>
      <c r="S109" s="260"/>
      <c r="T109" s="261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82</v>
      </c>
    </row>
    <row r="110" s="2" customFormat="1" ht="6.96" customHeight="1">
      <c r="A110" s="39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0UjNN4gdBuv9o0jPOY18B93dkHtORHz0dvGj9JYmqmJNUw8OdHfoJMrRR8Z/cJHJv372hEJqKsHD+IrC2rRGyA==" hashValue="OQX53OIA98oodYSv28i6I6+6DY5HPpfgW82M+x+PzWZ5VTk2aJEUXhQzvXPeFTr/jsYlcb0D9SmInAwxactorg==" algorithmName="SHA-512" password="CC35"/>
  <autoFilter ref="C89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302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303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304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305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306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307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308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309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310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311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312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79</v>
      </c>
      <c r="F18" s="273" t="s">
        <v>313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314</v>
      </c>
      <c r="F19" s="273" t="s">
        <v>315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316</v>
      </c>
      <c r="F20" s="273" t="s">
        <v>317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116</v>
      </c>
      <c r="F21" s="273" t="s">
        <v>117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241</v>
      </c>
      <c r="F22" s="273" t="s">
        <v>318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85</v>
      </c>
      <c r="F23" s="273" t="s">
        <v>319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320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321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322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323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324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325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326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327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328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144</v>
      </c>
      <c r="F36" s="273"/>
      <c r="G36" s="273" t="s">
        <v>329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330</v>
      </c>
      <c r="F37" s="273"/>
      <c r="G37" s="273" t="s">
        <v>331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54</v>
      </c>
      <c r="F38" s="273"/>
      <c r="G38" s="273" t="s">
        <v>332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55</v>
      </c>
      <c r="F39" s="273"/>
      <c r="G39" s="273" t="s">
        <v>333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145</v>
      </c>
      <c r="F40" s="273"/>
      <c r="G40" s="273" t="s">
        <v>334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146</v>
      </c>
      <c r="F41" s="273"/>
      <c r="G41" s="273" t="s">
        <v>335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336</v>
      </c>
      <c r="F42" s="273"/>
      <c r="G42" s="273" t="s">
        <v>337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338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339</v>
      </c>
      <c r="F44" s="273"/>
      <c r="G44" s="273" t="s">
        <v>340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148</v>
      </c>
      <c r="F45" s="273"/>
      <c r="G45" s="273" t="s">
        <v>341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342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343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344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345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346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347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348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349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350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351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352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353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354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355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356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357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358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359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360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361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362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363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364</v>
      </c>
      <c r="D76" s="291"/>
      <c r="E76" s="291"/>
      <c r="F76" s="291" t="s">
        <v>365</v>
      </c>
      <c r="G76" s="292"/>
      <c r="H76" s="291" t="s">
        <v>55</v>
      </c>
      <c r="I76" s="291" t="s">
        <v>58</v>
      </c>
      <c r="J76" s="291" t="s">
        <v>366</v>
      </c>
      <c r="K76" s="290"/>
    </row>
    <row r="77" s="1" customFormat="1" ht="17.25" customHeight="1">
      <c r="B77" s="288"/>
      <c r="C77" s="293" t="s">
        <v>367</v>
      </c>
      <c r="D77" s="293"/>
      <c r="E77" s="293"/>
      <c r="F77" s="294" t="s">
        <v>368</v>
      </c>
      <c r="G77" s="295"/>
      <c r="H77" s="293"/>
      <c r="I77" s="293"/>
      <c r="J77" s="293" t="s">
        <v>369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54</v>
      </c>
      <c r="D79" s="298"/>
      <c r="E79" s="298"/>
      <c r="F79" s="299" t="s">
        <v>370</v>
      </c>
      <c r="G79" s="300"/>
      <c r="H79" s="276" t="s">
        <v>371</v>
      </c>
      <c r="I79" s="276" t="s">
        <v>372</v>
      </c>
      <c r="J79" s="276">
        <v>20</v>
      </c>
      <c r="K79" s="290"/>
    </row>
    <row r="80" s="1" customFormat="1" ht="15" customHeight="1">
      <c r="B80" s="288"/>
      <c r="C80" s="276" t="s">
        <v>373</v>
      </c>
      <c r="D80" s="276"/>
      <c r="E80" s="276"/>
      <c r="F80" s="299" t="s">
        <v>370</v>
      </c>
      <c r="G80" s="300"/>
      <c r="H80" s="276" t="s">
        <v>374</v>
      </c>
      <c r="I80" s="276" t="s">
        <v>372</v>
      </c>
      <c r="J80" s="276">
        <v>120</v>
      </c>
      <c r="K80" s="290"/>
    </row>
    <row r="81" s="1" customFormat="1" ht="15" customHeight="1">
      <c r="B81" s="301"/>
      <c r="C81" s="276" t="s">
        <v>375</v>
      </c>
      <c r="D81" s="276"/>
      <c r="E81" s="276"/>
      <c r="F81" s="299" t="s">
        <v>376</v>
      </c>
      <c r="G81" s="300"/>
      <c r="H81" s="276" t="s">
        <v>377</v>
      </c>
      <c r="I81" s="276" t="s">
        <v>372</v>
      </c>
      <c r="J81" s="276">
        <v>50</v>
      </c>
      <c r="K81" s="290"/>
    </row>
    <row r="82" s="1" customFormat="1" ht="15" customHeight="1">
      <c r="B82" s="301"/>
      <c r="C82" s="276" t="s">
        <v>378</v>
      </c>
      <c r="D82" s="276"/>
      <c r="E82" s="276"/>
      <c r="F82" s="299" t="s">
        <v>370</v>
      </c>
      <c r="G82" s="300"/>
      <c r="H82" s="276" t="s">
        <v>379</v>
      </c>
      <c r="I82" s="276" t="s">
        <v>380</v>
      </c>
      <c r="J82" s="276"/>
      <c r="K82" s="290"/>
    </row>
    <row r="83" s="1" customFormat="1" ht="15" customHeight="1">
      <c r="B83" s="301"/>
      <c r="C83" s="302" t="s">
        <v>381</v>
      </c>
      <c r="D83" s="302"/>
      <c r="E83" s="302"/>
      <c r="F83" s="303" t="s">
        <v>376</v>
      </c>
      <c r="G83" s="302"/>
      <c r="H83" s="302" t="s">
        <v>382</v>
      </c>
      <c r="I83" s="302" t="s">
        <v>372</v>
      </c>
      <c r="J83" s="302">
        <v>15</v>
      </c>
      <c r="K83" s="290"/>
    </row>
    <row r="84" s="1" customFormat="1" ht="15" customHeight="1">
      <c r="B84" s="301"/>
      <c r="C84" s="302" t="s">
        <v>383</v>
      </c>
      <c r="D84" s="302"/>
      <c r="E84" s="302"/>
      <c r="F84" s="303" t="s">
        <v>376</v>
      </c>
      <c r="G84" s="302"/>
      <c r="H84" s="302" t="s">
        <v>384</v>
      </c>
      <c r="I84" s="302" t="s">
        <v>372</v>
      </c>
      <c r="J84" s="302">
        <v>15</v>
      </c>
      <c r="K84" s="290"/>
    </row>
    <row r="85" s="1" customFormat="1" ht="15" customHeight="1">
      <c r="B85" s="301"/>
      <c r="C85" s="302" t="s">
        <v>385</v>
      </c>
      <c r="D85" s="302"/>
      <c r="E85" s="302"/>
      <c r="F85" s="303" t="s">
        <v>376</v>
      </c>
      <c r="G85" s="302"/>
      <c r="H85" s="302" t="s">
        <v>386</v>
      </c>
      <c r="I85" s="302" t="s">
        <v>372</v>
      </c>
      <c r="J85" s="302">
        <v>20</v>
      </c>
      <c r="K85" s="290"/>
    </row>
    <row r="86" s="1" customFormat="1" ht="15" customHeight="1">
      <c r="B86" s="301"/>
      <c r="C86" s="302" t="s">
        <v>387</v>
      </c>
      <c r="D86" s="302"/>
      <c r="E86" s="302"/>
      <c r="F86" s="303" t="s">
        <v>376</v>
      </c>
      <c r="G86" s="302"/>
      <c r="H86" s="302" t="s">
        <v>388</v>
      </c>
      <c r="I86" s="302" t="s">
        <v>372</v>
      </c>
      <c r="J86" s="302">
        <v>20</v>
      </c>
      <c r="K86" s="290"/>
    </row>
    <row r="87" s="1" customFormat="1" ht="15" customHeight="1">
      <c r="B87" s="301"/>
      <c r="C87" s="276" t="s">
        <v>389</v>
      </c>
      <c r="D87" s="276"/>
      <c r="E87" s="276"/>
      <c r="F87" s="299" t="s">
        <v>376</v>
      </c>
      <c r="G87" s="300"/>
      <c r="H87" s="276" t="s">
        <v>390</v>
      </c>
      <c r="I87" s="276" t="s">
        <v>372</v>
      </c>
      <c r="J87" s="276">
        <v>50</v>
      </c>
      <c r="K87" s="290"/>
    </row>
    <row r="88" s="1" customFormat="1" ht="15" customHeight="1">
      <c r="B88" s="301"/>
      <c r="C88" s="276" t="s">
        <v>391</v>
      </c>
      <c r="D88" s="276"/>
      <c r="E88" s="276"/>
      <c r="F88" s="299" t="s">
        <v>376</v>
      </c>
      <c r="G88" s="300"/>
      <c r="H88" s="276" t="s">
        <v>392</v>
      </c>
      <c r="I88" s="276" t="s">
        <v>372</v>
      </c>
      <c r="J88" s="276">
        <v>20</v>
      </c>
      <c r="K88" s="290"/>
    </row>
    <row r="89" s="1" customFormat="1" ht="15" customHeight="1">
      <c r="B89" s="301"/>
      <c r="C89" s="276" t="s">
        <v>393</v>
      </c>
      <c r="D89" s="276"/>
      <c r="E89" s="276"/>
      <c r="F89" s="299" t="s">
        <v>376</v>
      </c>
      <c r="G89" s="300"/>
      <c r="H89" s="276" t="s">
        <v>394</v>
      </c>
      <c r="I89" s="276" t="s">
        <v>372</v>
      </c>
      <c r="J89" s="276">
        <v>20</v>
      </c>
      <c r="K89" s="290"/>
    </row>
    <row r="90" s="1" customFormat="1" ht="15" customHeight="1">
      <c r="B90" s="301"/>
      <c r="C90" s="276" t="s">
        <v>395</v>
      </c>
      <c r="D90" s="276"/>
      <c r="E90" s="276"/>
      <c r="F90" s="299" t="s">
        <v>376</v>
      </c>
      <c r="G90" s="300"/>
      <c r="H90" s="276" t="s">
        <v>396</v>
      </c>
      <c r="I90" s="276" t="s">
        <v>372</v>
      </c>
      <c r="J90" s="276">
        <v>50</v>
      </c>
      <c r="K90" s="290"/>
    </row>
    <row r="91" s="1" customFormat="1" ht="15" customHeight="1">
      <c r="B91" s="301"/>
      <c r="C91" s="276" t="s">
        <v>397</v>
      </c>
      <c r="D91" s="276"/>
      <c r="E91" s="276"/>
      <c r="F91" s="299" t="s">
        <v>376</v>
      </c>
      <c r="G91" s="300"/>
      <c r="H91" s="276" t="s">
        <v>397</v>
      </c>
      <c r="I91" s="276" t="s">
        <v>372</v>
      </c>
      <c r="J91" s="276">
        <v>50</v>
      </c>
      <c r="K91" s="290"/>
    </row>
    <row r="92" s="1" customFormat="1" ht="15" customHeight="1">
      <c r="B92" s="301"/>
      <c r="C92" s="276" t="s">
        <v>398</v>
      </c>
      <c r="D92" s="276"/>
      <c r="E92" s="276"/>
      <c r="F92" s="299" t="s">
        <v>376</v>
      </c>
      <c r="G92" s="300"/>
      <c r="H92" s="276" t="s">
        <v>399</v>
      </c>
      <c r="I92" s="276" t="s">
        <v>372</v>
      </c>
      <c r="J92" s="276">
        <v>255</v>
      </c>
      <c r="K92" s="290"/>
    </row>
    <row r="93" s="1" customFormat="1" ht="15" customHeight="1">
      <c r="B93" s="301"/>
      <c r="C93" s="276" t="s">
        <v>400</v>
      </c>
      <c r="D93" s="276"/>
      <c r="E93" s="276"/>
      <c r="F93" s="299" t="s">
        <v>370</v>
      </c>
      <c r="G93" s="300"/>
      <c r="H93" s="276" t="s">
        <v>401</v>
      </c>
      <c r="I93" s="276" t="s">
        <v>402</v>
      </c>
      <c r="J93" s="276"/>
      <c r="K93" s="290"/>
    </row>
    <row r="94" s="1" customFormat="1" ht="15" customHeight="1">
      <c r="B94" s="301"/>
      <c r="C94" s="276" t="s">
        <v>403</v>
      </c>
      <c r="D94" s="276"/>
      <c r="E94" s="276"/>
      <c r="F94" s="299" t="s">
        <v>370</v>
      </c>
      <c r="G94" s="300"/>
      <c r="H94" s="276" t="s">
        <v>404</v>
      </c>
      <c r="I94" s="276" t="s">
        <v>405</v>
      </c>
      <c r="J94" s="276"/>
      <c r="K94" s="290"/>
    </row>
    <row r="95" s="1" customFormat="1" ht="15" customHeight="1">
      <c r="B95" s="301"/>
      <c r="C95" s="276" t="s">
        <v>406</v>
      </c>
      <c r="D95" s="276"/>
      <c r="E95" s="276"/>
      <c r="F95" s="299" t="s">
        <v>370</v>
      </c>
      <c r="G95" s="300"/>
      <c r="H95" s="276" t="s">
        <v>406</v>
      </c>
      <c r="I95" s="276" t="s">
        <v>405</v>
      </c>
      <c r="J95" s="276"/>
      <c r="K95" s="290"/>
    </row>
    <row r="96" s="1" customFormat="1" ht="15" customHeight="1">
      <c r="B96" s="301"/>
      <c r="C96" s="276" t="s">
        <v>39</v>
      </c>
      <c r="D96" s="276"/>
      <c r="E96" s="276"/>
      <c r="F96" s="299" t="s">
        <v>370</v>
      </c>
      <c r="G96" s="300"/>
      <c r="H96" s="276" t="s">
        <v>407</v>
      </c>
      <c r="I96" s="276" t="s">
        <v>405</v>
      </c>
      <c r="J96" s="276"/>
      <c r="K96" s="290"/>
    </row>
    <row r="97" s="1" customFormat="1" ht="15" customHeight="1">
      <c r="B97" s="301"/>
      <c r="C97" s="276" t="s">
        <v>49</v>
      </c>
      <c r="D97" s="276"/>
      <c r="E97" s="276"/>
      <c r="F97" s="299" t="s">
        <v>370</v>
      </c>
      <c r="G97" s="300"/>
      <c r="H97" s="276" t="s">
        <v>408</v>
      </c>
      <c r="I97" s="276" t="s">
        <v>405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409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364</v>
      </c>
      <c r="D103" s="291"/>
      <c r="E103" s="291"/>
      <c r="F103" s="291" t="s">
        <v>365</v>
      </c>
      <c r="G103" s="292"/>
      <c r="H103" s="291" t="s">
        <v>55</v>
      </c>
      <c r="I103" s="291" t="s">
        <v>58</v>
      </c>
      <c r="J103" s="291" t="s">
        <v>366</v>
      </c>
      <c r="K103" s="290"/>
    </row>
    <row r="104" s="1" customFormat="1" ht="17.25" customHeight="1">
      <c r="B104" s="288"/>
      <c r="C104" s="293" t="s">
        <v>367</v>
      </c>
      <c r="D104" s="293"/>
      <c r="E104" s="293"/>
      <c r="F104" s="294" t="s">
        <v>368</v>
      </c>
      <c r="G104" s="295"/>
      <c r="H104" s="293"/>
      <c r="I104" s="293"/>
      <c r="J104" s="293" t="s">
        <v>369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54</v>
      </c>
      <c r="D106" s="298"/>
      <c r="E106" s="298"/>
      <c r="F106" s="299" t="s">
        <v>370</v>
      </c>
      <c r="G106" s="276"/>
      <c r="H106" s="276" t="s">
        <v>410</v>
      </c>
      <c r="I106" s="276" t="s">
        <v>372</v>
      </c>
      <c r="J106" s="276">
        <v>20</v>
      </c>
      <c r="K106" s="290"/>
    </row>
    <row r="107" s="1" customFormat="1" ht="15" customHeight="1">
      <c r="B107" s="288"/>
      <c r="C107" s="276" t="s">
        <v>373</v>
      </c>
      <c r="D107" s="276"/>
      <c r="E107" s="276"/>
      <c r="F107" s="299" t="s">
        <v>370</v>
      </c>
      <c r="G107" s="276"/>
      <c r="H107" s="276" t="s">
        <v>410</v>
      </c>
      <c r="I107" s="276" t="s">
        <v>372</v>
      </c>
      <c r="J107" s="276">
        <v>120</v>
      </c>
      <c r="K107" s="290"/>
    </row>
    <row r="108" s="1" customFormat="1" ht="15" customHeight="1">
      <c r="B108" s="301"/>
      <c r="C108" s="276" t="s">
        <v>375</v>
      </c>
      <c r="D108" s="276"/>
      <c r="E108" s="276"/>
      <c r="F108" s="299" t="s">
        <v>376</v>
      </c>
      <c r="G108" s="276"/>
      <c r="H108" s="276" t="s">
        <v>410</v>
      </c>
      <c r="I108" s="276" t="s">
        <v>372</v>
      </c>
      <c r="J108" s="276">
        <v>50</v>
      </c>
      <c r="K108" s="290"/>
    </row>
    <row r="109" s="1" customFormat="1" ht="15" customHeight="1">
      <c r="B109" s="301"/>
      <c r="C109" s="276" t="s">
        <v>378</v>
      </c>
      <c r="D109" s="276"/>
      <c r="E109" s="276"/>
      <c r="F109" s="299" t="s">
        <v>370</v>
      </c>
      <c r="G109" s="276"/>
      <c r="H109" s="276" t="s">
        <v>410</v>
      </c>
      <c r="I109" s="276" t="s">
        <v>380</v>
      </c>
      <c r="J109" s="276"/>
      <c r="K109" s="290"/>
    </row>
    <row r="110" s="1" customFormat="1" ht="15" customHeight="1">
      <c r="B110" s="301"/>
      <c r="C110" s="276" t="s">
        <v>389</v>
      </c>
      <c r="D110" s="276"/>
      <c r="E110" s="276"/>
      <c r="F110" s="299" t="s">
        <v>376</v>
      </c>
      <c r="G110" s="276"/>
      <c r="H110" s="276" t="s">
        <v>410</v>
      </c>
      <c r="I110" s="276" t="s">
        <v>372</v>
      </c>
      <c r="J110" s="276">
        <v>50</v>
      </c>
      <c r="K110" s="290"/>
    </row>
    <row r="111" s="1" customFormat="1" ht="15" customHeight="1">
      <c r="B111" s="301"/>
      <c r="C111" s="276" t="s">
        <v>397</v>
      </c>
      <c r="D111" s="276"/>
      <c r="E111" s="276"/>
      <c r="F111" s="299" t="s">
        <v>376</v>
      </c>
      <c r="G111" s="276"/>
      <c r="H111" s="276" t="s">
        <v>410</v>
      </c>
      <c r="I111" s="276" t="s">
        <v>372</v>
      </c>
      <c r="J111" s="276">
        <v>50</v>
      </c>
      <c r="K111" s="290"/>
    </row>
    <row r="112" s="1" customFormat="1" ht="15" customHeight="1">
      <c r="B112" s="301"/>
      <c r="C112" s="276" t="s">
        <v>395</v>
      </c>
      <c r="D112" s="276"/>
      <c r="E112" s="276"/>
      <c r="F112" s="299" t="s">
        <v>376</v>
      </c>
      <c r="G112" s="276"/>
      <c r="H112" s="276" t="s">
        <v>410</v>
      </c>
      <c r="I112" s="276" t="s">
        <v>372</v>
      </c>
      <c r="J112" s="276">
        <v>50</v>
      </c>
      <c r="K112" s="290"/>
    </row>
    <row r="113" s="1" customFormat="1" ht="15" customHeight="1">
      <c r="B113" s="301"/>
      <c r="C113" s="276" t="s">
        <v>54</v>
      </c>
      <c r="D113" s="276"/>
      <c r="E113" s="276"/>
      <c r="F113" s="299" t="s">
        <v>370</v>
      </c>
      <c r="G113" s="276"/>
      <c r="H113" s="276" t="s">
        <v>411</v>
      </c>
      <c r="I113" s="276" t="s">
        <v>372</v>
      </c>
      <c r="J113" s="276">
        <v>20</v>
      </c>
      <c r="K113" s="290"/>
    </row>
    <row r="114" s="1" customFormat="1" ht="15" customHeight="1">
      <c r="B114" s="301"/>
      <c r="C114" s="276" t="s">
        <v>412</v>
      </c>
      <c r="D114" s="276"/>
      <c r="E114" s="276"/>
      <c r="F114" s="299" t="s">
        <v>370</v>
      </c>
      <c r="G114" s="276"/>
      <c r="H114" s="276" t="s">
        <v>413</v>
      </c>
      <c r="I114" s="276" t="s">
        <v>372</v>
      </c>
      <c r="J114" s="276">
        <v>120</v>
      </c>
      <c r="K114" s="290"/>
    </row>
    <row r="115" s="1" customFormat="1" ht="15" customHeight="1">
      <c r="B115" s="301"/>
      <c r="C115" s="276" t="s">
        <v>39</v>
      </c>
      <c r="D115" s="276"/>
      <c r="E115" s="276"/>
      <c r="F115" s="299" t="s">
        <v>370</v>
      </c>
      <c r="G115" s="276"/>
      <c r="H115" s="276" t="s">
        <v>414</v>
      </c>
      <c r="I115" s="276" t="s">
        <v>405</v>
      </c>
      <c r="J115" s="276"/>
      <c r="K115" s="290"/>
    </row>
    <row r="116" s="1" customFormat="1" ht="15" customHeight="1">
      <c r="B116" s="301"/>
      <c r="C116" s="276" t="s">
        <v>49</v>
      </c>
      <c r="D116" s="276"/>
      <c r="E116" s="276"/>
      <c r="F116" s="299" t="s">
        <v>370</v>
      </c>
      <c r="G116" s="276"/>
      <c r="H116" s="276" t="s">
        <v>415</v>
      </c>
      <c r="I116" s="276" t="s">
        <v>405</v>
      </c>
      <c r="J116" s="276"/>
      <c r="K116" s="290"/>
    </row>
    <row r="117" s="1" customFormat="1" ht="15" customHeight="1">
      <c r="B117" s="301"/>
      <c r="C117" s="276" t="s">
        <v>58</v>
      </c>
      <c r="D117" s="276"/>
      <c r="E117" s="276"/>
      <c r="F117" s="299" t="s">
        <v>370</v>
      </c>
      <c r="G117" s="276"/>
      <c r="H117" s="276" t="s">
        <v>416</v>
      </c>
      <c r="I117" s="276" t="s">
        <v>417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418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364</v>
      </c>
      <c r="D123" s="291"/>
      <c r="E123" s="291"/>
      <c r="F123" s="291" t="s">
        <v>365</v>
      </c>
      <c r="G123" s="292"/>
      <c r="H123" s="291" t="s">
        <v>55</v>
      </c>
      <c r="I123" s="291" t="s">
        <v>58</v>
      </c>
      <c r="J123" s="291" t="s">
        <v>366</v>
      </c>
      <c r="K123" s="320"/>
    </row>
    <row r="124" s="1" customFormat="1" ht="17.25" customHeight="1">
      <c r="B124" s="319"/>
      <c r="C124" s="293" t="s">
        <v>367</v>
      </c>
      <c r="D124" s="293"/>
      <c r="E124" s="293"/>
      <c r="F124" s="294" t="s">
        <v>368</v>
      </c>
      <c r="G124" s="295"/>
      <c r="H124" s="293"/>
      <c r="I124" s="293"/>
      <c r="J124" s="293" t="s">
        <v>369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373</v>
      </c>
      <c r="D126" s="298"/>
      <c r="E126" s="298"/>
      <c r="F126" s="299" t="s">
        <v>370</v>
      </c>
      <c r="G126" s="276"/>
      <c r="H126" s="276" t="s">
        <v>410</v>
      </c>
      <c r="I126" s="276" t="s">
        <v>372</v>
      </c>
      <c r="J126" s="276">
        <v>120</v>
      </c>
      <c r="K126" s="324"/>
    </row>
    <row r="127" s="1" customFormat="1" ht="15" customHeight="1">
      <c r="B127" s="321"/>
      <c r="C127" s="276" t="s">
        <v>419</v>
      </c>
      <c r="D127" s="276"/>
      <c r="E127" s="276"/>
      <c r="F127" s="299" t="s">
        <v>370</v>
      </c>
      <c r="G127" s="276"/>
      <c r="H127" s="276" t="s">
        <v>420</v>
      </c>
      <c r="I127" s="276" t="s">
        <v>372</v>
      </c>
      <c r="J127" s="276" t="s">
        <v>421</v>
      </c>
      <c r="K127" s="324"/>
    </row>
    <row r="128" s="1" customFormat="1" ht="15" customHeight="1">
      <c r="B128" s="321"/>
      <c r="C128" s="276" t="s">
        <v>85</v>
      </c>
      <c r="D128" s="276"/>
      <c r="E128" s="276"/>
      <c r="F128" s="299" t="s">
        <v>370</v>
      </c>
      <c r="G128" s="276"/>
      <c r="H128" s="276" t="s">
        <v>422</v>
      </c>
      <c r="I128" s="276" t="s">
        <v>372</v>
      </c>
      <c r="J128" s="276" t="s">
        <v>421</v>
      </c>
      <c r="K128" s="324"/>
    </row>
    <row r="129" s="1" customFormat="1" ht="15" customHeight="1">
      <c r="B129" s="321"/>
      <c r="C129" s="276" t="s">
        <v>381</v>
      </c>
      <c r="D129" s="276"/>
      <c r="E129" s="276"/>
      <c r="F129" s="299" t="s">
        <v>376</v>
      </c>
      <c r="G129" s="276"/>
      <c r="H129" s="276" t="s">
        <v>382</v>
      </c>
      <c r="I129" s="276" t="s">
        <v>372</v>
      </c>
      <c r="J129" s="276">
        <v>15</v>
      </c>
      <c r="K129" s="324"/>
    </row>
    <row r="130" s="1" customFormat="1" ht="15" customHeight="1">
      <c r="B130" s="321"/>
      <c r="C130" s="302" t="s">
        <v>383</v>
      </c>
      <c r="D130" s="302"/>
      <c r="E130" s="302"/>
      <c r="F130" s="303" t="s">
        <v>376</v>
      </c>
      <c r="G130" s="302"/>
      <c r="H130" s="302" t="s">
        <v>384</v>
      </c>
      <c r="I130" s="302" t="s">
        <v>372</v>
      </c>
      <c r="J130" s="302">
        <v>15</v>
      </c>
      <c r="K130" s="324"/>
    </row>
    <row r="131" s="1" customFormat="1" ht="15" customHeight="1">
      <c r="B131" s="321"/>
      <c r="C131" s="302" t="s">
        <v>385</v>
      </c>
      <c r="D131" s="302"/>
      <c r="E131" s="302"/>
      <c r="F131" s="303" t="s">
        <v>376</v>
      </c>
      <c r="G131" s="302"/>
      <c r="H131" s="302" t="s">
        <v>386</v>
      </c>
      <c r="I131" s="302" t="s">
        <v>372</v>
      </c>
      <c r="J131" s="302">
        <v>20</v>
      </c>
      <c r="K131" s="324"/>
    </row>
    <row r="132" s="1" customFormat="1" ht="15" customHeight="1">
      <c r="B132" s="321"/>
      <c r="C132" s="302" t="s">
        <v>387</v>
      </c>
      <c r="D132" s="302"/>
      <c r="E132" s="302"/>
      <c r="F132" s="303" t="s">
        <v>376</v>
      </c>
      <c r="G132" s="302"/>
      <c r="H132" s="302" t="s">
        <v>388</v>
      </c>
      <c r="I132" s="302" t="s">
        <v>372</v>
      </c>
      <c r="J132" s="302">
        <v>20</v>
      </c>
      <c r="K132" s="324"/>
    </row>
    <row r="133" s="1" customFormat="1" ht="15" customHeight="1">
      <c r="B133" s="321"/>
      <c r="C133" s="276" t="s">
        <v>375</v>
      </c>
      <c r="D133" s="276"/>
      <c r="E133" s="276"/>
      <c r="F133" s="299" t="s">
        <v>376</v>
      </c>
      <c r="G133" s="276"/>
      <c r="H133" s="276" t="s">
        <v>410</v>
      </c>
      <c r="I133" s="276" t="s">
        <v>372</v>
      </c>
      <c r="J133" s="276">
        <v>50</v>
      </c>
      <c r="K133" s="324"/>
    </row>
    <row r="134" s="1" customFormat="1" ht="15" customHeight="1">
      <c r="B134" s="321"/>
      <c r="C134" s="276" t="s">
        <v>389</v>
      </c>
      <c r="D134" s="276"/>
      <c r="E134" s="276"/>
      <c r="F134" s="299" t="s">
        <v>376</v>
      </c>
      <c r="G134" s="276"/>
      <c r="H134" s="276" t="s">
        <v>410</v>
      </c>
      <c r="I134" s="276" t="s">
        <v>372</v>
      </c>
      <c r="J134" s="276">
        <v>50</v>
      </c>
      <c r="K134" s="324"/>
    </row>
    <row r="135" s="1" customFormat="1" ht="15" customHeight="1">
      <c r="B135" s="321"/>
      <c r="C135" s="276" t="s">
        <v>395</v>
      </c>
      <c r="D135" s="276"/>
      <c r="E135" s="276"/>
      <c r="F135" s="299" t="s">
        <v>376</v>
      </c>
      <c r="G135" s="276"/>
      <c r="H135" s="276" t="s">
        <v>410</v>
      </c>
      <c r="I135" s="276" t="s">
        <v>372</v>
      </c>
      <c r="J135" s="276">
        <v>50</v>
      </c>
      <c r="K135" s="324"/>
    </row>
    <row r="136" s="1" customFormat="1" ht="15" customHeight="1">
      <c r="B136" s="321"/>
      <c r="C136" s="276" t="s">
        <v>397</v>
      </c>
      <c r="D136" s="276"/>
      <c r="E136" s="276"/>
      <c r="F136" s="299" t="s">
        <v>376</v>
      </c>
      <c r="G136" s="276"/>
      <c r="H136" s="276" t="s">
        <v>410</v>
      </c>
      <c r="I136" s="276" t="s">
        <v>372</v>
      </c>
      <c r="J136" s="276">
        <v>50</v>
      </c>
      <c r="K136" s="324"/>
    </row>
    <row r="137" s="1" customFormat="1" ht="15" customHeight="1">
      <c r="B137" s="321"/>
      <c r="C137" s="276" t="s">
        <v>398</v>
      </c>
      <c r="D137" s="276"/>
      <c r="E137" s="276"/>
      <c r="F137" s="299" t="s">
        <v>376</v>
      </c>
      <c r="G137" s="276"/>
      <c r="H137" s="276" t="s">
        <v>423</v>
      </c>
      <c r="I137" s="276" t="s">
        <v>372</v>
      </c>
      <c r="J137" s="276">
        <v>255</v>
      </c>
      <c r="K137" s="324"/>
    </row>
    <row r="138" s="1" customFormat="1" ht="15" customHeight="1">
      <c r="B138" s="321"/>
      <c r="C138" s="276" t="s">
        <v>400</v>
      </c>
      <c r="D138" s="276"/>
      <c r="E138" s="276"/>
      <c r="F138" s="299" t="s">
        <v>370</v>
      </c>
      <c r="G138" s="276"/>
      <c r="H138" s="276" t="s">
        <v>424</v>
      </c>
      <c r="I138" s="276" t="s">
        <v>402</v>
      </c>
      <c r="J138" s="276"/>
      <c r="K138" s="324"/>
    </row>
    <row r="139" s="1" customFormat="1" ht="15" customHeight="1">
      <c r="B139" s="321"/>
      <c r="C139" s="276" t="s">
        <v>403</v>
      </c>
      <c r="D139" s="276"/>
      <c r="E139" s="276"/>
      <c r="F139" s="299" t="s">
        <v>370</v>
      </c>
      <c r="G139" s="276"/>
      <c r="H139" s="276" t="s">
        <v>425</v>
      </c>
      <c r="I139" s="276" t="s">
        <v>405</v>
      </c>
      <c r="J139" s="276"/>
      <c r="K139" s="324"/>
    </row>
    <row r="140" s="1" customFormat="1" ht="15" customHeight="1">
      <c r="B140" s="321"/>
      <c r="C140" s="276" t="s">
        <v>406</v>
      </c>
      <c r="D140" s="276"/>
      <c r="E140" s="276"/>
      <c r="F140" s="299" t="s">
        <v>370</v>
      </c>
      <c r="G140" s="276"/>
      <c r="H140" s="276" t="s">
        <v>406</v>
      </c>
      <c r="I140" s="276" t="s">
        <v>405</v>
      </c>
      <c r="J140" s="276"/>
      <c r="K140" s="324"/>
    </row>
    <row r="141" s="1" customFormat="1" ht="15" customHeight="1">
      <c r="B141" s="321"/>
      <c r="C141" s="276" t="s">
        <v>39</v>
      </c>
      <c r="D141" s="276"/>
      <c r="E141" s="276"/>
      <c r="F141" s="299" t="s">
        <v>370</v>
      </c>
      <c r="G141" s="276"/>
      <c r="H141" s="276" t="s">
        <v>426</v>
      </c>
      <c r="I141" s="276" t="s">
        <v>405</v>
      </c>
      <c r="J141" s="276"/>
      <c r="K141" s="324"/>
    </row>
    <row r="142" s="1" customFormat="1" ht="15" customHeight="1">
      <c r="B142" s="321"/>
      <c r="C142" s="276" t="s">
        <v>427</v>
      </c>
      <c r="D142" s="276"/>
      <c r="E142" s="276"/>
      <c r="F142" s="299" t="s">
        <v>370</v>
      </c>
      <c r="G142" s="276"/>
      <c r="H142" s="276" t="s">
        <v>428</v>
      </c>
      <c r="I142" s="276" t="s">
        <v>405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429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364</v>
      </c>
      <c r="D148" s="291"/>
      <c r="E148" s="291"/>
      <c r="F148" s="291" t="s">
        <v>365</v>
      </c>
      <c r="G148" s="292"/>
      <c r="H148" s="291" t="s">
        <v>55</v>
      </c>
      <c r="I148" s="291" t="s">
        <v>58</v>
      </c>
      <c r="J148" s="291" t="s">
        <v>366</v>
      </c>
      <c r="K148" s="290"/>
    </row>
    <row r="149" s="1" customFormat="1" ht="17.25" customHeight="1">
      <c r="B149" s="288"/>
      <c r="C149" s="293" t="s">
        <v>367</v>
      </c>
      <c r="D149" s="293"/>
      <c r="E149" s="293"/>
      <c r="F149" s="294" t="s">
        <v>368</v>
      </c>
      <c r="G149" s="295"/>
      <c r="H149" s="293"/>
      <c r="I149" s="293"/>
      <c r="J149" s="293" t="s">
        <v>369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373</v>
      </c>
      <c r="D151" s="276"/>
      <c r="E151" s="276"/>
      <c r="F151" s="329" t="s">
        <v>370</v>
      </c>
      <c r="G151" s="276"/>
      <c r="H151" s="328" t="s">
        <v>410</v>
      </c>
      <c r="I151" s="328" t="s">
        <v>372</v>
      </c>
      <c r="J151" s="328">
        <v>120</v>
      </c>
      <c r="K151" s="324"/>
    </row>
    <row r="152" s="1" customFormat="1" ht="15" customHeight="1">
      <c r="B152" s="301"/>
      <c r="C152" s="328" t="s">
        <v>419</v>
      </c>
      <c r="D152" s="276"/>
      <c r="E152" s="276"/>
      <c r="F152" s="329" t="s">
        <v>370</v>
      </c>
      <c r="G152" s="276"/>
      <c r="H152" s="328" t="s">
        <v>430</v>
      </c>
      <c r="I152" s="328" t="s">
        <v>372</v>
      </c>
      <c r="J152" s="328" t="s">
        <v>421</v>
      </c>
      <c r="K152" s="324"/>
    </row>
    <row r="153" s="1" customFormat="1" ht="15" customHeight="1">
      <c r="B153" s="301"/>
      <c r="C153" s="328" t="s">
        <v>85</v>
      </c>
      <c r="D153" s="276"/>
      <c r="E153" s="276"/>
      <c r="F153" s="329" t="s">
        <v>370</v>
      </c>
      <c r="G153" s="276"/>
      <c r="H153" s="328" t="s">
        <v>431</v>
      </c>
      <c r="I153" s="328" t="s">
        <v>372</v>
      </c>
      <c r="J153" s="328" t="s">
        <v>421</v>
      </c>
      <c r="K153" s="324"/>
    </row>
    <row r="154" s="1" customFormat="1" ht="15" customHeight="1">
      <c r="B154" s="301"/>
      <c r="C154" s="328" t="s">
        <v>375</v>
      </c>
      <c r="D154" s="276"/>
      <c r="E154" s="276"/>
      <c r="F154" s="329" t="s">
        <v>376</v>
      </c>
      <c r="G154" s="276"/>
      <c r="H154" s="328" t="s">
        <v>410</v>
      </c>
      <c r="I154" s="328" t="s">
        <v>372</v>
      </c>
      <c r="J154" s="328">
        <v>50</v>
      </c>
      <c r="K154" s="324"/>
    </row>
    <row r="155" s="1" customFormat="1" ht="15" customHeight="1">
      <c r="B155" s="301"/>
      <c r="C155" s="328" t="s">
        <v>378</v>
      </c>
      <c r="D155" s="276"/>
      <c r="E155" s="276"/>
      <c r="F155" s="329" t="s">
        <v>370</v>
      </c>
      <c r="G155" s="276"/>
      <c r="H155" s="328" t="s">
        <v>410</v>
      </c>
      <c r="I155" s="328" t="s">
        <v>380</v>
      </c>
      <c r="J155" s="328"/>
      <c r="K155" s="324"/>
    </row>
    <row r="156" s="1" customFormat="1" ht="15" customHeight="1">
      <c r="B156" s="301"/>
      <c r="C156" s="328" t="s">
        <v>389</v>
      </c>
      <c r="D156" s="276"/>
      <c r="E156" s="276"/>
      <c r="F156" s="329" t="s">
        <v>376</v>
      </c>
      <c r="G156" s="276"/>
      <c r="H156" s="328" t="s">
        <v>410</v>
      </c>
      <c r="I156" s="328" t="s">
        <v>372</v>
      </c>
      <c r="J156" s="328">
        <v>50</v>
      </c>
      <c r="K156" s="324"/>
    </row>
    <row r="157" s="1" customFormat="1" ht="15" customHeight="1">
      <c r="B157" s="301"/>
      <c r="C157" s="328" t="s">
        <v>397</v>
      </c>
      <c r="D157" s="276"/>
      <c r="E157" s="276"/>
      <c r="F157" s="329" t="s">
        <v>376</v>
      </c>
      <c r="G157" s="276"/>
      <c r="H157" s="328" t="s">
        <v>410</v>
      </c>
      <c r="I157" s="328" t="s">
        <v>372</v>
      </c>
      <c r="J157" s="328">
        <v>50</v>
      </c>
      <c r="K157" s="324"/>
    </row>
    <row r="158" s="1" customFormat="1" ht="15" customHeight="1">
      <c r="B158" s="301"/>
      <c r="C158" s="328" t="s">
        <v>395</v>
      </c>
      <c r="D158" s="276"/>
      <c r="E158" s="276"/>
      <c r="F158" s="329" t="s">
        <v>376</v>
      </c>
      <c r="G158" s="276"/>
      <c r="H158" s="328" t="s">
        <v>410</v>
      </c>
      <c r="I158" s="328" t="s">
        <v>372</v>
      </c>
      <c r="J158" s="328">
        <v>50</v>
      </c>
      <c r="K158" s="324"/>
    </row>
    <row r="159" s="1" customFormat="1" ht="15" customHeight="1">
      <c r="B159" s="301"/>
      <c r="C159" s="328" t="s">
        <v>137</v>
      </c>
      <c r="D159" s="276"/>
      <c r="E159" s="276"/>
      <c r="F159" s="329" t="s">
        <v>370</v>
      </c>
      <c r="G159" s="276"/>
      <c r="H159" s="328" t="s">
        <v>432</v>
      </c>
      <c r="I159" s="328" t="s">
        <v>372</v>
      </c>
      <c r="J159" s="328" t="s">
        <v>433</v>
      </c>
      <c r="K159" s="324"/>
    </row>
    <row r="160" s="1" customFormat="1" ht="15" customHeight="1">
      <c r="B160" s="301"/>
      <c r="C160" s="328" t="s">
        <v>434</v>
      </c>
      <c r="D160" s="276"/>
      <c r="E160" s="276"/>
      <c r="F160" s="329" t="s">
        <v>370</v>
      </c>
      <c r="G160" s="276"/>
      <c r="H160" s="328" t="s">
        <v>435</v>
      </c>
      <c r="I160" s="328" t="s">
        <v>405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436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364</v>
      </c>
      <c r="D166" s="291"/>
      <c r="E166" s="291"/>
      <c r="F166" s="291" t="s">
        <v>365</v>
      </c>
      <c r="G166" s="333"/>
      <c r="H166" s="334" t="s">
        <v>55</v>
      </c>
      <c r="I166" s="334" t="s">
        <v>58</v>
      </c>
      <c r="J166" s="291" t="s">
        <v>366</v>
      </c>
      <c r="K166" s="268"/>
    </row>
    <row r="167" s="1" customFormat="1" ht="17.25" customHeight="1">
      <c r="B167" s="269"/>
      <c r="C167" s="293" t="s">
        <v>367</v>
      </c>
      <c r="D167" s="293"/>
      <c r="E167" s="293"/>
      <c r="F167" s="294" t="s">
        <v>368</v>
      </c>
      <c r="G167" s="335"/>
      <c r="H167" s="336"/>
      <c r="I167" s="336"/>
      <c r="J167" s="293" t="s">
        <v>369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373</v>
      </c>
      <c r="D169" s="276"/>
      <c r="E169" s="276"/>
      <c r="F169" s="299" t="s">
        <v>370</v>
      </c>
      <c r="G169" s="276"/>
      <c r="H169" s="276" t="s">
        <v>410</v>
      </c>
      <c r="I169" s="276" t="s">
        <v>372</v>
      </c>
      <c r="J169" s="276">
        <v>120</v>
      </c>
      <c r="K169" s="324"/>
    </row>
    <row r="170" s="1" customFormat="1" ht="15" customHeight="1">
      <c r="B170" s="301"/>
      <c r="C170" s="276" t="s">
        <v>419</v>
      </c>
      <c r="D170" s="276"/>
      <c r="E170" s="276"/>
      <c r="F170" s="299" t="s">
        <v>370</v>
      </c>
      <c r="G170" s="276"/>
      <c r="H170" s="276" t="s">
        <v>420</v>
      </c>
      <c r="I170" s="276" t="s">
        <v>372</v>
      </c>
      <c r="J170" s="276" t="s">
        <v>421</v>
      </c>
      <c r="K170" s="324"/>
    </row>
    <row r="171" s="1" customFormat="1" ht="15" customHeight="1">
      <c r="B171" s="301"/>
      <c r="C171" s="276" t="s">
        <v>85</v>
      </c>
      <c r="D171" s="276"/>
      <c r="E171" s="276"/>
      <c r="F171" s="299" t="s">
        <v>370</v>
      </c>
      <c r="G171" s="276"/>
      <c r="H171" s="276" t="s">
        <v>437</v>
      </c>
      <c r="I171" s="276" t="s">
        <v>372</v>
      </c>
      <c r="J171" s="276" t="s">
        <v>421</v>
      </c>
      <c r="K171" s="324"/>
    </row>
    <row r="172" s="1" customFormat="1" ht="15" customHeight="1">
      <c r="B172" s="301"/>
      <c r="C172" s="276" t="s">
        <v>375</v>
      </c>
      <c r="D172" s="276"/>
      <c r="E172" s="276"/>
      <c r="F172" s="299" t="s">
        <v>376</v>
      </c>
      <c r="G172" s="276"/>
      <c r="H172" s="276" t="s">
        <v>437</v>
      </c>
      <c r="I172" s="276" t="s">
        <v>372</v>
      </c>
      <c r="J172" s="276">
        <v>50</v>
      </c>
      <c r="K172" s="324"/>
    </row>
    <row r="173" s="1" customFormat="1" ht="15" customHeight="1">
      <c r="B173" s="301"/>
      <c r="C173" s="276" t="s">
        <v>378</v>
      </c>
      <c r="D173" s="276"/>
      <c r="E173" s="276"/>
      <c r="F173" s="299" t="s">
        <v>370</v>
      </c>
      <c r="G173" s="276"/>
      <c r="H173" s="276" t="s">
        <v>437</v>
      </c>
      <c r="I173" s="276" t="s">
        <v>380</v>
      </c>
      <c r="J173" s="276"/>
      <c r="K173" s="324"/>
    </row>
    <row r="174" s="1" customFormat="1" ht="15" customHeight="1">
      <c r="B174" s="301"/>
      <c r="C174" s="276" t="s">
        <v>389</v>
      </c>
      <c r="D174" s="276"/>
      <c r="E174" s="276"/>
      <c r="F174" s="299" t="s">
        <v>376</v>
      </c>
      <c r="G174" s="276"/>
      <c r="H174" s="276" t="s">
        <v>437</v>
      </c>
      <c r="I174" s="276" t="s">
        <v>372</v>
      </c>
      <c r="J174" s="276">
        <v>50</v>
      </c>
      <c r="K174" s="324"/>
    </row>
    <row r="175" s="1" customFormat="1" ht="15" customHeight="1">
      <c r="B175" s="301"/>
      <c r="C175" s="276" t="s">
        <v>397</v>
      </c>
      <c r="D175" s="276"/>
      <c r="E175" s="276"/>
      <c r="F175" s="299" t="s">
        <v>376</v>
      </c>
      <c r="G175" s="276"/>
      <c r="H175" s="276" t="s">
        <v>437</v>
      </c>
      <c r="I175" s="276" t="s">
        <v>372</v>
      </c>
      <c r="J175" s="276">
        <v>50</v>
      </c>
      <c r="K175" s="324"/>
    </row>
    <row r="176" s="1" customFormat="1" ht="15" customHeight="1">
      <c r="B176" s="301"/>
      <c r="C176" s="276" t="s">
        <v>395</v>
      </c>
      <c r="D176" s="276"/>
      <c r="E176" s="276"/>
      <c r="F176" s="299" t="s">
        <v>376</v>
      </c>
      <c r="G176" s="276"/>
      <c r="H176" s="276" t="s">
        <v>437</v>
      </c>
      <c r="I176" s="276" t="s">
        <v>372</v>
      </c>
      <c r="J176" s="276">
        <v>50</v>
      </c>
      <c r="K176" s="324"/>
    </row>
    <row r="177" s="1" customFormat="1" ht="15" customHeight="1">
      <c r="B177" s="301"/>
      <c r="C177" s="276" t="s">
        <v>144</v>
      </c>
      <c r="D177" s="276"/>
      <c r="E177" s="276"/>
      <c r="F177" s="299" t="s">
        <v>370</v>
      </c>
      <c r="G177" s="276"/>
      <c r="H177" s="276" t="s">
        <v>438</v>
      </c>
      <c r="I177" s="276" t="s">
        <v>439</v>
      </c>
      <c r="J177" s="276"/>
      <c r="K177" s="324"/>
    </row>
    <row r="178" s="1" customFormat="1" ht="15" customHeight="1">
      <c r="B178" s="301"/>
      <c r="C178" s="276" t="s">
        <v>58</v>
      </c>
      <c r="D178" s="276"/>
      <c r="E178" s="276"/>
      <c r="F178" s="299" t="s">
        <v>370</v>
      </c>
      <c r="G178" s="276"/>
      <c r="H178" s="276" t="s">
        <v>440</v>
      </c>
      <c r="I178" s="276" t="s">
        <v>441</v>
      </c>
      <c r="J178" s="276">
        <v>1</v>
      </c>
      <c r="K178" s="324"/>
    </row>
    <row r="179" s="1" customFormat="1" ht="15" customHeight="1">
      <c r="B179" s="301"/>
      <c r="C179" s="276" t="s">
        <v>54</v>
      </c>
      <c r="D179" s="276"/>
      <c r="E179" s="276"/>
      <c r="F179" s="299" t="s">
        <v>370</v>
      </c>
      <c r="G179" s="276"/>
      <c r="H179" s="276" t="s">
        <v>442</v>
      </c>
      <c r="I179" s="276" t="s">
        <v>372</v>
      </c>
      <c r="J179" s="276">
        <v>20</v>
      </c>
      <c r="K179" s="324"/>
    </row>
    <row r="180" s="1" customFormat="1" ht="15" customHeight="1">
      <c r="B180" s="301"/>
      <c r="C180" s="276" t="s">
        <v>55</v>
      </c>
      <c r="D180" s="276"/>
      <c r="E180" s="276"/>
      <c r="F180" s="299" t="s">
        <v>370</v>
      </c>
      <c r="G180" s="276"/>
      <c r="H180" s="276" t="s">
        <v>443</v>
      </c>
      <c r="I180" s="276" t="s">
        <v>372</v>
      </c>
      <c r="J180" s="276">
        <v>255</v>
      </c>
      <c r="K180" s="324"/>
    </row>
    <row r="181" s="1" customFormat="1" ht="15" customHeight="1">
      <c r="B181" s="301"/>
      <c r="C181" s="276" t="s">
        <v>145</v>
      </c>
      <c r="D181" s="276"/>
      <c r="E181" s="276"/>
      <c r="F181" s="299" t="s">
        <v>370</v>
      </c>
      <c r="G181" s="276"/>
      <c r="H181" s="276" t="s">
        <v>334</v>
      </c>
      <c r="I181" s="276" t="s">
        <v>372</v>
      </c>
      <c r="J181" s="276">
        <v>10</v>
      </c>
      <c r="K181" s="324"/>
    </row>
    <row r="182" s="1" customFormat="1" ht="15" customHeight="1">
      <c r="B182" s="301"/>
      <c r="C182" s="276" t="s">
        <v>146</v>
      </c>
      <c r="D182" s="276"/>
      <c r="E182" s="276"/>
      <c r="F182" s="299" t="s">
        <v>370</v>
      </c>
      <c r="G182" s="276"/>
      <c r="H182" s="276" t="s">
        <v>444</v>
      </c>
      <c r="I182" s="276" t="s">
        <v>405</v>
      </c>
      <c r="J182" s="276"/>
      <c r="K182" s="324"/>
    </row>
    <row r="183" s="1" customFormat="1" ht="15" customHeight="1">
      <c r="B183" s="301"/>
      <c r="C183" s="276" t="s">
        <v>445</v>
      </c>
      <c r="D183" s="276"/>
      <c r="E183" s="276"/>
      <c r="F183" s="299" t="s">
        <v>370</v>
      </c>
      <c r="G183" s="276"/>
      <c r="H183" s="276" t="s">
        <v>446</v>
      </c>
      <c r="I183" s="276" t="s">
        <v>405</v>
      </c>
      <c r="J183" s="276"/>
      <c r="K183" s="324"/>
    </row>
    <row r="184" s="1" customFormat="1" ht="15" customHeight="1">
      <c r="B184" s="301"/>
      <c r="C184" s="276" t="s">
        <v>434</v>
      </c>
      <c r="D184" s="276"/>
      <c r="E184" s="276"/>
      <c r="F184" s="299" t="s">
        <v>370</v>
      </c>
      <c r="G184" s="276"/>
      <c r="H184" s="276" t="s">
        <v>447</v>
      </c>
      <c r="I184" s="276" t="s">
        <v>405</v>
      </c>
      <c r="J184" s="276"/>
      <c r="K184" s="324"/>
    </row>
    <row r="185" s="1" customFormat="1" ht="15" customHeight="1">
      <c r="B185" s="301"/>
      <c r="C185" s="276" t="s">
        <v>148</v>
      </c>
      <c r="D185" s="276"/>
      <c r="E185" s="276"/>
      <c r="F185" s="299" t="s">
        <v>376</v>
      </c>
      <c r="G185" s="276"/>
      <c r="H185" s="276" t="s">
        <v>448</v>
      </c>
      <c r="I185" s="276" t="s">
        <v>372</v>
      </c>
      <c r="J185" s="276">
        <v>50</v>
      </c>
      <c r="K185" s="324"/>
    </row>
    <row r="186" s="1" customFormat="1" ht="15" customHeight="1">
      <c r="B186" s="301"/>
      <c r="C186" s="276" t="s">
        <v>449</v>
      </c>
      <c r="D186" s="276"/>
      <c r="E186" s="276"/>
      <c r="F186" s="299" t="s">
        <v>376</v>
      </c>
      <c r="G186" s="276"/>
      <c r="H186" s="276" t="s">
        <v>450</v>
      </c>
      <c r="I186" s="276" t="s">
        <v>451</v>
      </c>
      <c r="J186" s="276"/>
      <c r="K186" s="324"/>
    </row>
    <row r="187" s="1" customFormat="1" ht="15" customHeight="1">
      <c r="B187" s="301"/>
      <c r="C187" s="276" t="s">
        <v>452</v>
      </c>
      <c r="D187" s="276"/>
      <c r="E187" s="276"/>
      <c r="F187" s="299" t="s">
        <v>376</v>
      </c>
      <c r="G187" s="276"/>
      <c r="H187" s="276" t="s">
        <v>453</v>
      </c>
      <c r="I187" s="276" t="s">
        <v>451</v>
      </c>
      <c r="J187" s="276"/>
      <c r="K187" s="324"/>
    </row>
    <row r="188" s="1" customFormat="1" ht="15" customHeight="1">
      <c r="B188" s="301"/>
      <c r="C188" s="276" t="s">
        <v>454</v>
      </c>
      <c r="D188" s="276"/>
      <c r="E188" s="276"/>
      <c r="F188" s="299" t="s">
        <v>376</v>
      </c>
      <c r="G188" s="276"/>
      <c r="H188" s="276" t="s">
        <v>455</v>
      </c>
      <c r="I188" s="276" t="s">
        <v>451</v>
      </c>
      <c r="J188" s="276"/>
      <c r="K188" s="324"/>
    </row>
    <row r="189" s="1" customFormat="1" ht="15" customHeight="1">
      <c r="B189" s="301"/>
      <c r="C189" s="337" t="s">
        <v>456</v>
      </c>
      <c r="D189" s="276"/>
      <c r="E189" s="276"/>
      <c r="F189" s="299" t="s">
        <v>376</v>
      </c>
      <c r="G189" s="276"/>
      <c r="H189" s="276" t="s">
        <v>457</v>
      </c>
      <c r="I189" s="276" t="s">
        <v>458</v>
      </c>
      <c r="J189" s="338" t="s">
        <v>459</v>
      </c>
      <c r="K189" s="324"/>
    </row>
    <row r="190" s="16" customFormat="1" ht="15" customHeight="1">
      <c r="B190" s="339"/>
      <c r="C190" s="340" t="s">
        <v>460</v>
      </c>
      <c r="D190" s="341"/>
      <c r="E190" s="341"/>
      <c r="F190" s="342" t="s">
        <v>376</v>
      </c>
      <c r="G190" s="341"/>
      <c r="H190" s="341" t="s">
        <v>461</v>
      </c>
      <c r="I190" s="341" t="s">
        <v>458</v>
      </c>
      <c r="J190" s="343" t="s">
        <v>459</v>
      </c>
      <c r="K190" s="344"/>
    </row>
    <row r="191" s="1" customFormat="1" ht="15" customHeight="1">
      <c r="B191" s="301"/>
      <c r="C191" s="337" t="s">
        <v>43</v>
      </c>
      <c r="D191" s="276"/>
      <c r="E191" s="276"/>
      <c r="F191" s="299" t="s">
        <v>370</v>
      </c>
      <c r="G191" s="276"/>
      <c r="H191" s="273" t="s">
        <v>462</v>
      </c>
      <c r="I191" s="276" t="s">
        <v>463</v>
      </c>
      <c r="J191" s="276"/>
      <c r="K191" s="324"/>
    </row>
    <row r="192" s="1" customFormat="1" ht="15" customHeight="1">
      <c r="B192" s="301"/>
      <c r="C192" s="337" t="s">
        <v>464</v>
      </c>
      <c r="D192" s="276"/>
      <c r="E192" s="276"/>
      <c r="F192" s="299" t="s">
        <v>370</v>
      </c>
      <c r="G192" s="276"/>
      <c r="H192" s="276" t="s">
        <v>465</v>
      </c>
      <c r="I192" s="276" t="s">
        <v>405</v>
      </c>
      <c r="J192" s="276"/>
      <c r="K192" s="324"/>
    </row>
    <row r="193" s="1" customFormat="1" ht="15" customHeight="1">
      <c r="B193" s="301"/>
      <c r="C193" s="337" t="s">
        <v>466</v>
      </c>
      <c r="D193" s="276"/>
      <c r="E193" s="276"/>
      <c r="F193" s="299" t="s">
        <v>370</v>
      </c>
      <c r="G193" s="276"/>
      <c r="H193" s="276" t="s">
        <v>467</v>
      </c>
      <c r="I193" s="276" t="s">
        <v>405</v>
      </c>
      <c r="J193" s="276"/>
      <c r="K193" s="324"/>
    </row>
    <row r="194" s="1" customFormat="1" ht="15" customHeight="1">
      <c r="B194" s="301"/>
      <c r="C194" s="337" t="s">
        <v>468</v>
      </c>
      <c r="D194" s="276"/>
      <c r="E194" s="276"/>
      <c r="F194" s="299" t="s">
        <v>376</v>
      </c>
      <c r="G194" s="276"/>
      <c r="H194" s="276" t="s">
        <v>469</v>
      </c>
      <c r="I194" s="276" t="s">
        <v>405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470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471</v>
      </c>
      <c r="D201" s="346"/>
      <c r="E201" s="346"/>
      <c r="F201" s="346" t="s">
        <v>472</v>
      </c>
      <c r="G201" s="347"/>
      <c r="H201" s="346" t="s">
        <v>473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463</v>
      </c>
      <c r="D203" s="276"/>
      <c r="E203" s="276"/>
      <c r="F203" s="299" t="s">
        <v>44</v>
      </c>
      <c r="G203" s="276"/>
      <c r="H203" s="276" t="s">
        <v>474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45</v>
      </c>
      <c r="G204" s="276"/>
      <c r="H204" s="276" t="s">
        <v>475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48</v>
      </c>
      <c r="G205" s="276"/>
      <c r="H205" s="276" t="s">
        <v>476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46</v>
      </c>
      <c r="G206" s="276"/>
      <c r="H206" s="276" t="s">
        <v>477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47</v>
      </c>
      <c r="G207" s="276"/>
      <c r="H207" s="276" t="s">
        <v>478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417</v>
      </c>
      <c r="D209" s="276"/>
      <c r="E209" s="276"/>
      <c r="F209" s="299" t="s">
        <v>79</v>
      </c>
      <c r="G209" s="276"/>
      <c r="H209" s="276" t="s">
        <v>479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316</v>
      </c>
      <c r="G210" s="276"/>
      <c r="H210" s="276" t="s">
        <v>317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314</v>
      </c>
      <c r="G211" s="276"/>
      <c r="H211" s="276" t="s">
        <v>480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116</v>
      </c>
      <c r="G212" s="337"/>
      <c r="H212" s="328" t="s">
        <v>117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241</v>
      </c>
      <c r="G213" s="337"/>
      <c r="H213" s="328" t="s">
        <v>274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441</v>
      </c>
      <c r="D215" s="276"/>
      <c r="E215" s="276"/>
      <c r="F215" s="299">
        <v>1</v>
      </c>
      <c r="G215" s="337"/>
      <c r="H215" s="328" t="s">
        <v>481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482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483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484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131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133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ROUND((SUM(BE94:BE116)),  2)</f>
        <v>0</v>
      </c>
      <c r="G37" s="39"/>
      <c r="H37" s="39"/>
      <c r="I37" s="160">
        <v>0.20999999999999999</v>
      </c>
      <c r="J37" s="159">
        <f>ROUND(((SUM(BE94:BE116))*I37),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ROUND((SUM(BF94:BF116)),  2)</f>
        <v>0</v>
      </c>
      <c r="G38" s="39"/>
      <c r="H38" s="39"/>
      <c r="I38" s="160">
        <v>0.12</v>
      </c>
      <c r="J38" s="159">
        <f>ROUND(((SUM(BF94:BF116))*I38),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ROUND((SUM(BG94:BG116)),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ROUND((SUM(BH94:BH116)),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ROUND((SUM(BI94:BI116)),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131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 xml:space="preserve">SO 01.1 -  Hřensko - Na Rybníkách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J112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131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 xml:space="preserve">SO 01.1 -  Hřensko - Na Rybníkách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P95+P112</f>
        <v>0</v>
      </c>
      <c r="Q94" s="98"/>
      <c r="R94" s="196">
        <f>R95+R112</f>
        <v>0</v>
      </c>
      <c r="S94" s="98"/>
      <c r="T94" s="197">
        <f>T95+T112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BK95+BK112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SUM(P97:P111)</f>
        <v>0</v>
      </c>
      <c r="Q96" s="207"/>
      <c r="R96" s="208">
        <f>SUM(R97:R111)</f>
        <v>0</v>
      </c>
      <c r="S96" s="207"/>
      <c r="T96" s="209">
        <f>SUM(T97:T111)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SUM(BK97:BK111)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1700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165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171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3" customFormat="1">
      <c r="A101" s="13"/>
      <c r="B101" s="234"/>
      <c r="C101" s="235"/>
      <c r="D101" s="228" t="s">
        <v>170</v>
      </c>
      <c r="E101" s="236" t="s">
        <v>19</v>
      </c>
      <c r="F101" s="237" t="s">
        <v>172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170</v>
      </c>
      <c r="AU101" s="243" t="s">
        <v>82</v>
      </c>
      <c r="AV101" s="13" t="s">
        <v>80</v>
      </c>
      <c r="AW101" s="13" t="s">
        <v>34</v>
      </c>
      <c r="AX101" s="13" t="s">
        <v>73</v>
      </c>
      <c r="AY101" s="243" t="s">
        <v>158</v>
      </c>
    </row>
    <row r="102" s="13" customFormat="1">
      <c r="A102" s="13"/>
      <c r="B102" s="234"/>
      <c r="C102" s="235"/>
      <c r="D102" s="228" t="s">
        <v>170</v>
      </c>
      <c r="E102" s="236" t="s">
        <v>19</v>
      </c>
      <c r="F102" s="237" t="s">
        <v>173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170</v>
      </c>
      <c r="AU102" s="243" t="s">
        <v>82</v>
      </c>
      <c r="AV102" s="13" t="s">
        <v>80</v>
      </c>
      <c r="AW102" s="13" t="s">
        <v>34</v>
      </c>
      <c r="AX102" s="13" t="s">
        <v>73</v>
      </c>
      <c r="AY102" s="243" t="s">
        <v>158</v>
      </c>
    </row>
    <row r="103" s="14" customFormat="1">
      <c r="A103" s="14"/>
      <c r="B103" s="244"/>
      <c r="C103" s="245"/>
      <c r="D103" s="228" t="s">
        <v>170</v>
      </c>
      <c r="E103" s="246" t="s">
        <v>19</v>
      </c>
      <c r="F103" s="247" t="s">
        <v>174</v>
      </c>
      <c r="G103" s="245"/>
      <c r="H103" s="248">
        <v>1700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170</v>
      </c>
      <c r="AU103" s="254" t="s">
        <v>82</v>
      </c>
      <c r="AV103" s="14" t="s">
        <v>82</v>
      </c>
      <c r="AW103" s="14" t="s">
        <v>34</v>
      </c>
      <c r="AX103" s="14" t="s">
        <v>80</v>
      </c>
      <c r="AY103" s="254" t="s">
        <v>158</v>
      </c>
    </row>
    <row r="104" s="2" customFormat="1" ht="16.5" customHeight="1">
      <c r="A104" s="39"/>
      <c r="B104" s="40"/>
      <c r="C104" s="215" t="s">
        <v>82</v>
      </c>
      <c r="D104" s="215" t="s">
        <v>160</v>
      </c>
      <c r="E104" s="216" t="s">
        <v>175</v>
      </c>
      <c r="F104" s="217" t="s">
        <v>176</v>
      </c>
      <c r="G104" s="218" t="s">
        <v>163</v>
      </c>
      <c r="H104" s="219">
        <v>1700</v>
      </c>
      <c r="I104" s="220"/>
      <c r="J104" s="221">
        <f>ROUND(I104*H104,2)</f>
        <v>0</v>
      </c>
      <c r="K104" s="217" t="s">
        <v>19</v>
      </c>
      <c r="L104" s="45"/>
      <c r="M104" s="222" t="s">
        <v>19</v>
      </c>
      <c r="N104" s="223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6" t="s">
        <v>164</v>
      </c>
      <c r="AT104" s="226" t="s">
        <v>160</v>
      </c>
      <c r="AU104" s="226" t="s">
        <v>82</v>
      </c>
      <c r="AY104" s="18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164</v>
      </c>
      <c r="BK104" s="227">
        <f>ROUND(I104*H104,2)</f>
        <v>0</v>
      </c>
      <c r="BL104" s="18" t="s">
        <v>164</v>
      </c>
      <c r="BM104" s="226" t="s">
        <v>177</v>
      </c>
    </row>
    <row r="105" s="2" customFormat="1">
      <c r="A105" s="39"/>
      <c r="B105" s="40"/>
      <c r="C105" s="41"/>
      <c r="D105" s="228" t="s">
        <v>166</v>
      </c>
      <c r="E105" s="41"/>
      <c r="F105" s="229" t="s">
        <v>178</v>
      </c>
      <c r="G105" s="41"/>
      <c r="H105" s="41"/>
      <c r="I105" s="230"/>
      <c r="J105" s="41"/>
      <c r="K105" s="41"/>
      <c r="L105" s="45"/>
      <c r="M105" s="231"/>
      <c r="N105" s="232"/>
      <c r="O105" s="86"/>
      <c r="P105" s="86"/>
      <c r="Q105" s="86"/>
      <c r="R105" s="86"/>
      <c r="S105" s="86"/>
      <c r="T105" s="87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82</v>
      </c>
    </row>
    <row r="106" s="2" customFormat="1">
      <c r="A106" s="39"/>
      <c r="B106" s="40"/>
      <c r="C106" s="41"/>
      <c r="D106" s="228" t="s">
        <v>168</v>
      </c>
      <c r="E106" s="41"/>
      <c r="F106" s="233" t="s">
        <v>179</v>
      </c>
      <c r="G106" s="41"/>
      <c r="H106" s="41"/>
      <c r="I106" s="230"/>
      <c r="J106" s="41"/>
      <c r="K106" s="41"/>
      <c r="L106" s="45"/>
      <c r="M106" s="231"/>
      <c r="N106" s="232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168</v>
      </c>
      <c r="AU106" s="18" t="s">
        <v>82</v>
      </c>
    </row>
    <row r="107" s="14" customFormat="1">
      <c r="A107" s="14"/>
      <c r="B107" s="244"/>
      <c r="C107" s="245"/>
      <c r="D107" s="228" t="s">
        <v>170</v>
      </c>
      <c r="E107" s="246" t="s">
        <v>19</v>
      </c>
      <c r="F107" s="247" t="s">
        <v>174</v>
      </c>
      <c r="G107" s="245"/>
      <c r="H107" s="248">
        <v>1700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170</v>
      </c>
      <c r="AU107" s="254" t="s">
        <v>82</v>
      </c>
      <c r="AV107" s="14" t="s">
        <v>82</v>
      </c>
      <c r="AW107" s="14" t="s">
        <v>34</v>
      </c>
      <c r="AX107" s="14" t="s">
        <v>80</v>
      </c>
      <c r="AY107" s="254" t="s">
        <v>158</v>
      </c>
    </row>
    <row r="108" s="2" customFormat="1" ht="16.5" customHeight="1">
      <c r="A108" s="39"/>
      <c r="B108" s="40"/>
      <c r="C108" s="215" t="s">
        <v>90</v>
      </c>
      <c r="D108" s="215" t="s">
        <v>160</v>
      </c>
      <c r="E108" s="216" t="s">
        <v>180</v>
      </c>
      <c r="F108" s="217" t="s">
        <v>181</v>
      </c>
      <c r="G108" s="218" t="s">
        <v>163</v>
      </c>
      <c r="H108" s="219">
        <v>1700</v>
      </c>
      <c r="I108" s="220"/>
      <c r="J108" s="221">
        <f>ROUND(I108*H108,2)</f>
        <v>0</v>
      </c>
      <c r="K108" s="217" t="s">
        <v>19</v>
      </c>
      <c r="L108" s="45"/>
      <c r="M108" s="222" t="s">
        <v>19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6" t="s">
        <v>164</v>
      </c>
      <c r="AT108" s="226" t="s">
        <v>160</v>
      </c>
      <c r="AU108" s="226" t="s">
        <v>82</v>
      </c>
      <c r="AY108" s="18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164</v>
      </c>
      <c r="BK108" s="227">
        <f>ROUND(I108*H108,2)</f>
        <v>0</v>
      </c>
      <c r="BL108" s="18" t="s">
        <v>164</v>
      </c>
      <c r="BM108" s="226" t="s">
        <v>182</v>
      </c>
    </row>
    <row r="109" s="2" customFormat="1">
      <c r="A109" s="39"/>
      <c r="B109" s="40"/>
      <c r="C109" s="41"/>
      <c r="D109" s="228" t="s">
        <v>166</v>
      </c>
      <c r="E109" s="41"/>
      <c r="F109" s="229" t="s">
        <v>183</v>
      </c>
      <c r="G109" s="41"/>
      <c r="H109" s="41"/>
      <c r="I109" s="230"/>
      <c r="J109" s="41"/>
      <c r="K109" s="41"/>
      <c r="L109" s="45"/>
      <c r="M109" s="231"/>
      <c r="N109" s="232"/>
      <c r="O109" s="86"/>
      <c r="P109" s="86"/>
      <c r="Q109" s="86"/>
      <c r="R109" s="86"/>
      <c r="S109" s="86"/>
      <c r="T109" s="87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82</v>
      </c>
    </row>
    <row r="110" s="2" customFormat="1">
      <c r="A110" s="39"/>
      <c r="B110" s="40"/>
      <c r="C110" s="41"/>
      <c r="D110" s="228" t="s">
        <v>168</v>
      </c>
      <c r="E110" s="41"/>
      <c r="F110" s="233" t="s">
        <v>184</v>
      </c>
      <c r="G110" s="41"/>
      <c r="H110" s="41"/>
      <c r="I110" s="230"/>
      <c r="J110" s="41"/>
      <c r="K110" s="41"/>
      <c r="L110" s="45"/>
      <c r="M110" s="231"/>
      <c r="N110" s="232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168</v>
      </c>
      <c r="AU110" s="18" t="s">
        <v>82</v>
      </c>
    </row>
    <row r="111" s="14" customFormat="1">
      <c r="A111" s="14"/>
      <c r="B111" s="244"/>
      <c r="C111" s="245"/>
      <c r="D111" s="228" t="s">
        <v>170</v>
      </c>
      <c r="E111" s="246" t="s">
        <v>19</v>
      </c>
      <c r="F111" s="247" t="s">
        <v>174</v>
      </c>
      <c r="G111" s="245"/>
      <c r="H111" s="248">
        <v>1700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170</v>
      </c>
      <c r="AU111" s="254" t="s">
        <v>82</v>
      </c>
      <c r="AV111" s="14" t="s">
        <v>82</v>
      </c>
      <c r="AW111" s="14" t="s">
        <v>34</v>
      </c>
      <c r="AX111" s="14" t="s">
        <v>80</v>
      </c>
      <c r="AY111" s="254" t="s">
        <v>158</v>
      </c>
    </row>
    <row r="112" s="12" customFormat="1" ht="25.92" customHeight="1">
      <c r="A112" s="12"/>
      <c r="B112" s="199"/>
      <c r="C112" s="200"/>
      <c r="D112" s="201" t="s">
        <v>72</v>
      </c>
      <c r="E112" s="202" t="s">
        <v>185</v>
      </c>
      <c r="F112" s="202" t="s">
        <v>186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SUM(P113:P116)</f>
        <v>0</v>
      </c>
      <c r="Q112" s="207"/>
      <c r="R112" s="208">
        <f>SUM(R113:R116)</f>
        <v>0</v>
      </c>
      <c r="S112" s="207"/>
      <c r="T112" s="209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164</v>
      </c>
      <c r="AT112" s="211" t="s">
        <v>72</v>
      </c>
      <c r="AU112" s="211" t="s">
        <v>73</v>
      </c>
      <c r="AY112" s="210" t="s">
        <v>158</v>
      </c>
      <c r="BK112" s="212">
        <f>SUM(BK113:BK116)</f>
        <v>0</v>
      </c>
    </row>
    <row r="113" s="2" customFormat="1" ht="16.5" customHeight="1">
      <c r="A113" s="39"/>
      <c r="B113" s="40"/>
      <c r="C113" s="215" t="s">
        <v>164</v>
      </c>
      <c r="D113" s="215" t="s">
        <v>160</v>
      </c>
      <c r="E113" s="216" t="s">
        <v>187</v>
      </c>
      <c r="F113" s="217" t="s">
        <v>188</v>
      </c>
      <c r="G113" s="218" t="s">
        <v>163</v>
      </c>
      <c r="H113" s="219">
        <v>-1700</v>
      </c>
      <c r="I113" s="220"/>
      <c r="J113" s="221">
        <f>ROUND(I113*H113,2)</f>
        <v>0</v>
      </c>
      <c r="K113" s="217" t="s">
        <v>19</v>
      </c>
      <c r="L113" s="45"/>
      <c r="M113" s="222" t="s">
        <v>19</v>
      </c>
      <c r="N113" s="223" t="s">
        <v>46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6" t="s">
        <v>164</v>
      </c>
      <c r="AT113" s="226" t="s">
        <v>160</v>
      </c>
      <c r="AU113" s="226" t="s">
        <v>80</v>
      </c>
      <c r="AY113" s="18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164</v>
      </c>
      <c r="BK113" s="227">
        <f>ROUND(I113*H113,2)</f>
        <v>0</v>
      </c>
      <c r="BL113" s="18" t="s">
        <v>164</v>
      </c>
      <c r="BM113" s="226" t="s">
        <v>189</v>
      </c>
    </row>
    <row r="114" s="2" customFormat="1">
      <c r="A114" s="39"/>
      <c r="B114" s="40"/>
      <c r="C114" s="41"/>
      <c r="D114" s="228" t="s">
        <v>166</v>
      </c>
      <c r="E114" s="41"/>
      <c r="F114" s="229" t="s">
        <v>188</v>
      </c>
      <c r="G114" s="41"/>
      <c r="H114" s="41"/>
      <c r="I114" s="230"/>
      <c r="J114" s="41"/>
      <c r="K114" s="41"/>
      <c r="L114" s="45"/>
      <c r="M114" s="231"/>
      <c r="N114" s="232"/>
      <c r="O114" s="86"/>
      <c r="P114" s="86"/>
      <c r="Q114" s="86"/>
      <c r="R114" s="86"/>
      <c r="S114" s="86"/>
      <c r="T114" s="87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>
      <c r="A115" s="39"/>
      <c r="B115" s="40"/>
      <c r="C115" s="41"/>
      <c r="D115" s="228" t="s">
        <v>168</v>
      </c>
      <c r="E115" s="41"/>
      <c r="F115" s="233" t="s">
        <v>190</v>
      </c>
      <c r="G115" s="41"/>
      <c r="H115" s="41"/>
      <c r="I115" s="230"/>
      <c r="J115" s="41"/>
      <c r="K115" s="41"/>
      <c r="L115" s="45"/>
      <c r="M115" s="231"/>
      <c r="N115" s="232"/>
      <c r="O115" s="86"/>
      <c r="P115" s="86"/>
      <c r="Q115" s="86"/>
      <c r="R115" s="86"/>
      <c r="S115" s="86"/>
      <c r="T115" s="87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168</v>
      </c>
      <c r="AU115" s="18" t="s">
        <v>80</v>
      </c>
    </row>
    <row r="116" s="14" customFormat="1">
      <c r="A116" s="14"/>
      <c r="B116" s="244"/>
      <c r="C116" s="245"/>
      <c r="D116" s="228" t="s">
        <v>170</v>
      </c>
      <c r="E116" s="246" t="s">
        <v>19</v>
      </c>
      <c r="F116" s="247" t="s">
        <v>191</v>
      </c>
      <c r="G116" s="245"/>
      <c r="H116" s="248">
        <v>-1700</v>
      </c>
      <c r="I116" s="249"/>
      <c r="J116" s="245"/>
      <c r="K116" s="245"/>
      <c r="L116" s="250"/>
      <c r="M116" s="255"/>
      <c r="N116" s="256"/>
      <c r="O116" s="256"/>
      <c r="P116" s="256"/>
      <c r="Q116" s="256"/>
      <c r="R116" s="256"/>
      <c r="S116" s="256"/>
      <c r="T116" s="25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170</v>
      </c>
      <c r="AU116" s="254" t="s">
        <v>80</v>
      </c>
      <c r="AV116" s="14" t="s">
        <v>82</v>
      </c>
      <c r="AW116" s="14" t="s">
        <v>34</v>
      </c>
      <c r="AX116" s="14" t="s">
        <v>80</v>
      </c>
      <c r="AY116" s="254" t="s">
        <v>158</v>
      </c>
    </row>
    <row r="117" s="2" customFormat="1" ht="6.96" customHeight="1">
      <c r="A117" s="39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W3HaOqyINlspU1po5rVzaiHZmdchNNIDGJavOqK8FRYrlj1D30LjO06pse7EFamHqqyP8SwcSmUvjWSMtTCwcA==" hashValue="8OWnbBxn5becwwmMX8UF0cfC1+ZI6uDgVEVMxOehwpS3/i7JItgD3kKS9Hu/pSL5FDCwdZw4vGfe4pPqSNBQow==" algorithmName="SHA-512" password="CC35"/>
  <autoFilter ref="C93:K1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131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192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131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 xml:space="preserve">SO 01.2 -  Hřensko - Přívoz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131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 xml:space="preserve">SO 01.2 -  Hřensko - Přívoz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0.027999999999999997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0.027999999999999997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0.027999999999999997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400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0.027999999999999997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193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194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195</v>
      </c>
      <c r="G101" s="245"/>
      <c r="H101" s="248">
        <v>400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400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196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195</v>
      </c>
      <c r="G105" s="245"/>
      <c r="H105" s="248">
        <v>400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400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197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195</v>
      </c>
      <c r="G109" s="245"/>
      <c r="H109" s="248">
        <v>400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-400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198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199</v>
      </c>
      <c r="G114" s="245"/>
      <c r="H114" s="248">
        <v>-400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5ufCshQuFK9H7idAB8dbYPxWskQjzLPHWjygR+7jt7ok95DXg6sJBVwlxYezrEDC3SHJeY4vnvif7kzAFgO7jA==" hashValue="wlYXBIbldkKh0wjHbHn+mmPfO2oblYn8I61xW8FRvSbPSEzgW9+Owqdhl+qvky91JzTzl4ruEEYGYuee5kYAtQ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200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201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200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>SO 02.1 - Čertova Voda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200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02.1 - Čertova Voda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0.027999999999999997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0.027999999999999997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0.027999999999999997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400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0.027999999999999997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202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194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195</v>
      </c>
      <c r="G101" s="245"/>
      <c r="H101" s="248">
        <v>400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400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203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195</v>
      </c>
      <c r="G105" s="245"/>
      <c r="H105" s="248">
        <v>400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400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204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195</v>
      </c>
      <c r="G109" s="245"/>
      <c r="H109" s="248">
        <v>400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-400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205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199</v>
      </c>
      <c r="G114" s="245"/>
      <c r="H114" s="248">
        <v>-400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bTsrpNYJh2AN11kFO0Uq84Ww+h+ZcDHDNWBShSY2FYetgyfS080NffHJK9GB0/QKXI6ozXWB3kDNJafenxk8Ng==" hashValue="8jvSUsnsGi48CyezrhSslA2hutyIDrTHSSmf0HbPdT7cAUCMkq5SHer2R3NoMYASHq0ue46NEtig90W7PZnHlA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200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206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200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>SO 02.2 - Prostřední Žleb - Loubí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200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02.2 - Prostřední Žleb - Loubí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0.080499999999999988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0.080499999999999988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0.080499999999999988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1150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0.080499999999999988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207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171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208</v>
      </c>
      <c r="G101" s="245"/>
      <c r="H101" s="248">
        <v>1150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1150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209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208</v>
      </c>
      <c r="G105" s="245"/>
      <c r="H105" s="248">
        <v>1150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1150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210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208</v>
      </c>
      <c r="G109" s="245"/>
      <c r="H109" s="248">
        <v>1150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-1150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211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212</v>
      </c>
      <c r="G114" s="245"/>
      <c r="H114" s="248">
        <v>-1150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Ej3p3Xbog6ueD0XINSbKPND9n3jMUAjdSH0iSncGqDmZwAyGN+uY6Zo9gWpuYfZx8gr2JVp+TvRtoA1sFyWWhw==" hashValue="fJ+eUuqb/H0mQqIIK4duY7kz8NG2rCDJVFqqvlIZ7Wi6ZNO4ouUme+VMG5rpQRJwfkeWluKBLriUNjTWHuqlVA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200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213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200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>SO 02.3 - Prostřední Žleb - PS Děčín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200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02.3 - Prostřední Žleb - PS Děčín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0.041999999999999996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0.041999999999999996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0.041999999999999996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600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0.041999999999999996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214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171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215</v>
      </c>
      <c r="G101" s="245"/>
      <c r="H101" s="248">
        <v>600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600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216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215</v>
      </c>
      <c r="G105" s="245"/>
      <c r="H105" s="248">
        <v>600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600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217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215</v>
      </c>
      <c r="G109" s="245"/>
      <c r="H109" s="248">
        <v>600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-600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218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219</v>
      </c>
      <c r="G114" s="245"/>
      <c r="H114" s="248">
        <v>-600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Wnah+kozp+odX+TIL6cDdJnWyNsmYmtihMfEaX/18Hr+vdKaMzGw4uUzxjh0MdfzNziY7tI65LX2pkuOXTpiMg==" hashValue="9ddML+SMVznaU6nKh65o/2V7EUCr2Kotwh5fdC6po9/2SIKSOHMzl1reecYAEpzpfU8D9DzKIhf8EVns0y2gSA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200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220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200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>SO 02.4 - Prostřední Žleb - Levý břeh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200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02.4 - Prostřední Žleb - Levý břeh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0.017499999999999998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0.017499999999999998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0.017499999999999998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250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0.017499999999999998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221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171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222</v>
      </c>
      <c r="G101" s="245"/>
      <c r="H101" s="248">
        <v>250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250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223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222</v>
      </c>
      <c r="G105" s="245"/>
      <c r="H105" s="248">
        <v>250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250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224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222</v>
      </c>
      <c r="G109" s="245"/>
      <c r="H109" s="248">
        <v>250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-250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225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226</v>
      </c>
      <c r="G114" s="245"/>
      <c r="H114" s="248">
        <v>-250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6InwUEIMXhdKIsEdOA1/tWkcNHn+IYjTU6FSUPj0G9tzh8ccUcOMBtIKjdAViCnZK/9qdIkrl4RUzqnI/gcJYA==" hashValue="tHbe98j69t5hGjXKq0Q4o71mHlBc17NvS3DwsHvL7h9chhL+l/Ab4NBWDrm2Nc0amxAiYthb4NMecFm4wExJYQ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>
      <c r="B8" s="21"/>
      <c r="D8" s="145" t="s">
        <v>128</v>
      </c>
      <c r="L8" s="21"/>
    </row>
    <row r="9" s="1" customFormat="1" ht="23.25" customHeight="1">
      <c r="B9" s="21"/>
      <c r="E9" s="146" t="s">
        <v>129</v>
      </c>
      <c r="F9" s="1"/>
      <c r="G9" s="1"/>
      <c r="H9" s="1"/>
      <c r="L9" s="21"/>
    </row>
    <row r="10" s="1" customFormat="1" ht="12" customHeight="1">
      <c r="B10" s="21"/>
      <c r="D10" s="145" t="s">
        <v>130</v>
      </c>
      <c r="L10" s="21"/>
    </row>
    <row r="11" s="2" customFormat="1" ht="16.5" customHeight="1">
      <c r="A11" s="39"/>
      <c r="B11" s="45"/>
      <c r="C11" s="39"/>
      <c r="D11" s="39"/>
      <c r="E11" s="147" t="s">
        <v>227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132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228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5" t="s">
        <v>19</v>
      </c>
      <c r="G15" s="39"/>
      <c r="H15" s="39"/>
      <c r="I15" s="145" t="s">
        <v>20</v>
      </c>
      <c r="J15" s="135" t="s">
        <v>134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5" t="s">
        <v>36</v>
      </c>
      <c r="G16" s="39"/>
      <c r="H16" s="39"/>
      <c r="I16" s="145" t="s">
        <v>23</v>
      </c>
      <c r="J16" s="150" t="str">
        <f>'Rekapitulace stavby'!AN8</f>
        <v>18.11.2025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5" t="s">
        <v>27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28</v>
      </c>
      <c r="F19" s="39"/>
      <c r="G19" s="39"/>
      <c r="H19" s="39"/>
      <c r="I19" s="145" t="s">
        <v>29</v>
      </c>
      <c r="J19" s="135" t="s">
        <v>30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31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5"/>
      <c r="G22" s="135"/>
      <c r="H22" s="135"/>
      <c r="I22" s="145" t="s">
        <v>29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33</v>
      </c>
      <c r="E24" s="39"/>
      <c r="F24" s="39"/>
      <c r="G24" s="39"/>
      <c r="H24" s="39"/>
      <c r="I24" s="145" t="s">
        <v>26</v>
      </c>
      <c r="J24" s="135" t="s">
        <v>27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5" t="s">
        <v>28</v>
      </c>
      <c r="F25" s="39"/>
      <c r="G25" s="39"/>
      <c r="H25" s="39"/>
      <c r="I25" s="145" t="s">
        <v>29</v>
      </c>
      <c r="J25" s="135" t="s">
        <v>30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35</v>
      </c>
      <c r="E27" s="39"/>
      <c r="F27" s="39"/>
      <c r="G27" s="39"/>
      <c r="H27" s="39"/>
      <c r="I27" s="145" t="s">
        <v>26</v>
      </c>
      <c r="J27" s="135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5" t="s">
        <v>135</v>
      </c>
      <c r="F28" s="39"/>
      <c r="G28" s="39"/>
      <c r="H28" s="39"/>
      <c r="I28" s="145" t="s">
        <v>29</v>
      </c>
      <c r="J28" s="135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37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1"/>
      <c r="B31" s="152"/>
      <c r="C31" s="151"/>
      <c r="D31" s="151"/>
      <c r="E31" s="153" t="s">
        <v>38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39</v>
      </c>
      <c r="E34" s="39"/>
      <c r="F34" s="39"/>
      <c r="G34" s="39"/>
      <c r="H34" s="39"/>
      <c r="I34" s="39"/>
      <c r="J34" s="157">
        <f>ROUND(J94,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41</v>
      </c>
      <c r="G36" s="39"/>
      <c r="H36" s="39"/>
      <c r="I36" s="158" t="s">
        <v>40</v>
      </c>
      <c r="J36" s="158" t="s">
        <v>42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7" t="s">
        <v>43</v>
      </c>
      <c r="E37" s="145" t="s">
        <v>44</v>
      </c>
      <c r="F37" s="159">
        <f>ROUND((SUM(BE94:BE114)),  2)</f>
        <v>0</v>
      </c>
      <c r="G37" s="39"/>
      <c r="H37" s="39"/>
      <c r="I37" s="160">
        <v>0.20999999999999999</v>
      </c>
      <c r="J37" s="159">
        <f>ROUND(((SUM(BE94:BE114))*I37),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ROUND((SUM(BF94:BF114)),  2)</f>
        <v>0</v>
      </c>
      <c r="G38" s="39"/>
      <c r="H38" s="39"/>
      <c r="I38" s="160">
        <v>0.12</v>
      </c>
      <c r="J38" s="159">
        <f>ROUND(((SUM(BF94:BF114))*I38),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14.4" customHeight="1">
      <c r="A39" s="39"/>
      <c r="B39" s="45"/>
      <c r="C39" s="39"/>
      <c r="D39" s="145" t="s">
        <v>43</v>
      </c>
      <c r="E39" s="145" t="s">
        <v>46</v>
      </c>
      <c r="F39" s="159">
        <f>ROUND((SUM(BG94:BG114)),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145" t="s">
        <v>47</v>
      </c>
      <c r="F40" s="159">
        <f>ROUND((SUM(BH94:BH114)),  2)</f>
        <v>0</v>
      </c>
      <c r="G40" s="39"/>
      <c r="H40" s="39"/>
      <c r="I40" s="160">
        <v>0.12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48</v>
      </c>
      <c r="F41" s="159">
        <f>ROUND((SUM(BI94:BI114)),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 xml:space="preserve"> Labe, Velké Žernoseky - Hřensko, odstranění nánosů z plavební dráhy ř.km 730,50 - 738,88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128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23.25" customHeight="1">
      <c r="B54" s="22"/>
      <c r="C54" s="23"/>
      <c r="D54" s="23"/>
      <c r="E54" s="172" t="s">
        <v>129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130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53" t="s">
        <v>227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132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1" t="str">
        <f>E13</f>
        <v>SO 03.1 - Dobkovice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4" t="str">
        <f>IF(J16="","",J16)</f>
        <v>18.11.2025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Povodí Labe, státní podnik</v>
      </c>
      <c r="G62" s="41"/>
      <c r="H62" s="41"/>
      <c r="I62" s="33" t="s">
        <v>33</v>
      </c>
      <c r="J62" s="37" t="str">
        <f>E25</f>
        <v>Povodí Labe, státní podnik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35</v>
      </c>
      <c r="J63" s="37" t="str">
        <f>E28</f>
        <v>Ing. Eva Morkesová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3" t="s">
        <v>137</v>
      </c>
      <c r="D65" s="174"/>
      <c r="E65" s="174"/>
      <c r="F65" s="174"/>
      <c r="G65" s="174"/>
      <c r="H65" s="174"/>
      <c r="I65" s="174"/>
      <c r="J65" s="175" t="s">
        <v>138</v>
      </c>
      <c r="K65" s="174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6" t="s">
        <v>71</v>
      </c>
      <c r="D67" s="41"/>
      <c r="E67" s="41"/>
      <c r="F67" s="41"/>
      <c r="G67" s="41"/>
      <c r="H67" s="41"/>
      <c r="I67" s="41"/>
      <c r="J67" s="104">
        <f>J94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139</v>
      </c>
    </row>
    <row r="68" s="9" customFormat="1" ht="24.96" customHeight="1">
      <c r="A68" s="9"/>
      <c r="B68" s="177"/>
      <c r="C68" s="178"/>
      <c r="D68" s="179" t="s">
        <v>140</v>
      </c>
      <c r="E68" s="180"/>
      <c r="F68" s="180"/>
      <c r="G68" s="180"/>
      <c r="H68" s="180"/>
      <c r="I68" s="180"/>
      <c r="J68" s="181">
        <f>J95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6"/>
      <c r="D69" s="184" t="s">
        <v>141</v>
      </c>
      <c r="E69" s="185"/>
      <c r="F69" s="185"/>
      <c r="G69" s="185"/>
      <c r="H69" s="185"/>
      <c r="I69" s="185"/>
      <c r="J69" s="186">
        <f>J96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142</v>
      </c>
      <c r="E70" s="180"/>
      <c r="F70" s="180"/>
      <c r="G70" s="180"/>
      <c r="H70" s="180"/>
      <c r="I70" s="180"/>
      <c r="J70" s="181">
        <f>J110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143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2" t="str">
        <f>E7</f>
        <v xml:space="preserve"> Labe, Velké Žernoseky - Hřensko, odstranění nánosů z plavební dráhy ř.km 730,50 - 738,88</v>
      </c>
      <c r="F80" s="33"/>
      <c r="G80" s="33"/>
      <c r="H80" s="33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23.25" customHeight="1">
      <c r="B82" s="22"/>
      <c r="C82" s="23"/>
      <c r="D82" s="23"/>
      <c r="E82" s="172" t="s">
        <v>129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53" t="s">
        <v>227</v>
      </c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132</v>
      </c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1" t="str">
        <f>E13</f>
        <v>SO 03.1 - Dobkovice</v>
      </c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4" t="str">
        <f>IF(J16="","",J16)</f>
        <v>18.11.2025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E19</f>
        <v>Povodí Labe, státní podnik</v>
      </c>
      <c r="G90" s="41"/>
      <c r="H90" s="41"/>
      <c r="I90" s="33" t="s">
        <v>33</v>
      </c>
      <c r="J90" s="37" t="str">
        <f>E25</f>
        <v>Povodí Labe, státní podnik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IF(E22="","",E22)</f>
        <v>Vyplň údaj</v>
      </c>
      <c r="G91" s="41"/>
      <c r="H91" s="41"/>
      <c r="I91" s="33" t="s">
        <v>35</v>
      </c>
      <c r="J91" s="37" t="str">
        <f>E28</f>
        <v>Ing. Eva Morkesová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8"/>
      <c r="B93" s="189"/>
      <c r="C93" s="190" t="s">
        <v>144</v>
      </c>
      <c r="D93" s="191" t="s">
        <v>58</v>
      </c>
      <c r="E93" s="191" t="s">
        <v>54</v>
      </c>
      <c r="F93" s="191" t="s">
        <v>55</v>
      </c>
      <c r="G93" s="191" t="s">
        <v>145</v>
      </c>
      <c r="H93" s="191" t="s">
        <v>146</v>
      </c>
      <c r="I93" s="191" t="s">
        <v>147</v>
      </c>
      <c r="J93" s="191" t="s">
        <v>138</v>
      </c>
      <c r="K93" s="192" t="s">
        <v>148</v>
      </c>
      <c r="L93" s="193"/>
      <c r="M93" s="94" t="s">
        <v>19</v>
      </c>
      <c r="N93" s="95" t="s">
        <v>43</v>
      </c>
      <c r="O93" s="95" t="s">
        <v>149</v>
      </c>
      <c r="P93" s="95" t="s">
        <v>150</v>
      </c>
      <c r="Q93" s="95" t="s">
        <v>151</v>
      </c>
      <c r="R93" s="95" t="s">
        <v>152</v>
      </c>
      <c r="S93" s="95" t="s">
        <v>153</v>
      </c>
      <c r="T93" s="96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39"/>
      <c r="B94" s="40"/>
      <c r="C94" s="101" t="s">
        <v>155</v>
      </c>
      <c r="D94" s="41"/>
      <c r="E94" s="41"/>
      <c r="F94" s="41"/>
      <c r="G94" s="41"/>
      <c r="H94" s="41"/>
      <c r="I94" s="41"/>
      <c r="J94" s="194">
        <f>BK94</f>
        <v>0</v>
      </c>
      <c r="K94" s="41"/>
      <c r="L94" s="45"/>
      <c r="M94" s="97"/>
      <c r="N94" s="195"/>
      <c r="O94" s="98"/>
      <c r="P94" s="196">
        <f>P95+P110</f>
        <v>0</v>
      </c>
      <c r="Q94" s="98"/>
      <c r="R94" s="196">
        <f>R95+R110</f>
        <v>0.045499999999999999</v>
      </c>
      <c r="S94" s="98"/>
      <c r="T94" s="197">
        <f>T95+T110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139</v>
      </c>
      <c r="BK94" s="198">
        <f>BK95+BK110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</f>
        <v>0</v>
      </c>
      <c r="Q95" s="207"/>
      <c r="R95" s="208">
        <f>R96</f>
        <v>0.045499999999999999</v>
      </c>
      <c r="S95" s="207"/>
      <c r="T95" s="20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158</v>
      </c>
      <c r="BK95" s="212">
        <f>BK96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159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SUM(P97:P109)</f>
        <v>0</v>
      </c>
      <c r="Q96" s="207"/>
      <c r="R96" s="208">
        <f>SUM(R97:R109)</f>
        <v>0.045499999999999999</v>
      </c>
      <c r="S96" s="207"/>
      <c r="T96" s="209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158</v>
      </c>
      <c r="BK96" s="212">
        <f>SUM(BK97:BK109)</f>
        <v>0</v>
      </c>
    </row>
    <row r="97" s="2" customFormat="1" ht="16.5" customHeight="1">
      <c r="A97" s="39"/>
      <c r="B97" s="40"/>
      <c r="C97" s="215" t="s">
        <v>80</v>
      </c>
      <c r="D97" s="215" t="s">
        <v>160</v>
      </c>
      <c r="E97" s="216" t="s">
        <v>161</v>
      </c>
      <c r="F97" s="217" t="s">
        <v>162</v>
      </c>
      <c r="G97" s="218" t="s">
        <v>163</v>
      </c>
      <c r="H97" s="219">
        <v>650</v>
      </c>
      <c r="I97" s="220"/>
      <c r="J97" s="221">
        <f>ROUND(I97*H97,2)</f>
        <v>0</v>
      </c>
      <c r="K97" s="217" t="s">
        <v>19</v>
      </c>
      <c r="L97" s="45"/>
      <c r="M97" s="222" t="s">
        <v>19</v>
      </c>
      <c r="N97" s="223" t="s">
        <v>46</v>
      </c>
      <c r="O97" s="86"/>
      <c r="P97" s="224">
        <f>O97*H97</f>
        <v>0</v>
      </c>
      <c r="Q97" s="224">
        <v>6.9999999999999994E-05</v>
      </c>
      <c r="R97" s="224">
        <f>Q97*H97</f>
        <v>0.045499999999999999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164</v>
      </c>
      <c r="AT97" s="226" t="s">
        <v>160</v>
      </c>
      <c r="AU97" s="226" t="s">
        <v>82</v>
      </c>
      <c r="AY97" s="18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164</v>
      </c>
      <c r="BK97" s="227">
        <f>ROUND(I97*H97,2)</f>
        <v>0</v>
      </c>
      <c r="BL97" s="18" t="s">
        <v>164</v>
      </c>
      <c r="BM97" s="226" t="s">
        <v>229</v>
      </c>
    </row>
    <row r="98" s="2" customFormat="1">
      <c r="A98" s="39"/>
      <c r="B98" s="40"/>
      <c r="C98" s="41"/>
      <c r="D98" s="228" t="s">
        <v>166</v>
      </c>
      <c r="E98" s="41"/>
      <c r="F98" s="229" t="s">
        <v>167</v>
      </c>
      <c r="G98" s="41"/>
      <c r="H98" s="41"/>
      <c r="I98" s="230"/>
      <c r="J98" s="41"/>
      <c r="K98" s="41"/>
      <c r="L98" s="45"/>
      <c r="M98" s="231"/>
      <c r="N98" s="232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28" t="s">
        <v>168</v>
      </c>
      <c r="E99" s="41"/>
      <c r="F99" s="233" t="s">
        <v>169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13" customFormat="1">
      <c r="A100" s="13"/>
      <c r="B100" s="234"/>
      <c r="C100" s="235"/>
      <c r="D100" s="228" t="s">
        <v>170</v>
      </c>
      <c r="E100" s="236" t="s">
        <v>19</v>
      </c>
      <c r="F100" s="237" t="s">
        <v>194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82</v>
      </c>
      <c r="AV100" s="13" t="s">
        <v>80</v>
      </c>
      <c r="AW100" s="13" t="s">
        <v>34</v>
      </c>
      <c r="AX100" s="13" t="s">
        <v>73</v>
      </c>
      <c r="AY100" s="243" t="s">
        <v>158</v>
      </c>
    </row>
    <row r="101" s="14" customFormat="1">
      <c r="A101" s="14"/>
      <c r="B101" s="244"/>
      <c r="C101" s="245"/>
      <c r="D101" s="228" t="s">
        <v>170</v>
      </c>
      <c r="E101" s="246" t="s">
        <v>19</v>
      </c>
      <c r="F101" s="247" t="s">
        <v>230</v>
      </c>
      <c r="G101" s="245"/>
      <c r="H101" s="248">
        <v>650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170</v>
      </c>
      <c r="AU101" s="254" t="s">
        <v>82</v>
      </c>
      <c r="AV101" s="14" t="s">
        <v>82</v>
      </c>
      <c r="AW101" s="14" t="s">
        <v>34</v>
      </c>
      <c r="AX101" s="14" t="s">
        <v>80</v>
      </c>
      <c r="AY101" s="254" t="s">
        <v>158</v>
      </c>
    </row>
    <row r="102" s="2" customFormat="1" ht="16.5" customHeight="1">
      <c r="A102" s="39"/>
      <c r="B102" s="40"/>
      <c r="C102" s="215" t="s">
        <v>82</v>
      </c>
      <c r="D102" s="215" t="s">
        <v>160</v>
      </c>
      <c r="E102" s="216" t="s">
        <v>175</v>
      </c>
      <c r="F102" s="217" t="s">
        <v>176</v>
      </c>
      <c r="G102" s="218" t="s">
        <v>163</v>
      </c>
      <c r="H102" s="219">
        <v>650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231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178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28" t="s">
        <v>168</v>
      </c>
      <c r="E104" s="41"/>
      <c r="F104" s="233" t="s">
        <v>179</v>
      </c>
      <c r="G104" s="41"/>
      <c r="H104" s="41"/>
      <c r="I104" s="230"/>
      <c r="J104" s="41"/>
      <c r="K104" s="41"/>
      <c r="L104" s="45"/>
      <c r="M104" s="231"/>
      <c r="N104" s="232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14" customFormat="1">
      <c r="A105" s="14"/>
      <c r="B105" s="244"/>
      <c r="C105" s="245"/>
      <c r="D105" s="228" t="s">
        <v>170</v>
      </c>
      <c r="E105" s="246" t="s">
        <v>19</v>
      </c>
      <c r="F105" s="247" t="s">
        <v>230</v>
      </c>
      <c r="G105" s="245"/>
      <c r="H105" s="248">
        <v>650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170</v>
      </c>
      <c r="AU105" s="254" t="s">
        <v>82</v>
      </c>
      <c r="AV105" s="14" t="s">
        <v>82</v>
      </c>
      <c r="AW105" s="14" t="s">
        <v>34</v>
      </c>
      <c r="AX105" s="14" t="s">
        <v>80</v>
      </c>
      <c r="AY105" s="254" t="s">
        <v>158</v>
      </c>
    </row>
    <row r="106" s="2" customFormat="1" ht="16.5" customHeight="1">
      <c r="A106" s="39"/>
      <c r="B106" s="40"/>
      <c r="C106" s="215" t="s">
        <v>90</v>
      </c>
      <c r="D106" s="215" t="s">
        <v>160</v>
      </c>
      <c r="E106" s="216" t="s">
        <v>180</v>
      </c>
      <c r="F106" s="217" t="s">
        <v>181</v>
      </c>
      <c r="G106" s="218" t="s">
        <v>163</v>
      </c>
      <c r="H106" s="219">
        <v>650</v>
      </c>
      <c r="I106" s="220"/>
      <c r="J106" s="221">
        <f>ROUND(I106*H106,2)</f>
        <v>0</v>
      </c>
      <c r="K106" s="217" t="s">
        <v>19</v>
      </c>
      <c r="L106" s="45"/>
      <c r="M106" s="222" t="s">
        <v>19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164</v>
      </c>
      <c r="AT106" s="226" t="s">
        <v>160</v>
      </c>
      <c r="AU106" s="226" t="s">
        <v>82</v>
      </c>
      <c r="AY106" s="18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164</v>
      </c>
      <c r="BK106" s="227">
        <f>ROUND(I106*H106,2)</f>
        <v>0</v>
      </c>
      <c r="BL106" s="18" t="s">
        <v>164</v>
      </c>
      <c r="BM106" s="226" t="s">
        <v>232</v>
      </c>
    </row>
    <row r="107" s="2" customFormat="1">
      <c r="A107" s="39"/>
      <c r="B107" s="40"/>
      <c r="C107" s="41"/>
      <c r="D107" s="228" t="s">
        <v>166</v>
      </c>
      <c r="E107" s="41"/>
      <c r="F107" s="229" t="s">
        <v>183</v>
      </c>
      <c r="G107" s="41"/>
      <c r="H107" s="41"/>
      <c r="I107" s="230"/>
      <c r="J107" s="41"/>
      <c r="K107" s="41"/>
      <c r="L107" s="45"/>
      <c r="M107" s="231"/>
      <c r="N107" s="232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28" t="s">
        <v>168</v>
      </c>
      <c r="E108" s="41"/>
      <c r="F108" s="233" t="s">
        <v>184</v>
      </c>
      <c r="G108" s="41"/>
      <c r="H108" s="41"/>
      <c r="I108" s="230"/>
      <c r="J108" s="41"/>
      <c r="K108" s="41"/>
      <c r="L108" s="45"/>
      <c r="M108" s="231"/>
      <c r="N108" s="232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4" customFormat="1">
      <c r="A109" s="14"/>
      <c r="B109" s="244"/>
      <c r="C109" s="245"/>
      <c r="D109" s="228" t="s">
        <v>170</v>
      </c>
      <c r="E109" s="246" t="s">
        <v>19</v>
      </c>
      <c r="F109" s="247" t="s">
        <v>230</v>
      </c>
      <c r="G109" s="245"/>
      <c r="H109" s="248">
        <v>650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170</v>
      </c>
      <c r="AU109" s="254" t="s">
        <v>82</v>
      </c>
      <c r="AV109" s="14" t="s">
        <v>82</v>
      </c>
      <c r="AW109" s="14" t="s">
        <v>34</v>
      </c>
      <c r="AX109" s="14" t="s">
        <v>80</v>
      </c>
      <c r="AY109" s="254" t="s">
        <v>158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185</v>
      </c>
      <c r="F110" s="202" t="s">
        <v>186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SUM(P111:P114)</f>
        <v>0</v>
      </c>
      <c r="Q110" s="207"/>
      <c r="R110" s="208">
        <f>SUM(R111:R114)</f>
        <v>0</v>
      </c>
      <c r="S110" s="207"/>
      <c r="T110" s="209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164</v>
      </c>
      <c r="AT110" s="211" t="s">
        <v>72</v>
      </c>
      <c r="AU110" s="211" t="s">
        <v>73</v>
      </c>
      <c r="AY110" s="210" t="s">
        <v>158</v>
      </c>
      <c r="BK110" s="212">
        <f>SUM(BK111:BK114)</f>
        <v>0</v>
      </c>
    </row>
    <row r="111" s="2" customFormat="1" ht="16.5" customHeight="1">
      <c r="A111" s="39"/>
      <c r="B111" s="40"/>
      <c r="C111" s="215" t="s">
        <v>164</v>
      </c>
      <c r="D111" s="215" t="s">
        <v>160</v>
      </c>
      <c r="E111" s="216" t="s">
        <v>187</v>
      </c>
      <c r="F111" s="217" t="s">
        <v>188</v>
      </c>
      <c r="G111" s="218" t="s">
        <v>163</v>
      </c>
      <c r="H111" s="219">
        <v>-650</v>
      </c>
      <c r="I111" s="220"/>
      <c r="J111" s="221">
        <f>ROUND(I111*H111,2)</f>
        <v>0</v>
      </c>
      <c r="K111" s="217" t="s">
        <v>19</v>
      </c>
      <c r="L111" s="45"/>
      <c r="M111" s="222" t="s">
        <v>19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164</v>
      </c>
      <c r="AT111" s="226" t="s">
        <v>160</v>
      </c>
      <c r="AU111" s="226" t="s">
        <v>80</v>
      </c>
      <c r="AY111" s="18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164</v>
      </c>
      <c r="BK111" s="227">
        <f>ROUND(I111*H111,2)</f>
        <v>0</v>
      </c>
      <c r="BL111" s="18" t="s">
        <v>164</v>
      </c>
      <c r="BM111" s="226" t="s">
        <v>233</v>
      </c>
    </row>
    <row r="112" s="2" customFormat="1">
      <c r="A112" s="39"/>
      <c r="B112" s="40"/>
      <c r="C112" s="41"/>
      <c r="D112" s="228" t="s">
        <v>166</v>
      </c>
      <c r="E112" s="41"/>
      <c r="F112" s="229" t="s">
        <v>188</v>
      </c>
      <c r="G112" s="41"/>
      <c r="H112" s="41"/>
      <c r="I112" s="230"/>
      <c r="J112" s="41"/>
      <c r="K112" s="41"/>
      <c r="L112" s="45"/>
      <c r="M112" s="231"/>
      <c r="N112" s="232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>
      <c r="A113" s="39"/>
      <c r="B113" s="40"/>
      <c r="C113" s="41"/>
      <c r="D113" s="228" t="s">
        <v>168</v>
      </c>
      <c r="E113" s="41"/>
      <c r="F113" s="233" t="s">
        <v>190</v>
      </c>
      <c r="G113" s="41"/>
      <c r="H113" s="41"/>
      <c r="I113" s="230"/>
      <c r="J113" s="41"/>
      <c r="K113" s="41"/>
      <c r="L113" s="45"/>
      <c r="M113" s="231"/>
      <c r="N113" s="232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168</v>
      </c>
      <c r="AU113" s="18" t="s">
        <v>80</v>
      </c>
    </row>
    <row r="114" s="14" customFormat="1">
      <c r="A114" s="14"/>
      <c r="B114" s="244"/>
      <c r="C114" s="245"/>
      <c r="D114" s="228" t="s">
        <v>170</v>
      </c>
      <c r="E114" s="246" t="s">
        <v>19</v>
      </c>
      <c r="F114" s="247" t="s">
        <v>234</v>
      </c>
      <c r="G114" s="245"/>
      <c r="H114" s="248">
        <v>-650</v>
      </c>
      <c r="I114" s="249"/>
      <c r="J114" s="245"/>
      <c r="K114" s="245"/>
      <c r="L114" s="250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170</v>
      </c>
      <c r="AU114" s="254" t="s">
        <v>80</v>
      </c>
      <c r="AV114" s="14" t="s">
        <v>82</v>
      </c>
      <c r="AW114" s="14" t="s">
        <v>34</v>
      </c>
      <c r="AX114" s="14" t="s">
        <v>80</v>
      </c>
      <c r="AY114" s="254" t="s">
        <v>158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C9O6hTt+W8iwxDTNTlw5GtDjc8RvnifMtd+yZhxlvUzeS5E2wVvWTjOaWQn9LN1yAQ2P5/xS0RbOfB8y8MmqRA==" hashValue="VeptN+oLcSpchkEygFxn3CR3OBsXfDPZ8cDcavuuoTckcNIJvFlnF6R1CPFBtYBG+yPFj06zVOuS3XdulZyOwQ==" algorithmName="SHA-512" password="CC35"/>
  <autoFilter ref="C93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82</v>
      </c>
    </row>
    <row r="4" s="1" customFormat="1" ht="24.96" customHeight="1">
      <c r="B4" s="21"/>
      <c r="D4" s="143" t="s">
        <v>127</v>
      </c>
      <c r="L4" s="21"/>
      <c r="M4" s="144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26.25" customHeight="1">
      <c r="B7" s="21"/>
      <c r="E7" s="146" t="str">
        <f>'Rekapitulace stavby'!K6</f>
        <v xml:space="preserve"> Labe, Velké Žernoseky - Hřensko, odstranění nánosů z plavební dráhy ř.km 730,50 - 738,88</v>
      </c>
      <c r="F7" s="145"/>
      <c r="G7" s="145"/>
      <c r="H7" s="145"/>
      <c r="L7" s="21"/>
    </row>
    <row r="8" s="1" customFormat="1" ht="12" customHeight="1">
      <c r="B8" s="21"/>
      <c r="D8" s="145" t="s">
        <v>128</v>
      </c>
      <c r="L8" s="21"/>
    </row>
    <row r="9" s="2" customFormat="1" ht="23.25" customHeight="1">
      <c r="A9" s="39"/>
      <c r="B9" s="45"/>
      <c r="C9" s="39"/>
      <c r="D9" s="39"/>
      <c r="E9" s="146" t="s">
        <v>129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130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235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5" t="s">
        <v>119</v>
      </c>
      <c r="G13" s="39"/>
      <c r="H13" s="39"/>
      <c r="I13" s="145" t="s">
        <v>20</v>
      </c>
      <c r="J13" s="135" t="s">
        <v>134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5" t="s">
        <v>36</v>
      </c>
      <c r="G14" s="39"/>
      <c r="H14" s="39"/>
      <c r="I14" s="145" t="s">
        <v>23</v>
      </c>
      <c r="J14" s="150" t="str">
        <f>'Rekapitulace stavby'!AN8</f>
        <v>18.11.2025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5" t="s">
        <v>27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5" t="s">
        <v>29</v>
      </c>
      <c r="J17" s="135" t="s">
        <v>30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5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26</v>
      </c>
      <c r="J22" s="135" t="s">
        <v>27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28</v>
      </c>
      <c r="F23" s="39"/>
      <c r="G23" s="39"/>
      <c r="H23" s="39"/>
      <c r="I23" s="145" t="s">
        <v>29</v>
      </c>
      <c r="J23" s="135" t="s">
        <v>30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26</v>
      </c>
      <c r="J25" s="135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135</v>
      </c>
      <c r="F26" s="39"/>
      <c r="G26" s="39"/>
      <c r="H26" s="39"/>
      <c r="I26" s="145" t="s">
        <v>29</v>
      </c>
      <c r="J26" s="135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1"/>
      <c r="B29" s="152"/>
      <c r="C29" s="151"/>
      <c r="D29" s="151"/>
      <c r="E29" s="153" t="s">
        <v>38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39</v>
      </c>
      <c r="E32" s="39"/>
      <c r="F32" s="39"/>
      <c r="G32" s="39"/>
      <c r="H32" s="39"/>
      <c r="I32" s="39"/>
      <c r="J32" s="157">
        <f>ROUND(J90,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41</v>
      </c>
      <c r="G34" s="39"/>
      <c r="H34" s="39"/>
      <c r="I34" s="158" t="s">
        <v>40</v>
      </c>
      <c r="J34" s="158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47" t="s">
        <v>43</v>
      </c>
      <c r="E35" s="145" t="s">
        <v>44</v>
      </c>
      <c r="F35" s="159">
        <f>ROUND((SUM(BE90:BE109)),  2)</f>
        <v>0</v>
      </c>
      <c r="G35" s="39"/>
      <c r="H35" s="39"/>
      <c r="I35" s="160">
        <v>0.20999999999999999</v>
      </c>
      <c r="J35" s="159">
        <f>ROUND(((SUM(BE90:BE109))*I35),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59">
        <f>ROUND((SUM(BF90:BF109)),  2)</f>
        <v>0</v>
      </c>
      <c r="G36" s="39"/>
      <c r="H36" s="39"/>
      <c r="I36" s="160">
        <v>0.12</v>
      </c>
      <c r="J36" s="159">
        <f>ROUND(((SUM(BF90:BF109))*I36),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5" t="s">
        <v>43</v>
      </c>
      <c r="E37" s="145" t="s">
        <v>46</v>
      </c>
      <c r="F37" s="159">
        <f>ROUND((SUM(BG90:BG109)),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47</v>
      </c>
      <c r="F38" s="159">
        <f>ROUND((SUM(BH90:BH109)),  2)</f>
        <v>0</v>
      </c>
      <c r="G38" s="39"/>
      <c r="H38" s="39"/>
      <c r="I38" s="160">
        <v>0.12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59">
        <f>ROUND((SUM(BI90:BI109)),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2" t="str">
        <f>E7</f>
        <v xml:space="preserve"> Labe, Velké Žernoseky - Hřensko, odstranění nánosů z plavební dráhy ř.km 730,50 - 738,88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23.25" customHeight="1">
      <c r="A52" s="39"/>
      <c r="B52" s="40"/>
      <c r="C52" s="41"/>
      <c r="D52" s="41"/>
      <c r="E52" s="172" t="s">
        <v>129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130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4" t="str">
        <f>IF(J14="","",J14)</f>
        <v>18.11.2025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Eva Morkesová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3" t="s">
        <v>137</v>
      </c>
      <c r="D61" s="174"/>
      <c r="E61" s="174"/>
      <c r="F61" s="174"/>
      <c r="G61" s="174"/>
      <c r="H61" s="174"/>
      <c r="I61" s="174"/>
      <c r="J61" s="175" t="s">
        <v>138</v>
      </c>
      <c r="K61" s="174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6" t="s">
        <v>71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7"/>
      <c r="C64" s="178"/>
      <c r="D64" s="179" t="s">
        <v>236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6"/>
      <c r="D65" s="184" t="s">
        <v>237</v>
      </c>
      <c r="E65" s="185"/>
      <c r="F65" s="185"/>
      <c r="G65" s="185"/>
      <c r="H65" s="185"/>
      <c r="I65" s="185"/>
      <c r="J65" s="186">
        <f>J92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6"/>
      <c r="D66" s="184" t="s">
        <v>238</v>
      </c>
      <c r="E66" s="185"/>
      <c r="F66" s="185"/>
      <c r="G66" s="185"/>
      <c r="H66" s="185"/>
      <c r="I66" s="185"/>
      <c r="J66" s="186">
        <f>J95</f>
        <v>0</v>
      </c>
      <c r="K66" s="126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6"/>
      <c r="D67" s="184" t="s">
        <v>239</v>
      </c>
      <c r="E67" s="185"/>
      <c r="F67" s="185"/>
      <c r="G67" s="185"/>
      <c r="H67" s="185"/>
      <c r="I67" s="185"/>
      <c r="J67" s="186">
        <f>J104</f>
        <v>0</v>
      </c>
      <c r="K67" s="126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6"/>
      <c r="D68" s="184" t="s">
        <v>240</v>
      </c>
      <c r="E68" s="185"/>
      <c r="F68" s="185"/>
      <c r="G68" s="185"/>
      <c r="H68" s="185"/>
      <c r="I68" s="185"/>
      <c r="J68" s="186">
        <f>J107</f>
        <v>0</v>
      </c>
      <c r="K68" s="126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143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 xml:space="preserve"> Labe, Velké Žernoseky - Hřensko, odstranění nánosů z plavební dráhy ř.km 730,50 - 738,88</v>
      </c>
      <c r="F78" s="33"/>
      <c r="G78" s="33"/>
      <c r="H78" s="33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23.25" customHeight="1">
      <c r="A80" s="39"/>
      <c r="B80" s="40"/>
      <c r="C80" s="41"/>
      <c r="D80" s="41"/>
      <c r="E80" s="172" t="s">
        <v>129</v>
      </c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130</v>
      </c>
      <c r="D81" s="41"/>
      <c r="E81" s="41"/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4" t="str">
        <f>IF(J14="","",J14)</f>
        <v>18.11.2025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státní podnik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Ing. Eva Morkesová</v>
      </c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144</v>
      </c>
      <c r="D89" s="191" t="s">
        <v>58</v>
      </c>
      <c r="E89" s="191" t="s">
        <v>54</v>
      </c>
      <c r="F89" s="191" t="s">
        <v>55</v>
      </c>
      <c r="G89" s="191" t="s">
        <v>145</v>
      </c>
      <c r="H89" s="191" t="s">
        <v>146</v>
      </c>
      <c r="I89" s="191" t="s">
        <v>147</v>
      </c>
      <c r="J89" s="191" t="s">
        <v>138</v>
      </c>
      <c r="K89" s="192" t="s">
        <v>148</v>
      </c>
      <c r="L89" s="193"/>
      <c r="M89" s="94" t="s">
        <v>19</v>
      </c>
      <c r="N89" s="95" t="s">
        <v>43</v>
      </c>
      <c r="O89" s="95" t="s">
        <v>149</v>
      </c>
      <c r="P89" s="95" t="s">
        <v>150</v>
      </c>
      <c r="Q89" s="95" t="s">
        <v>151</v>
      </c>
      <c r="R89" s="95" t="s">
        <v>152</v>
      </c>
      <c r="S89" s="95" t="s">
        <v>153</v>
      </c>
      <c r="T89" s="96" t="s">
        <v>154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1" t="s">
        <v>155</v>
      </c>
      <c r="D90" s="41"/>
      <c r="E90" s="41"/>
      <c r="F90" s="41"/>
      <c r="G90" s="41"/>
      <c r="H90" s="41"/>
      <c r="I90" s="41"/>
      <c r="J90" s="194">
        <f>BK90</f>
        <v>0</v>
      </c>
      <c r="K90" s="41"/>
      <c r="L90" s="45"/>
      <c r="M90" s="97"/>
      <c r="N90" s="195"/>
      <c r="O90" s="98"/>
      <c r="P90" s="196">
        <f>P91</f>
        <v>0</v>
      </c>
      <c r="Q90" s="98"/>
      <c r="R90" s="196">
        <f>R91</f>
        <v>0</v>
      </c>
      <c r="S90" s="98"/>
      <c r="T90" s="197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139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72</v>
      </c>
      <c r="E91" s="202" t="s">
        <v>241</v>
      </c>
      <c r="F91" s="202" t="s">
        <v>242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P92+P95+P104+P107</f>
        <v>0</v>
      </c>
      <c r="Q91" s="207"/>
      <c r="R91" s="208">
        <f>R92+R95+R104+R107</f>
        <v>0</v>
      </c>
      <c r="S91" s="207"/>
      <c r="T91" s="209">
        <f>T92+T95+T104+T107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164</v>
      </c>
      <c r="AT91" s="211" t="s">
        <v>72</v>
      </c>
      <c r="AU91" s="211" t="s">
        <v>73</v>
      </c>
      <c r="AY91" s="210" t="s">
        <v>158</v>
      </c>
      <c r="BK91" s="212">
        <f>BK92+BK95+BK104+BK107</f>
        <v>0</v>
      </c>
    </row>
    <row r="92" s="12" customFormat="1" ht="22.8" customHeight="1">
      <c r="A92" s="12"/>
      <c r="B92" s="199"/>
      <c r="C92" s="200"/>
      <c r="D92" s="201" t="s">
        <v>72</v>
      </c>
      <c r="E92" s="213" t="s">
        <v>243</v>
      </c>
      <c r="F92" s="213" t="s">
        <v>244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SUM(P93:P94)</f>
        <v>0</v>
      </c>
      <c r="Q92" s="207"/>
      <c r="R92" s="208">
        <f>SUM(R93:R94)</f>
        <v>0</v>
      </c>
      <c r="S92" s="207"/>
      <c r="T92" s="20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164</v>
      </c>
      <c r="AT92" s="211" t="s">
        <v>72</v>
      </c>
      <c r="AU92" s="211" t="s">
        <v>80</v>
      </c>
      <c r="AY92" s="210" t="s">
        <v>158</v>
      </c>
      <c r="BK92" s="212">
        <f>SUM(BK93:BK94)</f>
        <v>0</v>
      </c>
    </row>
    <row r="93" s="2" customFormat="1" ht="16.5" customHeight="1">
      <c r="A93" s="39"/>
      <c r="B93" s="40"/>
      <c r="C93" s="215" t="s">
        <v>80</v>
      </c>
      <c r="D93" s="215" t="s">
        <v>160</v>
      </c>
      <c r="E93" s="216" t="s">
        <v>245</v>
      </c>
      <c r="F93" s="217" t="s">
        <v>246</v>
      </c>
      <c r="G93" s="218" t="s">
        <v>247</v>
      </c>
      <c r="H93" s="219">
        <v>1</v>
      </c>
      <c r="I93" s="220"/>
      <c r="J93" s="221">
        <f>ROUND(I93*H93,2)</f>
        <v>0</v>
      </c>
      <c r="K93" s="217" t="s">
        <v>19</v>
      </c>
      <c r="L93" s="45"/>
      <c r="M93" s="222" t="s">
        <v>19</v>
      </c>
      <c r="N93" s="223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6" t="s">
        <v>248</v>
      </c>
      <c r="AT93" s="226" t="s">
        <v>160</v>
      </c>
      <c r="AU93" s="226" t="s">
        <v>82</v>
      </c>
      <c r="AY93" s="18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164</v>
      </c>
      <c r="BK93" s="227">
        <f>ROUND(I93*H93,2)</f>
        <v>0</v>
      </c>
      <c r="BL93" s="18" t="s">
        <v>248</v>
      </c>
      <c r="BM93" s="226" t="s">
        <v>249</v>
      </c>
    </row>
    <row r="94" s="2" customFormat="1">
      <c r="A94" s="39"/>
      <c r="B94" s="40"/>
      <c r="C94" s="41"/>
      <c r="D94" s="228" t="s">
        <v>166</v>
      </c>
      <c r="E94" s="41"/>
      <c r="F94" s="229" t="s">
        <v>246</v>
      </c>
      <c r="G94" s="41"/>
      <c r="H94" s="41"/>
      <c r="I94" s="230"/>
      <c r="J94" s="41"/>
      <c r="K94" s="41"/>
      <c r="L94" s="45"/>
      <c r="M94" s="231"/>
      <c r="N94" s="232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82</v>
      </c>
    </row>
    <row r="95" s="12" customFormat="1" ht="22.8" customHeight="1">
      <c r="A95" s="12"/>
      <c r="B95" s="199"/>
      <c r="C95" s="200"/>
      <c r="D95" s="201" t="s">
        <v>72</v>
      </c>
      <c r="E95" s="213" t="s">
        <v>250</v>
      </c>
      <c r="F95" s="213" t="s">
        <v>251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SUM(P96:P103)</f>
        <v>0</v>
      </c>
      <c r="Q95" s="207"/>
      <c r="R95" s="208">
        <f>SUM(R96:R103)</f>
        <v>0</v>
      </c>
      <c r="S95" s="207"/>
      <c r="T95" s="209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164</v>
      </c>
      <c r="AT95" s="211" t="s">
        <v>72</v>
      </c>
      <c r="AU95" s="211" t="s">
        <v>80</v>
      </c>
      <c r="AY95" s="210" t="s">
        <v>158</v>
      </c>
      <c r="BK95" s="212">
        <f>SUM(BK96:BK103)</f>
        <v>0</v>
      </c>
    </row>
    <row r="96" s="2" customFormat="1" ht="16.5" customHeight="1">
      <c r="A96" s="39"/>
      <c r="B96" s="40"/>
      <c r="C96" s="215" t="s">
        <v>82</v>
      </c>
      <c r="D96" s="215" t="s">
        <v>160</v>
      </c>
      <c r="E96" s="216" t="s">
        <v>252</v>
      </c>
      <c r="F96" s="217" t="s">
        <v>253</v>
      </c>
      <c r="G96" s="218" t="s">
        <v>254</v>
      </c>
      <c r="H96" s="219">
        <v>1</v>
      </c>
      <c r="I96" s="220"/>
      <c r="J96" s="221">
        <f>ROUND(I96*H96,2)</f>
        <v>0</v>
      </c>
      <c r="K96" s="217" t="s">
        <v>19</v>
      </c>
      <c r="L96" s="45"/>
      <c r="M96" s="222" t="s">
        <v>19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6" t="s">
        <v>248</v>
      </c>
      <c r="AT96" s="226" t="s">
        <v>160</v>
      </c>
      <c r="AU96" s="226" t="s">
        <v>82</v>
      </c>
      <c r="AY96" s="18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164</v>
      </c>
      <c r="BK96" s="227">
        <f>ROUND(I96*H96,2)</f>
        <v>0</v>
      </c>
      <c r="BL96" s="18" t="s">
        <v>248</v>
      </c>
      <c r="BM96" s="226" t="s">
        <v>255</v>
      </c>
    </row>
    <row r="97" s="2" customFormat="1">
      <c r="A97" s="39"/>
      <c r="B97" s="40"/>
      <c r="C97" s="41"/>
      <c r="D97" s="228" t="s">
        <v>166</v>
      </c>
      <c r="E97" s="41"/>
      <c r="F97" s="229" t="s">
        <v>256</v>
      </c>
      <c r="G97" s="41"/>
      <c r="H97" s="41"/>
      <c r="I97" s="230"/>
      <c r="J97" s="41"/>
      <c r="K97" s="41"/>
      <c r="L97" s="45"/>
      <c r="M97" s="231"/>
      <c r="N97" s="232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82</v>
      </c>
    </row>
    <row r="98" s="2" customFormat="1" ht="44.25" customHeight="1">
      <c r="A98" s="39"/>
      <c r="B98" s="40"/>
      <c r="C98" s="215" t="s">
        <v>90</v>
      </c>
      <c r="D98" s="215" t="s">
        <v>160</v>
      </c>
      <c r="E98" s="216" t="s">
        <v>257</v>
      </c>
      <c r="F98" s="217" t="s">
        <v>258</v>
      </c>
      <c r="G98" s="218" t="s">
        <v>254</v>
      </c>
      <c r="H98" s="219">
        <v>1</v>
      </c>
      <c r="I98" s="220"/>
      <c r="J98" s="221">
        <f>ROUND(I98*H98,2)</f>
        <v>0</v>
      </c>
      <c r="K98" s="217" t="s">
        <v>19</v>
      </c>
      <c r="L98" s="45"/>
      <c r="M98" s="222" t="s">
        <v>19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6" t="s">
        <v>248</v>
      </c>
      <c r="AT98" s="226" t="s">
        <v>160</v>
      </c>
      <c r="AU98" s="226" t="s">
        <v>82</v>
      </c>
      <c r="AY98" s="18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164</v>
      </c>
      <c r="BK98" s="227">
        <f>ROUND(I98*H98,2)</f>
        <v>0</v>
      </c>
      <c r="BL98" s="18" t="s">
        <v>248</v>
      </c>
      <c r="BM98" s="226" t="s">
        <v>259</v>
      </c>
    </row>
    <row r="99" s="2" customFormat="1">
      <c r="A99" s="39"/>
      <c r="B99" s="40"/>
      <c r="C99" s="41"/>
      <c r="D99" s="228" t="s">
        <v>166</v>
      </c>
      <c r="E99" s="41"/>
      <c r="F99" s="229" t="s">
        <v>258</v>
      </c>
      <c r="G99" s="41"/>
      <c r="H99" s="41"/>
      <c r="I99" s="230"/>
      <c r="J99" s="41"/>
      <c r="K99" s="41"/>
      <c r="L99" s="45"/>
      <c r="M99" s="231"/>
      <c r="N99" s="232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 ht="16.5" customHeight="1">
      <c r="A100" s="39"/>
      <c r="B100" s="40"/>
      <c r="C100" s="215" t="s">
        <v>164</v>
      </c>
      <c r="D100" s="215" t="s">
        <v>160</v>
      </c>
      <c r="E100" s="216" t="s">
        <v>260</v>
      </c>
      <c r="F100" s="217" t="s">
        <v>261</v>
      </c>
      <c r="G100" s="218" t="s">
        <v>247</v>
      </c>
      <c r="H100" s="219">
        <v>1</v>
      </c>
      <c r="I100" s="220"/>
      <c r="J100" s="221">
        <f>ROUND(I100*H100,2)</f>
        <v>0</v>
      </c>
      <c r="K100" s="217" t="s">
        <v>19</v>
      </c>
      <c r="L100" s="45"/>
      <c r="M100" s="222" t="s">
        <v>19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6" t="s">
        <v>248</v>
      </c>
      <c r="AT100" s="226" t="s">
        <v>160</v>
      </c>
      <c r="AU100" s="226" t="s">
        <v>82</v>
      </c>
      <c r="AY100" s="18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164</v>
      </c>
      <c r="BK100" s="227">
        <f>ROUND(I100*H100,2)</f>
        <v>0</v>
      </c>
      <c r="BL100" s="18" t="s">
        <v>248</v>
      </c>
      <c r="BM100" s="226" t="s">
        <v>262</v>
      </c>
    </row>
    <row r="101" s="2" customFormat="1">
      <c r="A101" s="39"/>
      <c r="B101" s="40"/>
      <c r="C101" s="41"/>
      <c r="D101" s="228" t="s">
        <v>166</v>
      </c>
      <c r="E101" s="41"/>
      <c r="F101" s="229" t="s">
        <v>261</v>
      </c>
      <c r="G101" s="41"/>
      <c r="H101" s="41"/>
      <c r="I101" s="230"/>
      <c r="J101" s="41"/>
      <c r="K101" s="41"/>
      <c r="L101" s="45"/>
      <c r="M101" s="231"/>
      <c r="N101" s="232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82</v>
      </c>
    </row>
    <row r="102" s="2" customFormat="1" ht="16.5" customHeight="1">
      <c r="A102" s="39"/>
      <c r="B102" s="40"/>
      <c r="C102" s="215" t="s">
        <v>263</v>
      </c>
      <c r="D102" s="215" t="s">
        <v>160</v>
      </c>
      <c r="E102" s="216" t="s">
        <v>264</v>
      </c>
      <c r="F102" s="217" t="s">
        <v>265</v>
      </c>
      <c r="G102" s="218" t="s">
        <v>247</v>
      </c>
      <c r="H102" s="219">
        <v>1</v>
      </c>
      <c r="I102" s="220"/>
      <c r="J102" s="221">
        <f>ROUND(I102*H102,2)</f>
        <v>0</v>
      </c>
      <c r="K102" s="217" t="s">
        <v>19</v>
      </c>
      <c r="L102" s="45"/>
      <c r="M102" s="222" t="s">
        <v>19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164</v>
      </c>
      <c r="AT102" s="226" t="s">
        <v>160</v>
      </c>
      <c r="AU102" s="226" t="s">
        <v>82</v>
      </c>
      <c r="AY102" s="18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164</v>
      </c>
      <c r="BK102" s="227">
        <f>ROUND(I102*H102,2)</f>
        <v>0</v>
      </c>
      <c r="BL102" s="18" t="s">
        <v>164</v>
      </c>
      <c r="BM102" s="226" t="s">
        <v>266</v>
      </c>
    </row>
    <row r="103" s="2" customFormat="1">
      <c r="A103" s="39"/>
      <c r="B103" s="40"/>
      <c r="C103" s="41"/>
      <c r="D103" s="228" t="s">
        <v>166</v>
      </c>
      <c r="E103" s="41"/>
      <c r="F103" s="229" t="s">
        <v>265</v>
      </c>
      <c r="G103" s="41"/>
      <c r="H103" s="41"/>
      <c r="I103" s="230"/>
      <c r="J103" s="41"/>
      <c r="K103" s="41"/>
      <c r="L103" s="45"/>
      <c r="M103" s="231"/>
      <c r="N103" s="232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12" customFormat="1" ht="22.8" customHeight="1">
      <c r="A104" s="12"/>
      <c r="B104" s="199"/>
      <c r="C104" s="200"/>
      <c r="D104" s="201" t="s">
        <v>72</v>
      </c>
      <c r="E104" s="213" t="s">
        <v>267</v>
      </c>
      <c r="F104" s="213" t="s">
        <v>268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SUM(P105:P106)</f>
        <v>0</v>
      </c>
      <c r="Q104" s="207"/>
      <c r="R104" s="208">
        <f>SUM(R105:R106)</f>
        <v>0</v>
      </c>
      <c r="S104" s="207"/>
      <c r="T104" s="209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164</v>
      </c>
      <c r="AT104" s="211" t="s">
        <v>72</v>
      </c>
      <c r="AU104" s="211" t="s">
        <v>80</v>
      </c>
      <c r="AY104" s="210" t="s">
        <v>158</v>
      </c>
      <c r="BK104" s="212">
        <f>SUM(BK105:BK106)</f>
        <v>0</v>
      </c>
    </row>
    <row r="105" s="2" customFormat="1" ht="24.15" customHeight="1">
      <c r="A105" s="39"/>
      <c r="B105" s="40"/>
      <c r="C105" s="215" t="s">
        <v>269</v>
      </c>
      <c r="D105" s="215" t="s">
        <v>160</v>
      </c>
      <c r="E105" s="216" t="s">
        <v>270</v>
      </c>
      <c r="F105" s="217" t="s">
        <v>271</v>
      </c>
      <c r="G105" s="218" t="s">
        <v>247</v>
      </c>
      <c r="H105" s="219">
        <v>1</v>
      </c>
      <c r="I105" s="220"/>
      <c r="J105" s="221">
        <f>ROUND(I105*H105,2)</f>
        <v>0</v>
      </c>
      <c r="K105" s="217" t="s">
        <v>19</v>
      </c>
      <c r="L105" s="45"/>
      <c r="M105" s="222" t="s">
        <v>19</v>
      </c>
      <c r="N105" s="223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6" t="s">
        <v>248</v>
      </c>
      <c r="AT105" s="226" t="s">
        <v>160</v>
      </c>
      <c r="AU105" s="226" t="s">
        <v>82</v>
      </c>
      <c r="AY105" s="18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164</v>
      </c>
      <c r="BK105" s="227">
        <f>ROUND(I105*H105,2)</f>
        <v>0</v>
      </c>
      <c r="BL105" s="18" t="s">
        <v>248</v>
      </c>
      <c r="BM105" s="226" t="s">
        <v>272</v>
      </c>
    </row>
    <row r="106" s="2" customFormat="1">
      <c r="A106" s="39"/>
      <c r="B106" s="40"/>
      <c r="C106" s="41"/>
      <c r="D106" s="228" t="s">
        <v>166</v>
      </c>
      <c r="E106" s="41"/>
      <c r="F106" s="229" t="s">
        <v>271</v>
      </c>
      <c r="G106" s="41"/>
      <c r="H106" s="41"/>
      <c r="I106" s="230"/>
      <c r="J106" s="41"/>
      <c r="K106" s="41"/>
      <c r="L106" s="45"/>
      <c r="M106" s="231"/>
      <c r="N106" s="232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12" customFormat="1" ht="22.8" customHeight="1">
      <c r="A107" s="12"/>
      <c r="B107" s="199"/>
      <c r="C107" s="200"/>
      <c r="D107" s="201" t="s">
        <v>72</v>
      </c>
      <c r="E107" s="213" t="s">
        <v>273</v>
      </c>
      <c r="F107" s="213" t="s">
        <v>274</v>
      </c>
      <c r="G107" s="200"/>
      <c r="H107" s="200"/>
      <c r="I107" s="203"/>
      <c r="J107" s="214">
        <f>BK107</f>
        <v>0</v>
      </c>
      <c r="K107" s="200"/>
      <c r="L107" s="205"/>
      <c r="M107" s="206"/>
      <c r="N107" s="207"/>
      <c r="O107" s="207"/>
      <c r="P107" s="208">
        <f>SUM(P108:P109)</f>
        <v>0</v>
      </c>
      <c r="Q107" s="207"/>
      <c r="R107" s="208">
        <f>SUM(R108:R109)</f>
        <v>0</v>
      </c>
      <c r="S107" s="207"/>
      <c r="T107" s="209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164</v>
      </c>
      <c r="AT107" s="211" t="s">
        <v>72</v>
      </c>
      <c r="AU107" s="211" t="s">
        <v>80</v>
      </c>
      <c r="AY107" s="210" t="s">
        <v>158</v>
      </c>
      <c r="BK107" s="212">
        <f>SUM(BK108:BK109)</f>
        <v>0</v>
      </c>
    </row>
    <row r="108" s="2" customFormat="1" ht="24.15" customHeight="1">
      <c r="A108" s="39"/>
      <c r="B108" s="40"/>
      <c r="C108" s="215" t="s">
        <v>275</v>
      </c>
      <c r="D108" s="215" t="s">
        <v>160</v>
      </c>
      <c r="E108" s="216" t="s">
        <v>276</v>
      </c>
      <c r="F108" s="217" t="s">
        <v>277</v>
      </c>
      <c r="G108" s="218" t="s">
        <v>247</v>
      </c>
      <c r="H108" s="219">
        <v>1</v>
      </c>
      <c r="I108" s="220"/>
      <c r="J108" s="221">
        <f>ROUND(I108*H108,2)</f>
        <v>0</v>
      </c>
      <c r="K108" s="217" t="s">
        <v>19</v>
      </c>
      <c r="L108" s="45"/>
      <c r="M108" s="222" t="s">
        <v>19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6" t="s">
        <v>278</v>
      </c>
      <c r="AT108" s="226" t="s">
        <v>160</v>
      </c>
      <c r="AU108" s="226" t="s">
        <v>82</v>
      </c>
      <c r="AY108" s="18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164</v>
      </c>
      <c r="BK108" s="227">
        <f>ROUND(I108*H108,2)</f>
        <v>0</v>
      </c>
      <c r="BL108" s="18" t="s">
        <v>278</v>
      </c>
      <c r="BM108" s="226" t="s">
        <v>279</v>
      </c>
    </row>
    <row r="109" s="2" customFormat="1">
      <c r="A109" s="39"/>
      <c r="B109" s="40"/>
      <c r="C109" s="41"/>
      <c r="D109" s="228" t="s">
        <v>166</v>
      </c>
      <c r="E109" s="41"/>
      <c r="F109" s="229" t="s">
        <v>277</v>
      </c>
      <c r="G109" s="41"/>
      <c r="H109" s="41"/>
      <c r="I109" s="230"/>
      <c r="J109" s="41"/>
      <c r="K109" s="41"/>
      <c r="L109" s="45"/>
      <c r="M109" s="258"/>
      <c r="N109" s="259"/>
      <c r="O109" s="260"/>
      <c r="P109" s="260"/>
      <c r="Q109" s="260"/>
      <c r="R109" s="260"/>
      <c r="S109" s="260"/>
      <c r="T109" s="261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82</v>
      </c>
    </row>
    <row r="110" s="2" customFormat="1" ht="6.96" customHeight="1">
      <c r="A110" s="39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ifqvbXtR1KkTDxCPOyYq/B1o3K1Zo38L2Q0VOGB0WYra/Pv6fx5Zrl0RYdLSBpUD2l7s3JqNOWH8INp87LhyPw==" hashValue="cfSRbLODGoYIHDCc231XArRWSlGOjq2VlRJyuBbK46uzXNh8U0UagiHUR9gA6zpS8W7I29T54F+8usO9H5uDqg==" algorithmName="SHA-512" password="CC35"/>
  <autoFilter ref="C89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2026-03-02T06:00:10Z</dcterms:created>
  <dcterms:modified xsi:type="dcterms:W3CDTF">2026-03-02T06:00:20Z</dcterms:modified>
</cp:coreProperties>
</file>